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hidePivotFieldList="1"/>
  <mc:AlternateContent xmlns:mc="http://schemas.openxmlformats.org/markup-compatibility/2006">
    <mc:Choice Requires="x15">
      <x15ac:absPath xmlns:x15ac="http://schemas.microsoft.com/office/spreadsheetml/2010/11/ac" url="C:\Users\H21354\OneDrive - US Department of Housing and Urban Development\Web Docs\"/>
    </mc:Choice>
  </mc:AlternateContent>
  <xr:revisionPtr revIDLastSave="0" documentId="8_{55B1F336-ABAB-4F34-84CB-0FD776BF9BA1}" xr6:coauthVersionLast="45" xr6:coauthVersionMax="45" xr10:uidLastSave="{00000000-0000-0000-0000-000000000000}"/>
  <bookViews>
    <workbookView xWindow="-108" yWindow="-108" windowWidth="23256" windowHeight="12576" tabRatio="919" activeTab="12" xr2:uid="{00000000-000D-0000-FFFF-FFFF00000000}"/>
  </bookViews>
  <sheets>
    <sheet name="TDC Instructions" sheetId="35"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 name="Sheet1"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2" hidden="1">qryRPTCostBOTHIndexes_Crosstab!$A$1:$U$1665</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Income'!$A$1:$K$31</definedName>
    <definedName name="_xlnm.Print_Area" localSheetId="1">'Select City &amp; State'!$A$1:$N$69</definedName>
    <definedName name="_xlnm.Print_Area" localSheetId="4">'TDC &amp; HCC Limit calculations'!$A$1:$L$94</definedName>
    <definedName name="_xlnm.Print_Area" localSheetId="0">'TDC Instructions'!$A$1:$Q$90</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pivotCaches>
    <pivotCache cacheId="0" r:id="rId3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35" l="1"/>
  <c r="H80" i="33" l="1"/>
  <c r="H6" i="56" l="1"/>
  <c r="H7" i="56"/>
  <c r="H8" i="56"/>
  <c r="F92" i="54"/>
  <c r="G92" i="54"/>
  <c r="E92" i="54"/>
  <c r="H91" i="54"/>
  <c r="H90" i="54"/>
  <c r="H89" i="54"/>
  <c r="H88" i="54"/>
  <c r="H87" i="54"/>
  <c r="H88" i="37"/>
  <c r="H89" i="37"/>
  <c r="H90" i="37"/>
  <c r="H91" i="37"/>
  <c r="H92" i="37"/>
  <c r="F93" i="37"/>
  <c r="G93" i="37"/>
  <c r="E93" i="37"/>
  <c r="G8" i="56" l="1"/>
  <c r="G7" i="56"/>
  <c r="G6"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F10" i="55" l="1"/>
  <c r="F8" i="55"/>
  <c r="F7" i="55"/>
  <c r="F6" i="55"/>
  <c r="H55" i="54" l="1"/>
  <c r="H56" i="54"/>
  <c r="J30" i="56"/>
  <c r="D23" i="51" s="1"/>
  <c r="E23" i="51" s="1"/>
  <c r="F23" i="51" s="1"/>
  <c r="G23" i="51" s="1"/>
  <c r="H23" i="51" s="1"/>
  <c r="I23" i="51" s="1"/>
  <c r="J23" i="51" s="1"/>
  <c r="K23" i="51" s="1"/>
  <c r="L23" i="51" s="1"/>
  <c r="M23" i="51" s="1"/>
  <c r="N23" i="51" s="1"/>
  <c r="O23" i="51" s="1"/>
  <c r="P23" i="51" s="1"/>
  <c r="Q23" i="51" s="1"/>
  <c r="R23" i="51" s="1"/>
  <c r="G28" i="56"/>
  <c r="C28" i="56"/>
  <c r="C22" i="56"/>
  <c r="C16" i="56"/>
  <c r="C10"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15" i="56"/>
  <c r="I15" i="56"/>
  <c r="I14" i="56"/>
  <c r="H14" i="56"/>
  <c r="I7" i="56"/>
  <c r="J7" i="56" s="1"/>
  <c r="I8" i="56"/>
  <c r="J8" i="56" s="1"/>
  <c r="G9" i="56"/>
  <c r="J9" i="56" s="1"/>
  <c r="H9" i="56"/>
  <c r="I9" i="56"/>
  <c r="I6" i="56"/>
  <c r="J6" i="56" s="1"/>
  <c r="G13" i="56"/>
  <c r="G14" i="56"/>
  <c r="G15" i="56"/>
  <c r="E9" i="51"/>
  <c r="F9" i="51" s="1"/>
  <c r="G9" i="51" s="1"/>
  <c r="H9" i="51" s="1"/>
  <c r="I9" i="51" s="1"/>
  <c r="J9" i="51" s="1"/>
  <c r="K9" i="51" s="1"/>
  <c r="L9" i="51" s="1"/>
  <c r="M9" i="51" s="1"/>
  <c r="N9" i="51" s="1"/>
  <c r="O9" i="51" s="1"/>
  <c r="P9" i="51" s="1"/>
  <c r="Q9" i="51" s="1"/>
  <c r="R9" i="51" s="1"/>
  <c r="H57" i="37"/>
  <c r="C7" i="33"/>
  <c r="G7" i="34"/>
  <c r="J15" i="56" l="1"/>
  <c r="J29" i="51"/>
  <c r="I10" i="56"/>
  <c r="D20" i="51" s="1"/>
  <c r="E20" i="51" s="1"/>
  <c r="F20" i="51" s="1"/>
  <c r="G20" i="51" s="1"/>
  <c r="H20" i="51" s="1"/>
  <c r="I20" i="51" s="1"/>
  <c r="J20" i="51" s="1"/>
  <c r="K20" i="51" s="1"/>
  <c r="L20" i="51" s="1"/>
  <c r="M20" i="51" s="1"/>
  <c r="N20" i="51" s="1"/>
  <c r="O20" i="51" s="1"/>
  <c r="P20" i="51" s="1"/>
  <c r="Q20" i="51" s="1"/>
  <c r="R20" i="51" s="1"/>
  <c r="H10" i="56"/>
  <c r="D39" i="51"/>
  <c r="E39" i="51" s="1"/>
  <c r="F39" i="51" s="1"/>
  <c r="G39" i="51" s="1"/>
  <c r="H39" i="51" s="1"/>
  <c r="I39" i="51" s="1"/>
  <c r="J39" i="51" s="1"/>
  <c r="K39" i="51" s="1"/>
  <c r="L39" i="51" s="1"/>
  <c r="M39" i="51" s="1"/>
  <c r="N39" i="51" s="1"/>
  <c r="O39" i="51" s="1"/>
  <c r="P39" i="51" s="1"/>
  <c r="Q39" i="51" s="1"/>
  <c r="R39" i="51" s="1"/>
  <c r="I13" i="56"/>
  <c r="I12" i="56"/>
  <c r="H13" i="56"/>
  <c r="H12" i="56"/>
  <c r="J27" i="56"/>
  <c r="J26" i="56"/>
  <c r="J25" i="56"/>
  <c r="J24" i="56"/>
  <c r="J21" i="56"/>
  <c r="J20" i="56"/>
  <c r="J19" i="56"/>
  <c r="J18" i="56"/>
  <c r="D19" i="51" l="1"/>
  <c r="E19" i="51" s="1"/>
  <c r="J10" i="56"/>
  <c r="K29" i="51"/>
  <c r="J13" i="56"/>
  <c r="J14" i="56"/>
  <c r="J28" i="56"/>
  <c r="D11" i="51" s="1"/>
  <c r="E11" i="51" s="1"/>
  <c r="F11" i="51" s="1"/>
  <c r="G11" i="51" s="1"/>
  <c r="H16" i="56"/>
  <c r="D15" i="51" s="1"/>
  <c r="E15" i="51" s="1"/>
  <c r="F15" i="51" s="1"/>
  <c r="G15" i="51" s="1"/>
  <c r="H15" i="51" s="1"/>
  <c r="I15" i="51" s="1"/>
  <c r="J15" i="51" s="1"/>
  <c r="K15" i="51" s="1"/>
  <c r="L15" i="51" s="1"/>
  <c r="M15" i="51" s="1"/>
  <c r="N15" i="51" s="1"/>
  <c r="O15" i="51" s="1"/>
  <c r="P15" i="51" s="1"/>
  <c r="Q15" i="51" s="1"/>
  <c r="R15" i="51" s="1"/>
  <c r="I16" i="56"/>
  <c r="D16" i="51" s="1"/>
  <c r="J12" i="56"/>
  <c r="J22" i="56"/>
  <c r="D12" i="51" s="1"/>
  <c r="E12" i="51" s="1"/>
  <c r="G12" i="56"/>
  <c r="F19" i="51" l="1"/>
  <c r="E21" i="51"/>
  <c r="E16" i="51"/>
  <c r="D17" i="51"/>
  <c r="L29" i="51"/>
  <c r="J16" i="56"/>
  <c r="D13" i="51"/>
  <c r="H11" i="51"/>
  <c r="F12" i="51"/>
  <c r="E13" i="51"/>
  <c r="D21" i="51"/>
  <c r="G19" i="51" l="1"/>
  <c r="F21" i="51"/>
  <c r="E17" i="51"/>
  <c r="E22" i="51" s="1"/>
  <c r="E24" i="51" s="1"/>
  <c r="F16" i="51"/>
  <c r="M29" i="51"/>
  <c r="D22" i="51"/>
  <c r="G12" i="51"/>
  <c r="F13" i="51"/>
  <c r="I11" i="51"/>
  <c r="H19" i="51" l="1"/>
  <c r="G21" i="51"/>
  <c r="E25" i="51"/>
  <c r="E26" i="51" s="1"/>
  <c r="E30" i="51" s="1"/>
  <c r="G16" i="51"/>
  <c r="F17" i="51"/>
  <c r="F22" i="51" s="1"/>
  <c r="F24" i="51" s="1"/>
  <c r="F25" i="51" s="1"/>
  <c r="F26" i="51" s="1"/>
  <c r="N29" i="51"/>
  <c r="J11" i="51"/>
  <c r="H12" i="51"/>
  <c r="G13" i="51"/>
  <c r="I19" i="51" l="1"/>
  <c r="H21" i="51"/>
  <c r="F30" i="51"/>
  <c r="H16" i="51"/>
  <c r="G17" i="51"/>
  <c r="G22" i="51" s="1"/>
  <c r="G24" i="51" s="1"/>
  <c r="O29" i="51"/>
  <c r="I12" i="51"/>
  <c r="H13" i="51"/>
  <c r="K11" i="51"/>
  <c r="F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G30" i="51" s="1"/>
  <c r="I16" i="51"/>
  <c r="H17" i="51"/>
  <c r="H22" i="51" s="1"/>
  <c r="H24" i="51" s="1"/>
  <c r="H25" i="51" s="1"/>
  <c r="H26" i="51" s="1"/>
  <c r="P29" i="51"/>
  <c r="L11" i="51"/>
  <c r="J12" i="51"/>
  <c r="I13" i="51"/>
  <c r="G36" i="54"/>
  <c r="H25" i="54"/>
  <c r="H34" i="54"/>
  <c r="H58" i="54"/>
  <c r="F4" i="55" s="1"/>
  <c r="F11" i="55" s="1"/>
  <c r="F94" i="54"/>
  <c r="F111" i="54" s="1"/>
  <c r="F36" i="54"/>
  <c r="E94" i="54"/>
  <c r="E111" i="54" s="1"/>
  <c r="G94" i="54"/>
  <c r="G111" i="54" s="1"/>
  <c r="G26" i="37"/>
  <c r="F26" i="37"/>
  <c r="E26" i="37"/>
  <c r="F15" i="55" l="1"/>
  <c r="F16" i="55"/>
  <c r="F14" i="55"/>
  <c r="F13" i="55"/>
  <c r="K19" i="51"/>
  <c r="J21" i="51"/>
  <c r="C34" i="55"/>
  <c r="D32" i="55" s="1"/>
  <c r="H30" i="51"/>
  <c r="J16" i="51"/>
  <c r="I17" i="51"/>
  <c r="I22" i="51" s="1"/>
  <c r="I24" i="51" s="1"/>
  <c r="I25" i="51" s="1"/>
  <c r="I26" i="51" s="1"/>
  <c r="Q29" i="51"/>
  <c r="K12" i="51"/>
  <c r="J13" i="51"/>
  <c r="M11" i="51"/>
  <c r="H36" i="54"/>
  <c r="H94" i="54"/>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I48" i="51"/>
  <c r="H48" i="51"/>
  <c r="G48" i="51"/>
  <c r="F48" i="51"/>
  <c r="E48" i="51"/>
  <c r="J30" i="51" l="1"/>
  <c r="M19" i="51"/>
  <c r="L21" i="51"/>
  <c r="C22" i="55"/>
  <c r="C21" i="55"/>
  <c r="C20"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L30" i="51" s="1"/>
  <c r="P11" i="51"/>
  <c r="N12" i="51"/>
  <c r="M13" i="51"/>
  <c r="E95" i="37"/>
  <c r="C4" i="52"/>
  <c r="C5" i="52"/>
  <c r="C6" i="52"/>
  <c r="C3" i="52"/>
  <c r="D4" i="51"/>
  <c r="D5" i="51"/>
  <c r="D6" i="51"/>
  <c r="D3" i="51"/>
  <c r="D48" i="51"/>
  <c r="H99" i="37"/>
  <c r="H109" i="37" s="1"/>
  <c r="H41" i="37"/>
  <c r="D7" i="37"/>
  <c r="D8" i="37"/>
  <c r="D5" i="37"/>
  <c r="D6" i="37"/>
  <c r="O19" i="51" l="1"/>
  <c r="N21" i="51"/>
  <c r="M17" i="51"/>
  <c r="M22" i="51" s="1"/>
  <c r="M24" i="51" s="1"/>
  <c r="M25" i="51" s="1"/>
  <c r="M26" i="51" s="1"/>
  <c r="M30" i="51" s="1"/>
  <c r="N16" i="51"/>
  <c r="O12" i="51"/>
  <c r="N13" i="51"/>
  <c r="Q11" i="51"/>
  <c r="H59" i="37"/>
  <c r="H95" i="37" s="1"/>
  <c r="I77" i="33"/>
  <c r="I50" i="27"/>
  <c r="H50" i="27"/>
  <c r="N50" i="27"/>
  <c r="O50" i="27"/>
  <c r="J50" i="27"/>
  <c r="P50" i="27"/>
  <c r="F50" i="27"/>
  <c r="E50" i="27"/>
  <c r="K50" i="27"/>
  <c r="L50" i="27"/>
  <c r="G50" i="27"/>
  <c r="M50" i="27"/>
  <c r="H12" i="37"/>
  <c r="F35" i="37"/>
  <c r="F112" i="37"/>
  <c r="G35" i="37"/>
  <c r="G112" i="37"/>
  <c r="H29" i="37"/>
  <c r="E35" i="37"/>
  <c r="E112" i="37"/>
  <c r="P19" i="51" l="1"/>
  <c r="O21" i="51"/>
  <c r="S50" i="27"/>
  <c r="P57" i="27"/>
  <c r="C28" i="55" s="1"/>
  <c r="O16" i="51"/>
  <c r="N17" i="51"/>
  <c r="N22" i="51" s="1"/>
  <c r="N24" i="51" s="1"/>
  <c r="N25" i="51" s="1"/>
  <c r="N26" i="51" s="1"/>
  <c r="N30" i="51" s="1"/>
  <c r="R11" i="51"/>
  <c r="P12" i="51"/>
  <c r="O13" i="51"/>
  <c r="H112" i="37"/>
  <c r="H26" i="37"/>
  <c r="D24" i="51"/>
  <c r="D25" i="51" s="1"/>
  <c r="E37" i="37"/>
  <c r="G56" i="27"/>
  <c r="P56" i="27"/>
  <c r="C27" i="55" s="1"/>
  <c r="D65" i="27"/>
  <c r="H35" i="37"/>
  <c r="F37" i="37"/>
  <c r="G37" i="37"/>
  <c r="G57" i="27"/>
  <c r="D66" i="27"/>
  <c r="G55" i="27"/>
  <c r="J57" i="27"/>
  <c r="Q19" i="51" l="1"/>
  <c r="P21" i="51"/>
  <c r="H17" i="49"/>
  <c r="H12" i="49"/>
  <c r="C29" i="55"/>
  <c r="D27" i="55" s="1"/>
  <c r="P58" i="27"/>
  <c r="P16" i="51"/>
  <c r="O17" i="51"/>
  <c r="O22" i="51" s="1"/>
  <c r="O24" i="51" s="1"/>
  <c r="O25" i="51" s="1"/>
  <c r="O26" i="51" s="1"/>
  <c r="O30" i="51" s="1"/>
  <c r="Q12" i="51"/>
  <c r="P13" i="51"/>
  <c r="D26" i="51"/>
  <c r="D30" i="51" s="1"/>
  <c r="H37" i="37"/>
  <c r="J58" i="27"/>
  <c r="G58" i="27"/>
  <c r="R19" i="51" l="1"/>
  <c r="R21" i="51" s="1"/>
  <c r="Q21" i="51"/>
  <c r="C37" i="55"/>
  <c r="D28" i="55"/>
  <c r="Q16" i="51"/>
  <c r="P17" i="51"/>
  <c r="P22" i="51" s="1"/>
  <c r="P24" i="51" s="1"/>
  <c r="P25" i="51" s="1"/>
  <c r="P26" i="51" s="1"/>
  <c r="P30" i="51" s="1"/>
  <c r="R12" i="51"/>
  <c r="R13" i="51" s="1"/>
  <c r="Q13" i="51"/>
  <c r="D29" i="55" l="1"/>
  <c r="D42" i="51"/>
  <c r="D43" i="51" s="1"/>
  <c r="D49" i="51" s="1"/>
  <c r="R16" i="51"/>
  <c r="R17" i="51" s="1"/>
  <c r="R22" i="51" s="1"/>
  <c r="R24" i="51" s="1"/>
  <c r="R25" i="51" s="1"/>
  <c r="R26" i="51" s="1"/>
  <c r="Q17" i="51"/>
  <c r="Q22" i="51" s="1"/>
  <c r="Q24" i="51" s="1"/>
  <c r="Q25" i="51" s="1"/>
  <c r="D53" i="51" l="1"/>
  <c r="D59" i="51" s="1"/>
  <c r="E42" i="51"/>
  <c r="E43" i="51" s="1"/>
  <c r="Q26" i="51"/>
  <c r="Q30" i="51" s="1"/>
  <c r="R30" i="51" s="1"/>
  <c r="F42" i="51" l="1"/>
  <c r="F43" i="51" s="1"/>
  <c r="E49" i="51"/>
  <c r="E53" i="51"/>
  <c r="E59" i="51" s="1"/>
  <c r="F49" i="51" l="1"/>
  <c r="F53" i="51"/>
  <c r="F59" i="51" s="1"/>
  <c r="G42" i="51"/>
  <c r="G43" i="51" s="1"/>
  <c r="G49" i="51" l="1"/>
  <c r="G53" i="51"/>
  <c r="G59" i="51" s="1"/>
  <c r="H42" i="51"/>
  <c r="H43" i="51" s="1"/>
  <c r="I42" i="51" l="1"/>
  <c r="I43" i="51" s="1"/>
  <c r="H49" i="51"/>
  <c r="H53" i="51"/>
  <c r="H59" i="51" s="1"/>
  <c r="I49" i="51" l="1"/>
  <c r="I53" i="51"/>
  <c r="I59" i="51" s="1"/>
  <c r="J42" i="51"/>
  <c r="J43" i="51" s="1"/>
  <c r="K42" i="51" l="1"/>
  <c r="K43" i="51" s="1"/>
  <c r="J49" i="51"/>
  <c r="J53" i="51"/>
  <c r="J59" i="51" s="1"/>
  <c r="K49" i="51" l="1"/>
  <c r="K53" i="51"/>
  <c r="K59" i="51" s="1"/>
  <c r="L42" i="51"/>
  <c r="L43" i="51" s="1"/>
  <c r="M42" i="51" l="1"/>
  <c r="M43" i="51" s="1"/>
  <c r="L49" i="51"/>
  <c r="L53" i="51"/>
  <c r="L59" i="51" s="1"/>
  <c r="N42" i="51" l="1"/>
  <c r="N43" i="51" s="1"/>
  <c r="M49" i="51"/>
  <c r="M53" i="51"/>
  <c r="M59" i="51" s="1"/>
  <c r="O42" i="51" l="1"/>
  <c r="O43" i="51" s="1"/>
  <c r="N49" i="51"/>
  <c r="N53" i="51"/>
  <c r="N59"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O49" i="51"/>
  <c r="O53" i="51"/>
  <c r="O59" i="51" s="1"/>
  <c r="I90" i="33"/>
  <c r="K36" i="33"/>
  <c r="K19" i="33"/>
  <c r="K24" i="33"/>
  <c r="I32" i="33"/>
  <c r="I35" i="33"/>
  <c r="K14" i="33"/>
  <c r="I15" i="33"/>
  <c r="I29" i="33"/>
  <c r="K31" i="33"/>
  <c r="K29" i="33"/>
  <c r="K17" i="33"/>
  <c r="I33" i="33"/>
  <c r="I26" i="33"/>
  <c r="I30" i="33"/>
  <c r="I36" i="33"/>
  <c r="I20" i="33"/>
  <c r="I24" i="33"/>
  <c r="K32" i="33"/>
  <c r="I18" i="33"/>
  <c r="K13" i="33"/>
  <c r="K71" i="33"/>
  <c r="J72" i="33" s="1"/>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R42" i="51"/>
  <c r="R43" i="51" s="1"/>
  <c r="P49" i="51"/>
  <c r="P53" i="51"/>
  <c r="P59" i="51" s="1"/>
  <c r="I40" i="33"/>
  <c r="I92" i="33" s="1"/>
  <c r="K40" i="33"/>
  <c r="R49" i="51" l="1"/>
  <c r="R53" i="51"/>
  <c r="R59" i="51" s="1"/>
  <c r="Q49" i="51"/>
  <c r="Q53" i="51"/>
  <c r="Q59" i="51" s="1"/>
  <c r="I84" i="33"/>
  <c r="J91" i="33" l="1"/>
  <c r="J8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<sst xmlns="http://schemas.openxmlformats.org/spreadsheetml/2006/main" count="9295" uniqueCount="1165">
  <si>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</si>
  <si>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</si>
  <si>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</si>
  <si>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</si>
  <si>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</si>
  <si>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</si>
  <si>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</si>
  <si>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</si>
  <si>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</si>
  <si>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</si>
  <si>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</si>
  <si>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</si>
  <si>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</si>
  <si>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</si>
  <si>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</si>
  <si>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</si>
  <si>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</si>
  <si>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</si>
  <si>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</si>
  <si>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</si>
  <si>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</si>
  <si>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</si>
  <si>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</si>
  <si>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</si>
  <si>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</si>
  <si>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</si>
  <si>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</si>
  <si>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</si>
  <si>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</si>
  <si>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</si>
  <si>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</si>
  <si>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</si>
  <si>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</si>
  <si>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</si>
  <si>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</si>
  <si>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</si>
  <si>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</si>
  <si>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</si>
  <si>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</si>
  <si>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</si>
  <si>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</si>
  <si>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</si>
  <si>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</si>
  <si>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</si>
  <si>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</si>
  <si>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</si>
  <si>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</si>
  <si>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</si>
  <si>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</si>
  <si>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</si>
  <si>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</si>
  <si>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</si>
  <si>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</si>
  <si>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</si>
  <si>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</si>
  <si>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</si>
  <si>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</si>
  <si>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</si>
  <si>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</si>
  <si>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</si>
  <si>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</si>
  <si>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</si>
  <si>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</si>
  <si>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</si>
  <si>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</si>
  <si>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</si>
  <si>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</si>
  <si>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</si>
  <si>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</si>
  <si>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</si>
  <si>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</si>
  <si>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</si>
  <si>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</si>
  <si>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</si>
  <si>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</si>
  <si>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</si>
  <si>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</si>
  <si>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</si>
  <si>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</si>
  <si>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</si>
  <si>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</si>
  <si>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</si>
  <si>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</si>
  <si>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</si>
  <si>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</si>
  <si>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</si>
  <si>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</si>
  <si>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&gt; Navigate to the worksheet titled "Select City &amp; State".</t>
  </si>
  <si>
    <t xml:space="preserve">&gt; Make the appropriate selections from the menu lists provided there. </t>
  </si>
  <si>
    <t xml:space="preserve">Tips: </t>
  </si>
  <si>
    <t xml:space="preserve">  </t>
  </si>
  <si>
    <t xml:space="preserve"> </t>
  </si>
  <si>
    <t>&gt; Navigate to the worksheet titled "Unit Mix".</t>
  </si>
  <si>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</si>
  <si>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</si>
  <si>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</si>
  <si>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</si>
  <si>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</si>
  <si>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</si>
  <si>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</si>
  <si>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</si>
  <si>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</si>
  <si>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</si>
  <si>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</si>
  <si>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</si>
  <si>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</si>
  <si>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</si>
  <si>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</si>
  <si>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</si>
  <si>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</si>
  <si>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</si>
  <si>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</si>
  <si>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</si>
  <si>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</si>
  <si>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</si>
  <si>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</si>
  <si>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</si>
  <si>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</si>
  <si>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</si>
  <si>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</si>
  <si>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</si>
  <si>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</si>
  <si>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</si>
  <si>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</si>
  <si>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</si>
  <si>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</si>
  <si>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</si>
  <si>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</si>
  <si>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</si>
  <si>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</si>
  <si>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</si>
  <si>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</si>
  <si>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</si>
  <si>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</si>
  <si>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</si>
  <si>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</si>
  <si>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</si>
  <si>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</si>
  <si>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</si>
  <si>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</si>
  <si>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</si>
  <si>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</si>
  <si>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</si>
  <si>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</si>
  <si>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</si>
  <si>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</si>
  <si>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</si>
  <si>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</si>
  <si>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</si>
  <si>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</si>
  <si>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</si>
  <si>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</si>
  <si>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</si>
  <si>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</si>
  <si>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</si>
  <si>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</si>
  <si>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</si>
  <si>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</si>
  <si>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</si>
  <si>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</si>
  <si>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</si>
  <si>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</si>
  <si>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</si>
  <si>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</si>
  <si>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</si>
  <si>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</si>
  <si>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</si>
  <si>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</si>
  <si>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</si>
  <si>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</si>
  <si>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</si>
  <si>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</si>
  <si>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</si>
  <si>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</si>
  <si>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</si>
  <si>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</si>
  <si>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</si>
  <si>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</si>
  <si>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</si>
  <si>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</si>
  <si>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</si>
  <si>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</si>
  <si>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</si>
  <si>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</si>
  <si>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</si>
  <si>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</si>
  <si>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</si>
  <si>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</si>
  <si>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</si>
  <si>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</si>
  <si>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</si>
  <si>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</si>
  <si>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</si>
  <si>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</si>
  <si>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</si>
  <si>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</si>
  <si>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</si>
  <si>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</si>
  <si>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</si>
  <si>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</si>
  <si>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</si>
  <si>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</si>
  <si>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</si>
  <si>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</si>
  <si>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</si>
  <si>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</si>
  <si>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</si>
  <si>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</si>
  <si>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</si>
  <si>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</si>
  <si>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</si>
  <si>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</si>
  <si>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</si>
  <si>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</si>
  <si>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</si>
  <si>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</si>
  <si>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</si>
  <si>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</si>
  <si>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</si>
  <si>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</si>
  <si>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</si>
  <si>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</si>
  <si>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</si>
  <si>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</si>
  <si>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</si>
  <si>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</si>
  <si>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</si>
  <si>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</si>
  <si>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</si>
  <si>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</si>
  <si>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</si>
  <si>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</si>
  <si>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</si>
  <si>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</si>
  <si>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</si>
  <si>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</si>
  <si>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</si>
  <si>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</si>
  <si>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</si>
  <si>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</si>
  <si>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</si>
  <si>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</si>
  <si>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</si>
  <si>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</si>
  <si>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</si>
  <si>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</si>
  <si>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</si>
  <si>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</si>
  <si>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</si>
  <si>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</si>
  <si>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</si>
  <si>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</si>
  <si>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</si>
  <si>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</si>
  <si>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</si>
  <si>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</si>
  <si>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</si>
  <si>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</si>
  <si>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</si>
  <si>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</si>
  <si>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</si>
  <si>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</si>
  <si>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</si>
  <si>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</si>
  <si>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</si>
  <si>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</si>
  <si>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</si>
  <si>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</si>
  <si>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</si>
  <si>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</si>
  <si>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</si>
  <si>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</si>
  <si>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</si>
  <si>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</si>
  <si>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</si>
  <si>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</si>
  <si>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</si>
  <si>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</si>
  <si>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</si>
  <si>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</si>
  <si>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</si>
  <si>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</si>
  <si>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</si>
  <si>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</si>
  <si>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</si>
  <si>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</si>
  <si>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</si>
  <si>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</si>
  <si>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</si>
  <si>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</si>
  <si>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</si>
  <si>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</si>
  <si>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</si>
  <si>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</si>
  <si>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</si>
  <si>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</si>
  <si>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</si>
  <si>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</si>
  <si>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</si>
  <si>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</si>
  <si>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</si>
  <si>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</si>
  <si>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</si>
  <si>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</si>
  <si>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</si>
  <si>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</si>
  <si>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</si>
  <si>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</si>
  <si>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</si>
  <si>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</si>
  <si>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</si>
  <si>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</si>
  <si>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</si>
  <si>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</si>
  <si>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</si>
  <si>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</si>
  <si>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</si>
  <si>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</si>
  <si>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</si>
  <si>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</si>
  <si>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</si>
  <si>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</si>
  <si>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</si>
  <si>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</si>
  <si>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</si>
  <si>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</si>
  <si>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</si>
  <si>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</si>
  <si>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</si>
  <si>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</si>
  <si>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</si>
  <si>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</si>
  <si>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</si>
  <si>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</si>
  <si>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</si>
  <si>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</si>
  <si>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</si>
  <si>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</si>
  <si>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</si>
  <si>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</si>
  <si>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</si>
  <si>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</si>
  <si>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</si>
  <si>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</si>
  <si>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</si>
  <si>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</si>
  <si>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</si>
  <si>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</si>
  <si>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</si>
  <si>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</si>
  <si>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</si>
  <si>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</si>
  <si>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</si>
  <si>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</si>
  <si>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</si>
  <si>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</si>
  <si>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</si>
  <si>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</si>
  <si>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</si>
  <si>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</si>
  <si>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</si>
  <si>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</si>
  <si>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</si>
  <si>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</si>
  <si>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</si>
  <si>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</si>
  <si>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</si>
  <si>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</si>
  <si>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</si>
  <si>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</si>
  <si>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</si>
  <si>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</si>
  <si>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</si>
  <si>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</si>
  <si>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</si>
  <si>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</si>
  <si>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</si>
  <si>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</si>
  <si>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</si>
  <si>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</si>
  <si>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</si>
  <si>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</si>
  <si>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</si>
  <si>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</si>
  <si>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</si>
  <si>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</si>
  <si>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</si>
  <si>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</si>
  <si>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</si>
  <si>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</si>
  <si>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</si>
  <si>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</si>
  <si>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</si>
  <si>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</si>
  <si>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</si>
  <si>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</si>
  <si>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</si>
  <si>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</si>
  <si>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</si>
  <si>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</si>
  <si>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</si>
  <si>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</si>
  <si>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</si>
  <si>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</si>
  <si>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</si>
  <si>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</si>
  <si>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</si>
  <si>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</si>
  <si>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</si>
  <si>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</si>
  <si>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</si>
  <si>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</si>
  <si>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</si>
  <si>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</si>
  <si>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</si>
  <si>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</si>
  <si>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</si>
  <si>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</si>
  <si>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</si>
  <si>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</si>
  <si>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</si>
  <si>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</si>
  <si>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</si>
  <si>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</si>
  <si>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</si>
  <si>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</si>
  <si>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</si>
  <si>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</si>
  <si>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</si>
  <si>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</si>
  <si>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</si>
  <si>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</si>
  <si>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</si>
  <si>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</si>
  <si>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</si>
  <si>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</si>
  <si>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</si>
  <si>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</si>
  <si>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</si>
  <si>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</si>
  <si>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</si>
  <si>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</si>
  <si>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</si>
  <si>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</si>
  <si>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</si>
  <si>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</si>
  <si>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</si>
  <si>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</si>
  <si>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</si>
  <si>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</si>
  <si>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</si>
  <si>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</si>
  <si>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</si>
  <si>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</si>
  <si>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</si>
  <si>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</si>
  <si>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</si>
  <si>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</si>
  <si>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</si>
  <si>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</si>
  <si>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</si>
  <si>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</si>
  <si>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</si>
  <si>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</si>
  <si>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</si>
  <si>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</si>
  <si>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</si>
  <si>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</si>
  <si>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</si>
  <si>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</si>
  <si>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</si>
  <si>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</si>
  <si>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</si>
  <si>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</si>
  <si>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</si>
  <si>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</si>
  <si>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</si>
  <si>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</si>
  <si>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</si>
  <si>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</si>
  <si>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</si>
  <si>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</si>
  <si>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</si>
  <si>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</si>
  <si>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</si>
  <si>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</si>
  <si>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</si>
  <si>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</si>
  <si>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</si>
  <si>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</si>
  <si>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</si>
  <si>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</si>
  <si>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</si>
  <si>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</si>
  <si>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</si>
  <si>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</si>
  <si>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</si>
  <si>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</si>
  <si>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</si>
  <si>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</si>
  <si>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</si>
  <si>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</si>
  <si>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</si>
  <si>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</si>
  <si>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</si>
  <si>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</si>
  <si>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</si>
  <si>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</si>
  <si>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</si>
  <si>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</si>
  <si>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</si>
  <si>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</si>
  <si>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</si>
  <si>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</si>
  <si>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</si>
  <si>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</si>
  <si>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</si>
  <si>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</si>
  <si>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</si>
  <si>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</si>
  <si>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</si>
  <si>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</si>
  <si>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</si>
  <si>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</si>
  <si>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</si>
  <si>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</si>
  <si>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</si>
  <si>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</si>
  <si>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</si>
  <si>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</si>
  <si>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</si>
  <si>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</si>
  <si>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</si>
  <si>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</si>
  <si>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</si>
  <si>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</si>
  <si>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</si>
  <si>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</si>
  <si>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</si>
  <si>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</si>
  <si>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</si>
  <si>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</si>
  <si>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</si>
  <si>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</si>
  <si>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</si>
  <si>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</si>
  <si>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</si>
  <si>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</si>
  <si>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</si>
  <si>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</si>
  <si>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</si>
  <si>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</si>
  <si>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</si>
  <si>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</si>
  <si>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</si>
  <si>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</si>
  <si>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</si>
  <si>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</si>
  <si>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</si>
  <si>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</si>
  <si>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</si>
  <si>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</si>
  <si>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</si>
  <si>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</si>
  <si>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</si>
  <si>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</si>
  <si>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</si>
  <si>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15 Year Operating Pro Forma</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</si>
  <si>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</si>
  <si>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</si>
  <si>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</si>
  <si>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</si>
  <si>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</si>
  <si>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</si>
  <si>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</si>
  <si>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</si>
  <si>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</si>
  <si>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</si>
  <si>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</si>
  <si>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</si>
  <si>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</si>
  <si>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</si>
  <si>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</si>
  <si>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</si>
  <si>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</si>
  <si>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</si>
  <si>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</si>
  <si>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</si>
  <si>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</si>
  <si>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</si>
  <si>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</si>
  <si>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</si>
  <si>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</si>
  <si>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</si>
  <si>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</si>
  <si>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</si>
  <si>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</si>
  <si>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</si>
  <si>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</si>
  <si>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</si>
  <si>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</si>
  <si>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</si>
  <si>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</si>
  <si>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</si>
  <si>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</si>
  <si>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</si>
  <si>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</si>
  <si>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</si>
  <si>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</si>
  <si>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</si>
  <si>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</si>
  <si>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</si>
  <si>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</si>
  <si>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</si>
  <si>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</si>
  <si>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</si>
  <si>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</si>
  <si>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</si>
  <si>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</si>
  <si>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</si>
  <si>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</si>
  <si>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</si>
  <si>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</si>
  <si>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</si>
  <si>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</si>
  <si>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</si>
  <si>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</si>
  <si>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</si>
  <si>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</si>
  <si>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</si>
  <si>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</si>
  <si>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</si>
  <si>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</si>
  <si>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</si>
  <si>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</si>
  <si>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</si>
  <si>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</si>
  <si>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</si>
  <si>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</si>
  <si>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</si>
  <si>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</si>
  <si>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</si>
  <si>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</si>
  <si>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</si>
  <si>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</si>
  <si>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</si>
  <si>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</si>
  <si>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</si>
  <si>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</si>
  <si>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</si>
  <si>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</si>
  <si>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</si>
  <si>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</si>
  <si>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</si>
  <si>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</si>
  <si>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</si>
  <si>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</si>
  <si>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</si>
  <si>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</si>
  <si>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</si>
  <si>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</si>
  <si>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</si>
  <si>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</si>
  <si>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</si>
  <si>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</si>
  <si>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</si>
  <si>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</si>
  <si>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</si>
  <si>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</si>
  <si>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</si>
  <si>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</si>
  <si>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</si>
  <si>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</si>
  <si>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</si>
  <si>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</si>
  <si>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</si>
  <si>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</si>
  <si>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</si>
  <si>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</si>
  <si>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</si>
  <si>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</si>
  <si>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</si>
  <si>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</si>
  <si>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</si>
  <si>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</si>
  <si>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</si>
  <si>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</si>
  <si>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</si>
  <si>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</si>
  <si>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</si>
  <si>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</si>
  <si>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</si>
  <si>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</si>
  <si>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</si>
  <si>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</si>
  <si>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</si>
  <si>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</si>
  <si>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</si>
  <si>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</si>
  <si>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</si>
  <si>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</si>
  <si>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</si>
  <si>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</si>
  <si>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</si>
  <si>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</si>
  <si>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</si>
  <si>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</si>
  <si>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</si>
  <si>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</si>
  <si>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</si>
  <si>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</si>
  <si>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</si>
  <si>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</si>
  <si>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</si>
  <si>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</si>
  <si>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</si>
  <si>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</si>
  <si>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</si>
  <si>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</si>
  <si>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</si>
  <si>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</si>
  <si>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</si>
  <si>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</si>
  <si>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</si>
  <si>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</si>
  <si>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</si>
  <si>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</si>
  <si>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</si>
  <si>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</si>
  <si>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</si>
  <si>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</si>
  <si>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</si>
  <si>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</si>
  <si>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</si>
  <si>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</si>
  <si>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Expense annnual increase (%)</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</si>
  <si>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</si>
  <si>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</si>
  <si>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</si>
  <si>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</si>
  <si>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</si>
  <si>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</si>
  <si>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</si>
  <si>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</si>
  <si>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</si>
  <si>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</si>
  <si>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</si>
  <si>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</si>
  <si>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</si>
  <si>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</si>
  <si>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</si>
  <si>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</si>
  <si>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</si>
  <si>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</si>
  <si>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</si>
  <si>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</si>
  <si>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</si>
  <si>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</si>
  <si>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</si>
  <si>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</si>
  <si>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</si>
  <si>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</si>
  <si>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</si>
  <si>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</si>
  <si>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</si>
  <si>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</si>
  <si>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</si>
  <si>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</si>
  <si>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</si>
  <si>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</si>
  <si>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</si>
  <si>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</si>
  <si>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</si>
  <si>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</si>
  <si>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</si>
  <si>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</si>
  <si>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</si>
  <si>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</si>
  <si>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</si>
  <si>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</si>
  <si>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</si>
  <si>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</si>
  <si>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</si>
  <si>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</si>
  <si>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</si>
  <si>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</si>
  <si>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</si>
  <si>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</si>
  <si>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</si>
  <si>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</si>
  <si>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</si>
  <si>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</si>
  <si>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</si>
  <si>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</si>
  <si>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</si>
  <si>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</si>
  <si>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</si>
  <si>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</si>
  <si>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</si>
  <si>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</si>
  <si>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GA</t>
  </si>
  <si>
    <t>Public reporting burden for this collection of information is estimated to average 2 hours per response, including the time for reviewing instructions, searching existing data sources , gathering and maintaining the data needed, and completing and reviewing the collection of information.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</si>
  <si>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</si>
  <si>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</si>
  <si>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</si>
  <si>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Extraordinary Site Costs must be verified by an independent registered engineer, and approved by HUD.</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</si>
  <si>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</si>
  <si>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</si>
  <si>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</si>
  <si>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</si>
  <si>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</si>
  <si>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</si>
  <si>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</si>
  <si>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</si>
  <si>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</si>
  <si>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</si>
  <si>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</si>
  <si>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</si>
  <si>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</si>
  <si>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</si>
  <si>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</si>
  <si>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</si>
  <si>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</si>
  <si>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</si>
  <si>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</si>
  <si>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</si>
  <si>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</si>
  <si>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</si>
  <si>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</si>
  <si>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</si>
  <si>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</si>
  <si>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</si>
  <si>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</si>
  <si>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</si>
  <si>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</si>
  <si>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</si>
  <si>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</si>
  <si>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</si>
  <si>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</si>
  <si>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</si>
  <si>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</si>
  <si>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</si>
  <si>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</si>
  <si>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</si>
  <si>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</si>
  <si>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</si>
  <si>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</si>
  <si>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</si>
  <si>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</si>
  <si>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</si>
  <si>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</si>
  <si>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</si>
  <si>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</si>
  <si>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</si>
  <si>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</si>
  <si>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</si>
  <si>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</si>
  <si>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</si>
  <si>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</si>
  <si>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</si>
  <si>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</si>
  <si>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</si>
  <si>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</si>
  <si>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</si>
  <si>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</si>
  <si>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</si>
  <si>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</si>
  <si>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</si>
  <si>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</si>
  <si>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</si>
  <si>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</si>
  <si>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</si>
  <si>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</si>
  <si>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</si>
  <si>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</si>
  <si>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</si>
  <si>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</si>
  <si>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</si>
  <si>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</si>
  <si>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</si>
  <si>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</si>
  <si>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</si>
  <si>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</si>
  <si>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</si>
  <si>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</si>
  <si>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</si>
  <si>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</si>
  <si>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</si>
  <si>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</si>
  <si>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</si>
  <si>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</si>
  <si>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</si>
  <si>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</si>
  <si>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</si>
  <si>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</si>
  <si>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</si>
  <si>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</si>
  <si>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</si>
  <si>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</si>
  <si>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</si>
  <si>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</si>
  <si>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</si>
  <si>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</si>
  <si>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</si>
  <si>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</si>
  <si>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</si>
  <si>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</si>
  <si>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</si>
  <si>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</si>
  <si>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</si>
  <si>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</si>
  <si>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</si>
  <si>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</si>
  <si>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</si>
  <si>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</si>
  <si>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</si>
  <si>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</si>
  <si>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</si>
  <si>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</si>
  <si>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</si>
  <si>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</si>
  <si>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</si>
  <si>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</si>
  <si>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</si>
  <si>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</si>
  <si>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Except for the Pro Forma and Draw Schedule, all other cells are locked, and all calculations are automated. </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</si>
  <si>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</si>
  <si>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</si>
  <si>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</si>
  <si>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of Each Type and Size </t>
    </r>
    <r>
      <rPr>
        <sz val="10"/>
        <color indexed="10"/>
        <rFont val="Arial"/>
        <family val="2"/>
      </rPr>
      <t>(on the "Unit Mix" worksheet)</t>
    </r>
  </si>
  <si>
    <r>
      <t xml:space="preserve">Step 3. Enter Number of Tax Credit, Market-Rate Rental, and Market-Rate For-Sale Units </t>
    </r>
    <r>
      <rPr>
        <sz val="10"/>
        <color indexed="10"/>
        <rFont val="Arial"/>
        <family val="2"/>
      </rPr>
      <t>(for reference only; not used in TDC calculation)</t>
    </r>
  </si>
  <si>
    <r>
      <t xml:space="preserve">Step 4. Enter Number of Special-Needs Units, and Describe Accessibility Design Features </t>
    </r>
    <r>
      <rPr>
        <sz val="10"/>
        <color indexed="10"/>
        <rFont val="Arial"/>
        <family val="2"/>
      </rPr>
      <t xml:space="preserve">(for reference only; not used in TDC calculation) </t>
    </r>
  </si>
  <si>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</si>
  <si>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</si>
  <si>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</si>
  <si>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</si>
  <si>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</si>
  <si>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</si>
  <si>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</si>
  <si>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</si>
  <si>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</si>
  <si>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</si>
  <si>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&gt; Navigate to the worksheet titled "TDC &amp; HCC Limit Calculations".</t>
  </si>
  <si>
    <r>
      <t>Step 7.  Enter Demolition &amp; Replacement Units (total, all project phases)</t>
    </r>
    <r>
      <rPr>
        <sz val="10"/>
        <color indexed="10"/>
        <rFont val="Arial"/>
        <family val="2"/>
      </rPr>
      <t xml:space="preserve"> (on "TDC &amp; HCC Limit calculations" worksheet)</t>
    </r>
  </si>
  <si>
    <t xml:space="preserve">Step 8.  Enter All Sources of Public Housing Capital Assistance </t>
  </si>
  <si>
    <t>Step 9.  Enter All Uses of Public Housing Capital Assistance</t>
  </si>
  <si>
    <t>Step 10.  Confirm that Sources are Equal to Uses</t>
  </si>
  <si>
    <r>
      <t xml:space="preserve">Step 11.  Enter any Extraordinary Site Cost </t>
    </r>
    <r>
      <rPr>
        <sz val="10"/>
        <color indexed="10"/>
        <rFont val="Arial"/>
        <family val="2"/>
      </rPr>
      <t>(a component of Additional Project Costs -- not subject to TDC limit)</t>
    </r>
    <r>
      <rPr>
        <b/>
        <sz val="10"/>
        <color indexed="10"/>
        <rFont val="Arial"/>
        <family val="2"/>
      </rPr>
      <t xml:space="preserve"> </t>
    </r>
  </si>
  <si>
    <t>Step 12. Review TDC and HCC Limit Calculation Results</t>
  </si>
  <si>
    <t xml:space="preserve">OMB Approval No  2577-0275                                exp 1/31/2019.   </t>
  </si>
  <si>
    <t>Step 7.  Enter Demo &amp; Replacement Units (total, all phases)</t>
  </si>
  <si>
    <t>Step 8.  Enter all Sources of Public Housing Capital Assistance</t>
  </si>
  <si>
    <t>Step 10. Confirm:</t>
  </si>
  <si>
    <r>
      <t>&gt; Confirm that all Grant Funds and Public Housing Capital Assistance (GFPH) sources are included.</t>
    </r>
    <r>
      <rPr>
        <sz val="10"/>
        <color indexed="8"/>
        <rFont val="Arial"/>
        <family val="2"/>
      </rPr>
      <t xml:space="preserve">  </t>
    </r>
  </si>
  <si>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</si>
  <si>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</si>
  <si>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</si>
  <si>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</si>
  <si>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</si>
  <si>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</si>
  <si>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</si>
  <si>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</si>
  <si>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</si>
  <si>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</si>
  <si>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</si>
  <si>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t>form HUD-50156 (2/2016)</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</si>
  <si>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</si>
  <si>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</si>
  <si>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</si>
  <si>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</si>
  <si>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</si>
  <si>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</si>
  <si>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</si>
  <si>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</si>
  <si>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</si>
  <si>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</si>
  <si>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</si>
  <si>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</si>
  <si>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</si>
  <si>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</si>
  <si>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</si>
  <si>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</si>
  <si>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</si>
  <si>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</si>
  <si>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</si>
  <si>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</si>
  <si>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</si>
  <si>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</si>
  <si>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</si>
  <si>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</si>
  <si>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</si>
  <si>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</si>
  <si>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</si>
  <si>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</si>
  <si>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</si>
  <si>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</si>
  <si>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</si>
  <si>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</si>
  <si>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</si>
  <si>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</si>
  <si>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</si>
  <si>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</si>
  <si>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</si>
  <si>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</si>
  <si>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</si>
  <si>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</si>
  <si>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</si>
  <si>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</si>
  <si>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</si>
  <si>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</si>
  <si>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</si>
  <si>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</si>
  <si>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</si>
  <si>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</si>
  <si>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</si>
  <si>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</si>
  <si>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</si>
  <si>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</si>
  <si>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</si>
  <si>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</si>
  <si>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</si>
  <si>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</si>
  <si>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</si>
  <si>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</si>
  <si>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</si>
  <si>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</si>
  <si>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</si>
  <si>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</si>
  <si>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</si>
  <si>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</si>
  <si>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</si>
  <si>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</si>
  <si>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</si>
  <si>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</si>
  <si>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</si>
  <si>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</si>
  <si>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</si>
  <si>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</si>
  <si>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</si>
  <si>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</si>
  <si>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</si>
  <si>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</si>
  <si>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</si>
  <si>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</si>
  <si>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</si>
  <si>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</si>
  <si>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</si>
  <si>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</si>
  <si>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</si>
  <si>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</si>
  <si>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</si>
  <si>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</si>
  <si>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</si>
  <si>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</si>
  <si>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</si>
  <si>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</si>
  <si>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</si>
  <si>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</si>
  <si>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</si>
  <si>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</si>
  <si>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</si>
  <si>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</si>
  <si>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</si>
  <si>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</si>
  <si>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</si>
  <si>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</si>
  <si>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</si>
  <si>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</si>
  <si>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</si>
  <si>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</si>
  <si>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</si>
  <si>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</si>
  <si>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</si>
  <si>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</si>
  <si>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</si>
  <si>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</si>
  <si>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</si>
  <si>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</si>
  <si>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</si>
  <si>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</si>
  <si>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</si>
  <si>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</si>
  <si>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</si>
  <si>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</si>
  <si>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</si>
  <si>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</si>
  <si>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</si>
  <si>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</si>
  <si>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</si>
  <si>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</si>
  <si>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</si>
  <si>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</si>
  <si>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</si>
  <si>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</si>
  <si>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</si>
  <si>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</si>
  <si>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</si>
  <si>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</si>
  <si>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</si>
  <si>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</si>
  <si>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</si>
  <si>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</si>
  <si>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</si>
  <si>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</si>
  <si>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</si>
  <si>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</si>
  <si>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</si>
  <si>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</si>
  <si>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</si>
  <si>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</si>
  <si>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</si>
  <si>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</si>
  <si>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</si>
  <si>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</si>
  <si>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</si>
  <si>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</si>
  <si>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</si>
  <si>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</si>
  <si>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</si>
  <si>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</si>
  <si>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</si>
  <si>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</si>
  <si>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</si>
  <si>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</si>
  <si>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</si>
  <si>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</si>
  <si>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</si>
  <si>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</si>
  <si>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</si>
  <si>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</si>
  <si>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</si>
  <si>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</si>
  <si>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</si>
  <si>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</si>
  <si>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</si>
  <si>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</si>
  <si>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</si>
  <si>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</si>
  <si>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</si>
  <si>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</si>
  <si>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</si>
  <si>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</si>
  <si>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</si>
  <si>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</si>
  <si>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</si>
  <si>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</si>
  <si>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</si>
  <si>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</si>
  <si>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</si>
  <si>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</si>
  <si>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</si>
  <si>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</si>
  <si>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</si>
  <si>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</si>
  <si>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</si>
  <si>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</si>
  <si>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Housing Authority of Sample City</t>
  </si>
  <si>
    <t>Sample Grant Name</t>
  </si>
  <si>
    <t>Sample Mixed-Finance Development or Sample Phase</t>
  </si>
  <si>
    <t xml:space="preserve">This workbook uses the TDCs and HCCs in accordance with HUD Notice PIH-2011-38 (HA), as updated to include HUD's most recent TDC and HCC limits, which can be found on the Capital Fund Program website. </t>
  </si>
  <si>
    <t>This workbook utilizes the PIH TDC Notice numbered:</t>
  </si>
  <si>
    <t>PIH 2011-38 (HA)</t>
  </si>
  <si>
    <t xml:space="preserve">The Notice expires when amended or supersceded, and it hasn't been yet. </t>
  </si>
  <si>
    <t xml:space="preserve">This workbook has been updated to include 2019 TDC limits </t>
  </si>
  <si>
    <t>form HUD-50156 (04/2022)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</si>
</sst>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quot;$&quot;#,##0.00;\(&quot;$&quot;#,##0.00\)"/>
  </numFmts>
  <fonts count="95">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4"/>
      <color indexed="12"/>
      <name val="Arial"/>
      <family val="2"/>
    </font>
    <font>
      <sz val="18"/>
      <name val="Arial"/>
      <family val="2"/>
    </font>
    <font>
      <b/>
      <sz val="48"/>
      <color rgb="FFFF0000"/>
      <name val="Arial"/>
      <family val="2"/>
    </font>
    <font>
      <u/>
      <sz val="10"/>
      <color theme="10"/>
      <name val="Arial"/>
      <family val="2"/>
    </font>
    <font>
      <b/>
      <sz val="15"/>
      <color rgb="FF0000FF"/>
      <name val="Arial"/>
      <family val="2"/>
    </font>
    <font>
      <u/>
      <sz val="14"/>
      <color theme="10"/>
      <name val="Arial"/>
      <family val="2"/>
    </font>
    <font>
      <b/>
      <sz val="10"/>
      <color rgb="FF0000FF"/>
      <name val="Arial"/>
      <family val="2"/>
    </font>
    <font>
      <sz val="11"/>
      <color indexed="8"/>
      <name val="Calibri"/>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4"/>
      <color rgb="FF0000FF"/>
      <name val="Arial"/>
      <family val="2"/>
    </font>
    <font>
      <sz val="10"/>
      <color rgb="FF0000FF"/>
      <name val="Arial"/>
      <family val="2"/>
    </font>
    <font>
      <b/>
      <sz val="12"/>
      <color rgb="FF0070C0"/>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
      <b/>
      <sz val="10"/>
      <color rgb="FFFF0000"/>
      <name val="Arial"/>
      <family val="2"/>
    </font>
    <font>
      <b/>
      <sz val="11"/>
      <color theme="3"/>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6">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64"/>
      </right>
      <top style="medium">
        <color indexed="64"/>
      </top>
      <bottom/>
      <diagonal/>
    </border>
    <border>
      <left style="thin">
        <color rgb="FF0000FF"/>
      </left>
      <right style="thin">
        <color rgb="FF0000FF"/>
      </right>
      <top/>
      <bottom style="thin">
        <color indexed="64"/>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FF"/>
      </left>
      <right style="thin">
        <color rgb="FF0000FF"/>
      </right>
      <top/>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top style="thick">
        <color rgb="FF0000FF"/>
      </top>
      <bottom style="thick">
        <color rgb="FF0000FF"/>
      </bottom>
      <diagonal/>
    </border>
    <border>
      <left style="thick">
        <color rgb="FF0000FF"/>
      </left>
      <right style="thin">
        <color rgb="FF999999"/>
      </right>
      <top style="thick">
        <color rgb="FF0000FF"/>
      </top>
      <bottom style="medium">
        <color indexed="64"/>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0">
      <alignment horizontal="right"/>
    </xf>
    <xf numFmtId="170" fontId="37" fillId="5" borderId="0" applyFont="0" applyFill="0" applyBorder="0" applyProtection="0"/>
    <xf numFmtId="0" fontId="34" fillId="6" borderId="150" applyNumberFormat="0" applyFont="0" applyAlignment="0" applyProtection="0"/>
    <xf numFmtId="38" fontId="40" fillId="0" borderId="0" applyFill="0" applyBorder="0" applyAlignment="0"/>
    <xf numFmtId="37" fontId="40" fillId="0" borderId="0"/>
    <xf numFmtId="37" fontId="24" fillId="0" borderId="143" applyNumberFormat="0" applyFill="0" applyAlignment="0" applyProtection="0"/>
    <xf numFmtId="38" fontId="42" fillId="0" borderId="161" applyNumberFormat="0"/>
    <xf numFmtId="0" fontId="43" fillId="0" borderId="0"/>
    <xf numFmtId="0" fontId="42" fillId="0" borderId="143" applyNumberFormat="0"/>
    <xf numFmtId="0" fontId="44" fillId="0" borderId="0"/>
    <xf numFmtId="0" fontId="2" fillId="0" borderId="0"/>
    <xf numFmtId="17" fontId="44" fillId="0" borderId="147"/>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65"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53"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46">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66">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47">
      <alignment horizontal="center" wrapText="1"/>
    </xf>
    <xf numFmtId="0" fontId="58" fillId="10" borderId="87" applyNumberFormat="0">
      <alignment horizontal="center"/>
    </xf>
    <xf numFmtId="0" fontId="15" fillId="0" borderId="0"/>
    <xf numFmtId="0" fontId="62" fillId="0" borderId="0" applyNumberFormat="0" applyFill="0" applyBorder="0" applyAlignment="0" applyProtection="0"/>
    <xf numFmtId="0" fontId="2" fillId="0" borderId="0"/>
    <xf numFmtId="44" fontId="56" fillId="0" borderId="177">
      <alignment horizontal="centerContinuous"/>
    </xf>
    <xf numFmtId="0" fontId="44" fillId="0" borderId="178">
      <alignment horizontal="center" wrapText="1"/>
    </xf>
    <xf numFmtId="0" fontId="15" fillId="0" borderId="0"/>
  </cellStyleXfs>
  <cellXfs count="1156">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1" fillId="0" borderId="11" xfId="2" applyNumberFormat="1" applyFont="1" applyFill="1" applyBorder="1" applyProtection="1">
      <protection locked="0"/>
    </xf>
    <xf numFmtId="0" fontId="0" fillId="0" borderId="0" xfId="0" applyFill="1" applyBorder="1" applyAlignment="1" applyProtection="1">
      <alignment horizontal="center" wrapText="1"/>
    </xf>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Fill="1" applyBorder="1" applyAlignment="1" applyProtection="1">
      <alignment horizontal="left"/>
    </xf>
    <xf numFmtId="0" fontId="0" fillId="0" borderId="0" xfId="0" applyFill="1" applyBorder="1" applyAlignment="1" applyProtection="1">
      <alignment horizontal="centerContinuous"/>
    </xf>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9" xfId="0" applyFill="1" applyBorder="1"/>
    <xf numFmtId="37" fontId="12" fillId="0" borderId="12" xfId="0" applyNumberFormat="1" applyFont="1" applyFill="1" applyBorder="1" applyAlignment="1" applyProtection="1">
      <alignment horizont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164" fontId="1" fillId="0" borderId="13"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4" xfId="0" applyFill="1" applyBorder="1" applyAlignment="1">
      <alignment horizontal="left" indent="1"/>
    </xf>
    <xf numFmtId="0" fontId="3" fillId="0" borderId="15" xfId="0" applyFont="1" applyFill="1" applyBorder="1" applyAlignment="1">
      <alignment horizontal="center"/>
    </xf>
    <xf numFmtId="0" fontId="3" fillId="0" borderId="16" xfId="0" applyFont="1" applyFill="1" applyBorder="1" applyAlignment="1">
      <alignment horizontal="center"/>
    </xf>
    <xf numFmtId="0" fontId="15" fillId="0" borderId="17" xfId="0" applyFont="1" applyFill="1" applyBorder="1" applyAlignment="1" applyProtection="1">
      <alignment horizontal="center"/>
    </xf>
    <xf numFmtId="0" fontId="3" fillId="0" borderId="18" xfId="0" applyFont="1" applyFill="1" applyBorder="1" applyAlignment="1">
      <alignment horizontal="center" textRotation="90" wrapText="1"/>
    </xf>
    <xf numFmtId="0" fontId="4" fillId="0" borderId="19"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18"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3" fillId="0" borderId="0" xfId="0" applyFont="1" applyBorder="1" applyAlignment="1">
      <alignment horizontal="right"/>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4" xfId="0" applyNumberFormat="1" applyFont="1" applyFill="1" applyBorder="1" applyProtection="1"/>
    <xf numFmtId="41" fontId="15" fillId="0" borderId="35" xfId="0" applyNumberFormat="1" applyFont="1" applyFill="1" applyBorder="1" applyProtection="1"/>
    <xf numFmtId="41" fontId="14" fillId="0" borderId="36" xfId="0" applyNumberFormat="1" applyFont="1" applyFill="1" applyBorder="1" applyProtection="1"/>
    <xf numFmtId="41" fontId="15" fillId="0" borderId="37" xfId="0" applyNumberFormat="1" applyFont="1" applyFill="1" applyBorder="1" applyProtection="1"/>
    <xf numFmtId="41" fontId="15"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4" fillId="0" borderId="43" xfId="0" applyNumberFormat="1" applyFont="1" applyFill="1" applyBorder="1" applyProtection="1"/>
    <xf numFmtId="0" fontId="18" fillId="0" borderId="44" xfId="0" applyFont="1" applyFill="1" applyBorder="1" applyAlignment="1" applyProtection="1">
      <alignment horizontal="center" wrapText="1"/>
    </xf>
    <xf numFmtId="41" fontId="0" fillId="0" borderId="45" xfId="0" applyNumberFormat="1" applyBorder="1"/>
    <xf numFmtId="41" fontId="0" fillId="0" borderId="46" xfId="0" applyNumberFormat="1" applyBorder="1"/>
    <xf numFmtId="41" fontId="0" fillId="0" borderId="47" xfId="0" applyNumberFormat="1" applyBorder="1"/>
    <xf numFmtId="41" fontId="0" fillId="0" borderId="48" xfId="0" applyNumberFormat="1" applyBorder="1"/>
    <xf numFmtId="41" fontId="5" fillId="0" borderId="49" xfId="0" applyNumberFormat="1" applyFont="1" applyBorder="1"/>
    <xf numFmtId="0" fontId="4" fillId="0" borderId="50" xfId="0" applyFont="1" applyFill="1" applyBorder="1" applyAlignment="1">
      <alignment horizontal="center" textRotation="90" wrapText="1"/>
    </xf>
    <xf numFmtId="0" fontId="3" fillId="0" borderId="51" xfId="0" applyFont="1" applyFill="1" applyBorder="1" applyAlignment="1">
      <alignment horizontal="center"/>
    </xf>
    <xf numFmtId="0" fontId="3" fillId="0" borderId="9" xfId="0" applyFont="1" applyBorder="1" applyAlignment="1">
      <alignment horizontal="right"/>
    </xf>
    <xf numFmtId="0" fontId="0" fillId="0" borderId="52" xfId="0" applyBorder="1" applyAlignment="1">
      <alignment horizontal="left" indent="2"/>
    </xf>
    <xf numFmtId="0" fontId="0" fillId="0" borderId="0" xfId="0" applyAlignment="1">
      <alignment horizontal="left" indent="2"/>
    </xf>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5" xfId="0" applyFont="1" applyFill="1" applyBorder="1" applyAlignment="1">
      <alignment horizontal="center" textRotation="90" wrapText="1"/>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0" fontId="4" fillId="0" borderId="67" xfId="0" applyFont="1" applyFill="1" applyBorder="1" applyAlignment="1">
      <alignment horizontal="center" textRotation="90" wrapText="1"/>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0" fontId="3" fillId="0" borderId="67"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50" xfId="0" applyFont="1" applyFill="1" applyBorder="1" applyAlignment="1">
      <alignment horizontal="center" textRotation="90" wrapText="1"/>
    </xf>
    <xf numFmtId="0" fontId="3" fillId="0" borderId="19" xfId="0" applyFont="1" applyFill="1" applyBorder="1" applyAlignment="1">
      <alignment horizontal="center" textRotation="90"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9" fillId="0" borderId="0" xfId="0" applyFont="1" applyBorder="1" applyAlignment="1" applyProtection="1">
      <alignment horizontal="left" indent="1"/>
      <protection locked="0"/>
    </xf>
    <xf numFmtId="0" fontId="0" fillId="0" borderId="0" xfId="0" applyBorder="1" applyAlignment="1">
      <alignment wrapText="1"/>
    </xf>
    <xf numFmtId="0" fontId="23" fillId="0" borderId="0"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0" fillId="0" borderId="0" xfId="0" applyBorder="1" applyAlignment="1">
      <alignment horizontal="left" indent="1"/>
    </xf>
    <xf numFmtId="0" fontId="12" fillId="0" borderId="0" xfId="0" applyFont="1" applyBorder="1" applyAlignment="1">
      <alignment horizontal="left" vertical="top"/>
    </xf>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0" fillId="0" borderId="73"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166" fontId="12" fillId="0" borderId="14" xfId="0" applyNumberFormat="1" applyFont="1" applyFill="1" applyBorder="1" applyAlignment="1" applyProtection="1">
      <alignment horizontal="right" vertical="center"/>
    </xf>
    <xf numFmtId="0" fontId="0" fillId="0" borderId="78" xfId="0" applyFill="1" applyBorder="1" applyAlignment="1">
      <alignment horizontal="left" vertical="center" indent="1"/>
    </xf>
    <xf numFmtId="0" fontId="25" fillId="0" borderId="21" xfId="0" applyFont="1" applyFill="1" applyBorder="1" applyAlignment="1">
      <alignment horizontal="center" textRotation="90" wrapText="1"/>
    </xf>
    <xf numFmtId="0" fontId="25" fillId="0" borderId="79" xfId="0" applyFont="1" applyFill="1" applyBorder="1" applyAlignment="1">
      <alignment horizontal="center" textRotation="90" wrapText="1"/>
    </xf>
    <xf numFmtId="0" fontId="25" fillId="0" borderId="80" xfId="0" applyFont="1" applyFill="1" applyBorder="1" applyAlignment="1">
      <alignment horizontal="center" textRotation="90" wrapText="1"/>
    </xf>
    <xf numFmtId="0" fontId="26" fillId="0" borderId="81" xfId="0" applyFont="1" applyFill="1" applyBorder="1" applyAlignment="1" applyProtection="1">
      <alignment horizontal="center" wrapText="1"/>
    </xf>
    <xf numFmtId="0" fontId="26" fillId="0" borderId="80" xfId="0" applyFont="1" applyFill="1" applyBorder="1" applyAlignment="1" applyProtection="1">
      <alignment horizontal="center" wrapText="1"/>
    </xf>
    <xf numFmtId="0" fontId="25" fillId="0" borderId="21" xfId="0" applyFont="1" applyFill="1" applyBorder="1" applyAlignment="1" applyProtection="1">
      <alignment horizontal="center" wrapText="1"/>
    </xf>
    <xf numFmtId="0" fontId="25" fillId="0" borderId="80"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3" xfId="0" applyFont="1" applyBorder="1" applyAlignment="1">
      <alignment horizontal="center"/>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29"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0" fontId="3" fillId="0" borderId="0" xfId="0" applyFont="1" applyFill="1" applyBorder="1" applyAlignment="1">
      <alignment horizontal="center"/>
    </xf>
    <xf numFmtId="0" fontId="24" fillId="0" borderId="0" xfId="0" quotePrefix="1" applyFont="1" applyFill="1" applyBorder="1" applyAlignment="1">
      <alignment horizontal="center"/>
    </xf>
    <xf numFmtId="41" fontId="13" fillId="0" borderId="9" xfId="2" applyNumberFormat="1" applyFont="1" applyFill="1" applyBorder="1" applyAlignment="1">
      <alignment horizontal="left"/>
    </xf>
    <xf numFmtId="0" fontId="24" fillId="0" borderId="0" xfId="0" quotePrefix="1" applyFont="1" applyFill="1" applyBorder="1" applyAlignment="1">
      <alignment horizontal="left"/>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2" fillId="0" borderId="0" xfId="0" quotePrefix="1" applyFont="1" applyFill="1" applyBorder="1" applyAlignment="1">
      <alignment horizontal="left" indent="1"/>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9" fontId="3" fillId="0" borderId="88" xfId="4" applyFont="1" applyBorder="1" applyAlignment="1">
      <alignment horizontal="center"/>
    </xf>
    <xf numFmtId="41" fontId="5" fillId="0" borderId="0" xfId="0" applyNumberFormat="1" applyFont="1" applyFill="1" applyBorder="1"/>
    <xf numFmtId="41" fontId="5" fillId="0" borderId="0" xfId="0" applyNumberFormat="1" applyFont="1" applyFill="1" applyBorder="1" applyProtection="1"/>
    <xf numFmtId="41" fontId="10" fillId="0" borderId="89" xfId="0" applyNumberFormat="1" applyFont="1" applyBorder="1" applyProtection="1">
      <protection locked="0"/>
    </xf>
    <xf numFmtId="41" fontId="10" fillId="0" borderId="90" xfId="0" applyNumberFormat="1" applyFont="1" applyBorder="1" applyProtection="1">
      <protection locked="0"/>
    </xf>
    <xf numFmtId="9" fontId="3" fillId="0" borderId="53" xfId="4" applyFont="1" applyFill="1" applyBorder="1" applyAlignment="1" applyProtection="1"/>
    <xf numFmtId="0" fontId="0" fillId="0" borderId="0" xfId="0" applyAlignment="1">
      <alignment horizontal="left" indent="4"/>
    </xf>
    <xf numFmtId="0" fontId="16" fillId="0" borderId="0" xfId="0" applyFont="1" applyFill="1" applyBorder="1" applyAlignment="1"/>
    <xf numFmtId="0" fontId="4" fillId="0" borderId="0" xfId="0" applyFont="1" applyFill="1" applyBorder="1" applyAlignment="1">
      <alignment horizontal="left"/>
    </xf>
    <xf numFmtId="0" fontId="26" fillId="0" borderId="0" xfId="0" applyFont="1" applyBorder="1" applyAlignment="1"/>
    <xf numFmtId="0" fontId="30" fillId="0" borderId="6" xfId="3" applyBorder="1" applyAlignment="1"/>
    <xf numFmtId="0" fontId="30" fillId="0" borderId="0" xfId="3" applyBorder="1" applyAlignment="1"/>
    <xf numFmtId="0" fontId="0" fillId="0" borderId="0" xfId="0" applyBorder="1" applyAlignment="1">
      <alignment horizontal="right"/>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0" borderId="74" xfId="0" applyNumberFormat="1" applyFont="1" applyFill="1" applyBorder="1" applyAlignment="1" applyProtection="1">
      <alignment horizontal="center" vertical="center" wrapText="1"/>
      <protection locked="0"/>
    </xf>
    <xf numFmtId="0" fontId="10"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42" fontId="10" fillId="0" borderId="85"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98" xfId="2" applyNumberFormat="1" applyFont="1" applyFill="1" applyBorder="1" applyProtection="1"/>
    <xf numFmtId="42" fontId="15" fillId="0" borderId="99" xfId="2" applyNumberFormat="1" applyFont="1" applyFill="1" applyBorder="1" applyProtection="1"/>
    <xf numFmtId="42" fontId="15" fillId="0" borderId="100" xfId="2" applyNumberFormat="1" applyFont="1" applyFill="1" applyBorder="1" applyProtection="1"/>
    <xf numFmtId="42" fontId="0" fillId="0" borderId="101" xfId="2" applyNumberFormat="1" applyFont="1" applyFill="1" applyBorder="1" applyProtection="1"/>
    <xf numFmtId="42" fontId="15" fillId="0" borderId="102" xfId="2" applyNumberFormat="1" applyFont="1" applyFill="1" applyBorder="1" applyProtection="1"/>
    <xf numFmtId="42" fontId="0" fillId="0" borderId="48" xfId="2" applyNumberFormat="1" applyFont="1" applyFill="1" applyBorder="1" applyProtection="1"/>
    <xf numFmtId="42" fontId="15" fillId="0" borderId="103" xfId="2" applyNumberFormat="1" applyFont="1" applyFill="1" applyBorder="1" applyProtection="1"/>
    <xf numFmtId="42" fontId="5" fillId="0" borderId="104" xfId="2" applyNumberFormat="1" applyFont="1" applyFill="1" applyBorder="1" applyProtection="1"/>
    <xf numFmtId="42" fontId="15" fillId="0" borderId="105" xfId="2" applyNumberFormat="1" applyFont="1" applyFill="1" applyBorder="1" applyProtection="1"/>
    <xf numFmtId="41" fontId="10" fillId="0" borderId="106" xfId="0" applyNumberFormat="1" applyFont="1" applyBorder="1" applyAlignment="1" applyProtection="1">
      <alignment horizontal="center" vertical="center"/>
      <protection locked="0"/>
    </xf>
    <xf numFmtId="0" fontId="3" fillId="0" borderId="44" xfId="0" applyFont="1" applyBorder="1" applyAlignment="1">
      <alignment wrapText="1"/>
    </xf>
    <xf numFmtId="0" fontId="2" fillId="0" borderId="44" xfId="0" applyFont="1" applyBorder="1" applyAlignment="1">
      <alignment wrapText="1"/>
    </xf>
    <xf numFmtId="0" fontId="2" fillId="0" borderId="81" xfId="0" applyFont="1" applyBorder="1" applyAlignment="1" applyProtection="1">
      <alignment horizontal="center"/>
    </xf>
    <xf numFmtId="0" fontId="0" fillId="0" borderId="81" xfId="0" applyBorder="1" applyAlignment="1" applyProtection="1">
      <alignment horizontal="center"/>
    </xf>
    <xf numFmtId="167" fontId="0" fillId="0" borderId="0" xfId="0" applyNumberFormat="1"/>
    <xf numFmtId="167" fontId="30" fillId="0" borderId="0" xfId="3" applyNumberFormat="1" applyBorder="1" applyAlignment="1"/>
    <xf numFmtId="167" fontId="0" fillId="0" borderId="0" xfId="0" applyNumberFormat="1" applyBorder="1" applyAlignment="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8" fillId="0" borderId="4" xfId="0" applyFont="1" applyBorder="1" applyAlignment="1">
      <alignment horizontal="center"/>
    </xf>
    <xf numFmtId="0" fontId="27" fillId="0" borderId="0" xfId="0" applyFont="1" applyBorder="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41" xfId="0" applyBorder="1"/>
    <xf numFmtId="0" fontId="0" fillId="0" borderId="142" xfId="0" applyBorder="1"/>
    <xf numFmtId="0" fontId="8" fillId="0" borderId="0" xfId="0" applyFont="1" applyBorder="1" applyAlignment="1">
      <alignment horizontal="center"/>
    </xf>
    <xf numFmtId="0" fontId="0" fillId="0" borderId="9" xfId="0" applyBorder="1"/>
    <xf numFmtId="0" fontId="26" fillId="0" borderId="9" xfId="0" applyFont="1" applyBorder="1" applyAlignment="1">
      <alignment horizontal="right" vertical="top" wrapText="1"/>
    </xf>
    <xf numFmtId="0" fontId="1" fillId="0" borderId="0" xfId="0" applyFont="1" applyFill="1" applyBorder="1" applyAlignment="1">
      <alignment horizontal="right"/>
    </xf>
    <xf numFmtId="0" fontId="2" fillId="0" borderId="0" xfId="7" applyBorder="1" applyProtection="1"/>
    <xf numFmtId="0" fontId="2" fillId="0" borderId="0" xfId="7"/>
    <xf numFmtId="0" fontId="0" fillId="0" borderId="144" xfId="0" applyBorder="1"/>
    <xf numFmtId="0" fontId="0" fillId="0" borderId="146" xfId="0" applyBorder="1"/>
    <xf numFmtId="0" fontId="0" fillId="0" borderId="145" xfId="0" applyBorder="1"/>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NumberFormat="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applyBorder="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7"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8"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2" xfId="1" applyNumberFormat="1" applyFont="1" applyBorder="1" applyAlignment="1">
      <alignment horizontal="left"/>
    </xf>
    <xf numFmtId="10" fontId="2" fillId="0" borderId="0" xfId="4" applyNumberFormat="1" applyFont="1" applyBorder="1"/>
    <xf numFmtId="172" fontId="2" fillId="0" borderId="153" xfId="1" applyNumberFormat="1" applyFont="1" applyBorder="1" applyAlignment="1">
      <alignment horizontal="left"/>
    </xf>
    <xf numFmtId="172" fontId="2" fillId="0" borderId="159"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1"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5" xfId="17" applyFont="1" applyBorder="1"/>
    <xf numFmtId="38" fontId="1" fillId="0" borderId="136" xfId="17" applyFont="1" applyBorder="1"/>
    <xf numFmtId="38" fontId="1" fillId="0" borderId="136" xfId="17" applyFont="1" applyFill="1" applyBorder="1"/>
    <xf numFmtId="37" fontId="1" fillId="0" borderId="136" xfId="17" applyNumberFormat="1" applyFont="1" applyBorder="1"/>
    <xf numFmtId="38" fontId="2" fillId="0" borderId="135" xfId="17" applyFont="1" applyBorder="1"/>
    <xf numFmtId="172" fontId="2" fillId="0" borderId="136" xfId="1" applyNumberFormat="1" applyFont="1" applyBorder="1"/>
    <xf numFmtId="172" fontId="2" fillId="0" borderId="136" xfId="1" applyNumberFormat="1" applyFont="1" applyFill="1" applyBorder="1"/>
    <xf numFmtId="38" fontId="2" fillId="0" borderId="136" xfId="17" applyFont="1" applyBorder="1"/>
    <xf numFmtId="172" fontId="2" fillId="0" borderId="160"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57" xfId="17" applyFont="1" applyBorder="1"/>
    <xf numFmtId="38" fontId="1" fillId="0" borderId="0" xfId="20" applyFont="1" applyFill="1" applyBorder="1"/>
    <xf numFmtId="172" fontId="2" fillId="0" borderId="83" xfId="1" applyNumberFormat="1" applyFont="1" applyFill="1" applyBorder="1"/>
    <xf numFmtId="43" fontId="2" fillId="0" borderId="0" xfId="1" applyNumberFormat="1" applyFont="1" applyBorder="1"/>
    <xf numFmtId="172" fontId="1" fillId="0" borderId="0" xfId="1" applyNumberFormat="1" applyFont="1" applyFill="1"/>
    <xf numFmtId="172" fontId="1" fillId="0" borderId="108" xfId="20" applyNumberFormat="1" applyFont="1" applyFill="1" applyBorder="1"/>
    <xf numFmtId="172" fontId="1" fillId="0" borderId="143" xfId="20" applyNumberFormat="1" applyFont="1" applyFill="1" applyBorder="1"/>
    <xf numFmtId="38" fontId="1" fillId="0" borderId="143" xfId="20" applyFont="1" applyFill="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7" xfId="1" applyNumberFormat="1" applyFont="1" applyBorder="1"/>
    <xf numFmtId="172" fontId="2" fillId="0" borderId="157" xfId="1" applyNumberFormat="1" applyFont="1" applyFill="1" applyBorder="1"/>
    <xf numFmtId="172" fontId="2" fillId="0" borderId="53" xfId="1" applyNumberFormat="1" applyFont="1" applyFill="1" applyBorder="1"/>
    <xf numFmtId="172" fontId="2" fillId="0" borderId="157" xfId="1" applyNumberFormat="1" applyFont="1" applyBorder="1" applyAlignment="1">
      <alignment horizontal="right"/>
    </xf>
    <xf numFmtId="172" fontId="2" fillId="0" borderId="161" xfId="1" applyNumberFormat="1" applyFont="1" applyFill="1" applyBorder="1"/>
    <xf numFmtId="172" fontId="2" fillId="0" borderId="161" xfId="1" applyNumberFormat="1" applyFont="1" applyBorder="1"/>
    <xf numFmtId="172" fontId="2" fillId="3" borderId="161" xfId="1" applyNumberFormat="1" applyFont="1" applyFill="1" applyBorder="1"/>
    <xf numFmtId="172" fontId="2" fillId="0" borderId="162" xfId="1" applyNumberFormat="1" applyFont="1" applyFill="1" applyBorder="1"/>
    <xf numFmtId="38" fontId="2" fillId="0" borderId="161"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57"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Border="1" applyAlignment="1">
      <alignment wrapText="1"/>
    </xf>
    <xf numFmtId="171" fontId="2" fillId="0" borderId="143"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9" fontId="2" fillId="0" borderId="53" xfId="4" applyNumberFormat="1" applyFont="1" applyBorder="1" applyAlignment="1">
      <alignment horizontal="center" wrapText="1"/>
    </xf>
    <xf numFmtId="38" fontId="2" fillId="0" borderId="163" xfId="17" applyFont="1" applyBorder="1"/>
    <xf numFmtId="38" fontId="2" fillId="0" borderId="146" xfId="17" applyFont="1" applyFill="1" applyBorder="1"/>
    <xf numFmtId="38" fontId="1" fillId="0" borderId="154" xfId="17" applyFont="1" applyBorder="1"/>
    <xf numFmtId="38" fontId="1" fillId="0" borderId="164" xfId="17" applyFont="1" applyBorder="1"/>
    <xf numFmtId="38" fontId="1" fillId="0" borderId="81" xfId="17" applyFont="1" applyBorder="1"/>
    <xf numFmtId="172" fontId="2" fillId="0" borderId="143" xfId="1" applyNumberFormat="1" applyFont="1" applyBorder="1"/>
    <xf numFmtId="172" fontId="2" fillId="0" borderId="108" xfId="1" applyNumberFormat="1" applyFont="1" applyBorder="1"/>
    <xf numFmtId="172" fontId="2" fillId="0" borderId="143" xfId="1" applyNumberFormat="1" applyFont="1" applyFill="1" applyBorder="1"/>
    <xf numFmtId="38" fontId="24" fillId="0" borderId="143" xfId="22" applyNumberFormat="1" applyFont="1" applyBorder="1"/>
    <xf numFmtId="172" fontId="24" fillId="0" borderId="108" xfId="20" applyNumberFormat="1" applyFont="1" applyFill="1" applyBorder="1"/>
    <xf numFmtId="38" fontId="24" fillId="0" borderId="143"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Fill="1" applyBorder="1"/>
    <xf numFmtId="172" fontId="2" fillId="0" borderId="157" xfId="20" applyNumberFormat="1" applyFont="1" applyFill="1" applyBorder="1"/>
    <xf numFmtId="172" fontId="2" fillId="0" borderId="161" xfId="20" applyNumberFormat="1" applyFont="1" applyFill="1" applyBorder="1"/>
    <xf numFmtId="172" fontId="2" fillId="0" borderId="162" xfId="20" applyNumberFormat="1" applyFont="1" applyFill="1" applyBorder="1"/>
    <xf numFmtId="38" fontId="1" fillId="0" borderId="161" xfId="20" applyFont="1" applyFill="1" applyBorder="1"/>
    <xf numFmtId="38" fontId="2" fillId="0" borderId="0" xfId="22" applyNumberFormat="1" applyFont="1" applyFill="1" applyBorder="1"/>
    <xf numFmtId="38" fontId="2" fillId="0" borderId="0" xfId="20" applyFont="1" applyBorder="1"/>
    <xf numFmtId="172" fontId="1" fillId="0" borderId="107" xfId="20" applyNumberFormat="1" applyFont="1" applyFill="1" applyBorder="1"/>
    <xf numFmtId="38" fontId="2" fillId="0" borderId="0" xfId="22" applyNumberFormat="1" applyFont="1" applyBorder="1"/>
    <xf numFmtId="38" fontId="2" fillId="0" borderId="143" xfId="22" applyNumberFormat="1" applyFont="1" applyBorder="1"/>
    <xf numFmtId="38" fontId="2" fillId="0" borderId="143" xfId="22" applyNumberFormat="1" applyFont="1" applyFill="1" applyBorder="1"/>
    <xf numFmtId="172" fontId="2" fillId="0" borderId="108" xfId="20" applyNumberFormat="1" applyFont="1" applyFill="1" applyBorder="1"/>
    <xf numFmtId="38" fontId="2" fillId="0" borderId="143" xfId="20" applyFont="1" applyBorder="1"/>
    <xf numFmtId="38" fontId="2" fillId="0" borderId="108" xfId="22" applyNumberFormat="1" applyFont="1" applyBorder="1"/>
    <xf numFmtId="37" fontId="2" fillId="0" borderId="143" xfId="22" applyNumberFormat="1" applyFont="1" applyBorder="1"/>
    <xf numFmtId="38" fontId="2" fillId="0" borderId="157" xfId="17" quotePrefix="1" applyFont="1" applyBorder="1"/>
    <xf numFmtId="38" fontId="2" fillId="0" borderId="0" xfId="17" quotePrefix="1" applyFont="1" applyBorder="1"/>
    <xf numFmtId="38" fontId="2" fillId="0" borderId="157" xfId="17" quotePrefix="1" applyFont="1" applyFill="1" applyBorder="1"/>
    <xf numFmtId="38" fontId="2" fillId="0" borderId="0" xfId="17" applyNumberFormat="1" applyFont="1" applyBorder="1"/>
    <xf numFmtId="38" fontId="24" fillId="0" borderId="143" xfId="22" applyNumberFormat="1" applyFont="1" applyFill="1" applyBorder="1"/>
    <xf numFmtId="38" fontId="24" fillId="0" borderId="108" xfId="22" applyNumberFormat="1" applyFont="1" applyBorder="1"/>
    <xf numFmtId="37" fontId="24" fillId="0" borderId="53" xfId="22" applyNumberFormat="1" applyFont="1" applyBorder="1"/>
    <xf numFmtId="37" fontId="24" fillId="0" borderId="143" xfId="22" applyNumberFormat="1" applyFont="1" applyBorder="1"/>
    <xf numFmtId="38" fontId="13" fillId="0" borderId="0" xfId="17" applyNumberFormat="1" applyFont="1" applyBorder="1"/>
    <xf numFmtId="38" fontId="2" fillId="0" borderId="157" xfId="17" quotePrefix="1" applyNumberFormat="1" applyFont="1" applyBorder="1"/>
    <xf numFmtId="38" fontId="2" fillId="0" borderId="0" xfId="24" applyNumberFormat="1" applyFont="1" applyBorder="1"/>
    <xf numFmtId="38" fontId="2" fillId="0" borderId="0" xfId="24" applyNumberFormat="1" applyFont="1" applyFill="1" applyBorder="1"/>
    <xf numFmtId="172" fontId="1" fillId="0" borderId="157"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9" xfId="1" applyNumberFormat="1" applyFont="1" applyBorder="1" applyAlignment="1">
      <alignment wrapText="1"/>
    </xf>
    <xf numFmtId="172" fontId="1" fillId="0" borderId="53" xfId="1" applyNumberFormat="1" applyFont="1" applyBorder="1" applyAlignment="1">
      <alignment horizontal="center" wrapText="1"/>
    </xf>
    <xf numFmtId="172" fontId="1" fillId="0" borderId="143" xfId="1" applyNumberFormat="1" applyFont="1" applyBorder="1" applyAlignment="1">
      <alignment wrapText="1"/>
    </xf>
    <xf numFmtId="172" fontId="1" fillId="0" borderId="143" xfId="1" applyNumberFormat="1" applyFont="1" applyBorder="1" applyAlignment="1">
      <alignment horizontal="center" wrapText="1"/>
    </xf>
    <xf numFmtId="172" fontId="1" fillId="3" borderId="143" xfId="1" applyNumberFormat="1" applyFont="1" applyFill="1" applyBorder="1" applyAlignment="1">
      <alignment horizontal="center" wrapText="1"/>
    </xf>
    <xf numFmtId="172" fontId="1" fillId="3" borderId="143" xfId="1" applyNumberFormat="1" applyFont="1" applyFill="1" applyBorder="1" applyAlignment="1">
      <alignment wrapText="1"/>
    </xf>
    <xf numFmtId="172" fontId="1" fillId="0" borderId="143" xfId="1" applyNumberFormat="1" applyFont="1" applyFill="1" applyBorder="1" applyAlignment="1">
      <alignment horizontal="center" wrapText="1"/>
    </xf>
    <xf numFmtId="173" fontId="1" fillId="0" borderId="143" xfId="4" applyNumberFormat="1" applyFont="1" applyBorder="1" applyAlignment="1">
      <alignment wrapText="1"/>
    </xf>
    <xf numFmtId="0" fontId="8" fillId="0" borderId="143"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43" xfId="22" applyNumberFormat="1" applyFont="1" applyBorder="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43" xfId="22" applyNumberFormat="1" applyFont="1" applyBorder="1" applyAlignment="1">
      <alignment horizontal="center"/>
    </xf>
    <xf numFmtId="38" fontId="2" fillId="0" borderId="143" xfId="22" applyNumberFormat="1" applyFont="1" applyBorder="1" applyAlignment="1">
      <alignment horizontal="center"/>
    </xf>
    <xf numFmtId="38" fontId="2" fillId="0" borderId="0" xfId="22" applyNumberFormat="1" applyFont="1" applyBorder="1" applyAlignment="1">
      <alignment horizontal="center"/>
    </xf>
    <xf numFmtId="172" fontId="1" fillId="0" borderId="143" xfId="20" applyNumberFormat="1" applyFont="1" applyFill="1" applyBorder="1" applyAlignment="1">
      <alignment horizontal="center"/>
    </xf>
    <xf numFmtId="172" fontId="2" fillId="0" borderId="161" xfId="20" applyNumberFormat="1" applyFont="1" applyFill="1" applyBorder="1" applyAlignment="1">
      <alignment horizontal="center"/>
    </xf>
    <xf numFmtId="172" fontId="2" fillId="0" borderId="0" xfId="20" applyNumberFormat="1" applyFont="1" applyFill="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6" xfId="17" applyFont="1" applyBorder="1" applyAlignment="1">
      <alignment horizontal="center"/>
    </xf>
    <xf numFmtId="172" fontId="2" fillId="0" borderId="161"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6"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58" xfId="1" applyNumberFormat="1" applyFont="1" applyFill="1" applyBorder="1" applyAlignment="1">
      <alignment horizontal="center" wrapText="1"/>
    </xf>
    <xf numFmtId="172" fontId="2" fillId="0" borderId="144" xfId="1" applyNumberFormat="1" applyFont="1" applyBorder="1"/>
    <xf numFmtId="38" fontId="2" fillId="0" borderId="146" xfId="17" applyFont="1" applyBorder="1"/>
    <xf numFmtId="172" fontId="2" fillId="0" borderId="146" xfId="1" applyNumberFormat="1" applyFont="1" applyBorder="1" applyAlignment="1">
      <alignment horizontal="center"/>
    </xf>
    <xf numFmtId="172" fontId="2" fillId="0" borderId="146" xfId="1" applyNumberFormat="1" applyFont="1" applyBorder="1"/>
    <xf numFmtId="172" fontId="2" fillId="0" borderId="146" xfId="1" applyNumberFormat="1" applyFont="1" applyFill="1" applyBorder="1"/>
    <xf numFmtId="172" fontId="2" fillId="0" borderId="145"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applyBorder="1"/>
    <xf numFmtId="172" fontId="41" fillId="0" borderId="0" xfId="1" applyNumberFormat="1" applyFont="1" applyBorder="1"/>
    <xf numFmtId="37" fontId="46" fillId="0" borderId="0" xfId="26" applyNumberFormat="1" applyFont="1" applyBorder="1" applyAlignment="1">
      <alignment wrapText="1"/>
    </xf>
    <xf numFmtId="37" fontId="46" fillId="0" borderId="0" xfId="26" applyNumberFormat="1" applyFont="1" applyBorder="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67"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applyBorder="1"/>
    <xf numFmtId="172" fontId="1" fillId="0" borderId="130" xfId="1" applyNumberFormat="1" applyFont="1" applyBorder="1" applyAlignment="1">
      <alignment wrapText="1"/>
    </xf>
    <xf numFmtId="38" fontId="24" fillId="0" borderId="130" xfId="22" applyNumberFormat="1" applyFont="1" applyBorder="1"/>
    <xf numFmtId="38" fontId="24" fillId="0" borderId="97" xfId="22" applyNumberFormat="1" applyFont="1" applyBorder="1"/>
    <xf numFmtId="38" fontId="2" fillId="0" borderId="6" xfId="17" applyFont="1" applyBorder="1"/>
    <xf numFmtId="38" fontId="2" fillId="0" borderId="130" xfId="17" applyFont="1" applyBorder="1"/>
    <xf numFmtId="0" fontId="2" fillId="0" borderId="0" xfId="23" applyFont="1" applyBorder="1"/>
    <xf numFmtId="38" fontId="2" fillId="0" borderId="6" xfId="17" applyFont="1" applyFill="1" applyBorder="1"/>
    <xf numFmtId="3" fontId="2" fillId="0" borderId="97" xfId="22" applyNumberFormat="1" applyFont="1" applyBorder="1"/>
    <xf numFmtId="38" fontId="2" fillId="0" borderId="130" xfId="22" applyNumberFormat="1" applyFont="1" applyFill="1" applyBorder="1"/>
    <xf numFmtId="172" fontId="1" fillId="0" borderId="6" xfId="1" applyNumberFormat="1" applyFont="1" applyFill="1" applyBorder="1"/>
    <xf numFmtId="172" fontId="2" fillId="0" borderId="6" xfId="1" applyNumberFormat="1" applyFont="1" applyFill="1" applyBorder="1"/>
    <xf numFmtId="172" fontId="2" fillId="0" borderId="168" xfId="20" applyNumberFormat="1" applyFont="1" applyFill="1" applyBorder="1"/>
    <xf numFmtId="172" fontId="2" fillId="0" borderId="130" xfId="20" applyNumberFormat="1" applyFont="1" applyFill="1" applyBorder="1"/>
    <xf numFmtId="172" fontId="2" fillId="0" borderId="131" xfId="20" applyNumberFormat="1" applyFont="1" applyFill="1" applyBorder="1"/>
    <xf numFmtId="3" fontId="24" fillId="0" borderId="97" xfId="22" applyNumberFormat="1" applyFont="1" applyBorder="1"/>
    <xf numFmtId="172" fontId="1" fillId="0" borderId="6" xfId="1" applyNumberFormat="1" applyFont="1" applyBorder="1"/>
    <xf numFmtId="38" fontId="1" fillId="0" borderId="155" xfId="17" applyFont="1" applyBorder="1"/>
    <xf numFmtId="38" fontId="2" fillId="0" borderId="145" xfId="17" applyFont="1" applyBorder="1"/>
    <xf numFmtId="172" fontId="1" fillId="0" borderId="131" xfId="1" applyNumberFormat="1" applyFont="1" applyFill="1" applyBorder="1" applyAlignment="1">
      <alignment horizontal="center" wrapText="1"/>
    </xf>
    <xf numFmtId="172" fontId="1" fillId="0" borderId="130" xfId="1" applyNumberFormat="1" applyFont="1" applyFill="1" applyBorder="1" applyAlignment="1">
      <alignment horizontal="center" wrapText="1"/>
    </xf>
    <xf numFmtId="172" fontId="1" fillId="0" borderId="168" xfId="1" applyNumberFormat="1" applyFont="1" applyFill="1" applyBorder="1"/>
    <xf numFmtId="172" fontId="1" fillId="0" borderId="130" xfId="1" applyNumberFormat="1" applyFont="1" applyFill="1" applyBorder="1"/>
    <xf numFmtId="172" fontId="1" fillId="0" borderId="131" xfId="1" applyNumberFormat="1" applyFont="1" applyFill="1" applyBorder="1"/>
    <xf numFmtId="9" fontId="2" fillId="0" borderId="0" xfId="4" applyNumberFormat="1" applyFont="1" applyBorder="1" applyAlignment="1">
      <alignment horizontal="center"/>
    </xf>
    <xf numFmtId="43" fontId="2" fillId="0" borderId="0" xfId="1" applyFont="1" applyBorder="1" applyAlignment="1">
      <alignment horizontal="center"/>
    </xf>
    <xf numFmtId="172" fontId="2" fillId="0" borderId="130" xfId="1" applyNumberFormat="1" applyFont="1" applyFill="1" applyBorder="1"/>
    <xf numFmtId="38" fontId="33" fillId="0" borderId="0" xfId="17" applyFont="1" applyBorder="1"/>
    <xf numFmtId="172" fontId="13" fillId="0" borderId="6" xfId="1" applyNumberFormat="1" applyFont="1" applyBorder="1"/>
    <xf numFmtId="172" fontId="1" fillId="0" borderId="149" xfId="1" applyNumberFormat="1" applyFont="1" applyFill="1" applyBorder="1"/>
    <xf numFmtId="172" fontId="2" fillId="0" borderId="169" xfId="1" applyNumberFormat="1" applyFont="1" applyBorder="1"/>
    <xf numFmtId="38" fontId="2" fillId="0" borderId="7" xfId="17" applyFont="1" applyBorder="1"/>
    <xf numFmtId="38" fontId="2" fillId="0" borderId="0" xfId="17" applyFont="1" applyBorder="1" applyAlignment="1">
      <alignment wrapText="1"/>
    </xf>
    <xf numFmtId="172" fontId="1" fillId="0" borderId="148"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56" xfId="18" applyNumberFormat="1" applyFont="1" applyFill="1" applyBorder="1"/>
    <xf numFmtId="0" fontId="47" fillId="0" borderId="0" xfId="0" applyFont="1" applyAlignment="1"/>
    <xf numFmtId="0" fontId="0" fillId="0" borderId="0" xfId="0" applyFill="1" applyBorder="1" applyAlignment="1"/>
    <xf numFmtId="0" fontId="0" fillId="0" borderId="0" xfId="0" applyBorder="1" applyAlignment="1">
      <alignment horizontal="left" vertical="center" indent="1"/>
    </xf>
    <xf numFmtId="0" fontId="0" fillId="0" borderId="0" xfId="0" applyBorder="1" applyAlignment="1">
      <alignment vertical="center"/>
    </xf>
    <xf numFmtId="0" fontId="1" fillId="0" borderId="0" xfId="0" quotePrefix="1" applyFont="1" applyFill="1" applyBorder="1" applyAlignment="1" applyProtection="1">
      <alignment horizontal="left" vertical="center" inden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25" fillId="0" borderId="0" xfId="0" applyFont="1" applyBorder="1" applyAlignment="1">
      <alignment vertical="top" wrapText="1"/>
    </xf>
    <xf numFmtId="0" fontId="8" fillId="0" borderId="7" xfId="0" applyFont="1" applyFill="1" applyBorder="1" applyAlignment="1" applyProtection="1">
      <alignment horizontal="center"/>
    </xf>
    <xf numFmtId="42" fontId="5" fillId="0" borderId="146" xfId="0" applyNumberFormat="1" applyFont="1" applyFill="1" applyBorder="1" applyProtection="1"/>
    <xf numFmtId="42" fontId="10" fillId="0" borderId="173" xfId="2" applyNumberFormat="1" applyFont="1" applyFill="1" applyBorder="1" applyProtection="1">
      <protection locked="0"/>
    </xf>
    <xf numFmtId="0" fontId="0" fillId="0" borderId="144" xfId="0" applyFill="1" applyBorder="1" applyProtection="1"/>
    <xf numFmtId="0" fontId="0" fillId="0" borderId="145" xfId="0" applyFill="1" applyBorder="1" applyProtection="1"/>
    <xf numFmtId="42" fontId="10" fillId="0" borderId="174" xfId="2" applyNumberFormat="1" applyFont="1" applyFill="1" applyBorder="1" applyAlignment="1" applyProtection="1">
      <protection locked="0"/>
    </xf>
    <xf numFmtId="49" fontId="1" fillId="0" borderId="0" xfId="7" applyNumberFormat="1" applyFont="1" applyBorder="1" applyProtection="1"/>
    <xf numFmtId="0" fontId="2" fillId="0" borderId="0" xfId="7" applyNumberFormat="1" applyBorder="1" applyProtection="1"/>
    <xf numFmtId="167" fontId="65" fillId="0" borderId="179" xfId="1" quotePrefix="1" applyNumberFormat="1" applyFont="1" applyFill="1" applyBorder="1" applyAlignment="1">
      <alignment horizontal="left" vertical="center"/>
    </xf>
    <xf numFmtId="0" fontId="0" fillId="0" borderId="8" xfId="0" applyBorder="1" applyAlignment="1"/>
    <xf numFmtId="0" fontId="0" fillId="0" borderId="175" xfId="0" applyBorder="1"/>
    <xf numFmtId="0" fontId="0" fillId="0" borderId="177" xfId="0" applyBorder="1"/>
    <xf numFmtId="167" fontId="0" fillId="0" borderId="177" xfId="0" applyNumberFormat="1" applyBorder="1"/>
    <xf numFmtId="0" fontId="0" fillId="0" borderId="176" xfId="0" applyBorder="1"/>
    <xf numFmtId="0" fontId="2" fillId="0" borderId="0" xfId="7" applyNumberFormat="1" applyAlignment="1" applyProtection="1">
      <alignment vertical="center"/>
      <protection locked="0"/>
    </xf>
    <xf numFmtId="0" fontId="61" fillId="0" borderId="0" xfId="7" applyNumberFormat="1" applyFont="1" applyAlignment="1" applyProtection="1">
      <alignment vertical="center"/>
      <protection locked="0"/>
    </xf>
    <xf numFmtId="0" fontId="60" fillId="0" borderId="0" xfId="7" applyNumberFormat="1" applyFont="1" applyAlignment="1" applyProtection="1">
      <alignment vertical="center"/>
      <protection locked="0"/>
    </xf>
    <xf numFmtId="0" fontId="2" fillId="0" borderId="176" xfId="7" applyNumberFormat="1" applyBorder="1" applyProtection="1">
      <protection locked="0"/>
    </xf>
    <xf numFmtId="0" fontId="2" fillId="0" borderId="0" xfId="7" applyNumberFormat="1" applyProtection="1">
      <protection locked="0"/>
    </xf>
    <xf numFmtId="0" fontId="2" fillId="0" borderId="6" xfId="7" applyNumberFormat="1" applyBorder="1" applyProtection="1">
      <protection locked="0"/>
    </xf>
    <xf numFmtId="0" fontId="2" fillId="0" borderId="0" xfId="7" applyNumberFormat="1" applyBorder="1" applyProtection="1">
      <protection locked="0"/>
    </xf>
    <xf numFmtId="0" fontId="2" fillId="0" borderId="7" xfId="7" applyNumberFormat="1" applyBorder="1" applyProtection="1">
      <protection locked="0"/>
    </xf>
    <xf numFmtId="0" fontId="2" fillId="0" borderId="7" xfId="7" applyNumberFormat="1" applyBorder="1" applyAlignment="1" applyProtection="1">
      <alignment horizontal="center"/>
      <protection locked="0"/>
    </xf>
    <xf numFmtId="0" fontId="2" fillId="0" borderId="0" xfId="7" applyNumberFormat="1" applyAlignment="1" applyProtection="1">
      <alignment horizontal="center"/>
      <protection locked="0"/>
    </xf>
    <xf numFmtId="0" fontId="2" fillId="0" borderId="0" xfId="7" applyNumberFormat="1" applyFill="1" applyProtection="1">
      <protection locked="0"/>
    </xf>
    <xf numFmtId="0" fontId="2" fillId="0" borderId="6" xfId="7" applyNumberFormat="1" applyFont="1" applyBorder="1" applyProtection="1">
      <protection locked="0"/>
    </xf>
    <xf numFmtId="0" fontId="2" fillId="0" borderId="7" xfId="7" applyNumberFormat="1" applyFont="1" applyFill="1" applyBorder="1" applyProtection="1">
      <protection locked="0"/>
    </xf>
    <xf numFmtId="0" fontId="2" fillId="0" borderId="0" xfId="7" applyNumberFormat="1" applyFont="1" applyFill="1" applyProtection="1">
      <protection locked="0"/>
    </xf>
    <xf numFmtId="0" fontId="2" fillId="0" borderId="0" xfId="7" applyNumberFormat="1" applyFont="1" applyProtection="1">
      <protection locked="0"/>
    </xf>
    <xf numFmtId="37" fontId="31" fillId="0" borderId="0" xfId="7" applyNumberFormat="1" applyFont="1" applyFill="1" applyBorder="1" applyProtection="1">
      <protection locked="0"/>
    </xf>
    <xf numFmtId="0" fontId="2" fillId="0" borderId="8" xfId="7" applyNumberFormat="1" applyBorder="1" applyProtection="1">
      <protection locked="0"/>
    </xf>
    <xf numFmtId="0" fontId="0" fillId="0" borderId="0" xfId="0" applyAlignment="1"/>
    <xf numFmtId="0" fontId="2" fillId="0" borderId="0" xfId="0" applyFont="1" applyFill="1" applyBorder="1" applyAlignment="1">
      <alignment horizontal="center"/>
    </xf>
    <xf numFmtId="0" fontId="29" fillId="0" borderId="0" xfId="0" applyFont="1" applyBorder="1" applyAlignment="1">
      <alignment horizontal="center"/>
    </xf>
    <xf numFmtId="0" fontId="12" fillId="0" borderId="0" xfId="0" applyFont="1" applyFill="1" applyBorder="1" applyAlignment="1"/>
    <xf numFmtId="0" fontId="1" fillId="0" borderId="0" xfId="0" quotePrefix="1" applyFont="1" applyFill="1" applyBorder="1" applyAlignment="1">
      <alignment horizontal="left"/>
    </xf>
    <xf numFmtId="0" fontId="8" fillId="0" borderId="88" xfId="0" applyFont="1" applyFill="1" applyBorder="1" applyAlignment="1"/>
    <xf numFmtId="0" fontId="19" fillId="0" borderId="0" xfId="0" quotePrefix="1" applyFont="1" applyFill="1" applyBorder="1" applyAlignment="1">
      <alignment horizontal="left" indent="1"/>
    </xf>
    <xf numFmtId="165" fontId="15" fillId="0" borderId="0" xfId="2" applyNumberFormat="1" applyFont="1" applyFill="1" applyBorder="1" applyAlignment="1">
      <alignment horizontal="left"/>
    </xf>
    <xf numFmtId="0" fontId="19" fillId="0" borderId="88" xfId="0" quotePrefix="1" applyFont="1" applyFill="1" applyBorder="1" applyAlignment="1">
      <alignment horizontal="left" indent="1"/>
    </xf>
    <xf numFmtId="0" fontId="3" fillId="0" borderId="88" xfId="0" quotePrefix="1" applyFont="1" applyFill="1" applyBorder="1" applyAlignment="1">
      <alignment horizontal="center"/>
    </xf>
    <xf numFmtId="42" fontId="2" fillId="0" borderId="0" xfId="2" applyNumberFormat="1" applyFont="1" applyFill="1" applyBorder="1" applyAlignment="1">
      <alignment horizontal="left"/>
    </xf>
    <xf numFmtId="0" fontId="1" fillId="0" borderId="0" xfId="0" quotePrefix="1" applyFont="1" applyFill="1" applyBorder="1" applyAlignment="1">
      <alignment horizontal="center"/>
    </xf>
    <xf numFmtId="44" fontId="1" fillId="0" borderId="0" xfId="2" applyNumberFormat="1" applyFont="1" applyFill="1" applyBorder="1" applyAlignment="1">
      <alignment horizontal="left"/>
    </xf>
    <xf numFmtId="0" fontId="1" fillId="0" borderId="0" xfId="0" applyFont="1" applyFill="1" applyBorder="1" applyAlignment="1">
      <alignment horizontal="center"/>
    </xf>
    <xf numFmtId="42" fontId="1" fillId="0" borderId="0" xfId="2" applyNumberFormat="1" applyFont="1" applyFill="1" applyBorder="1" applyAlignment="1">
      <alignment horizontal="left"/>
    </xf>
    <xf numFmtId="0" fontId="9" fillId="0" borderId="0" xfId="0" quotePrefix="1" applyFont="1" applyFill="1" applyBorder="1" applyAlignment="1">
      <alignment horizontal="center"/>
    </xf>
    <xf numFmtId="0" fontId="67" fillId="0" borderId="88" xfId="0" applyFont="1" applyFill="1" applyBorder="1" applyAlignment="1">
      <alignment horizontal="left"/>
    </xf>
    <xf numFmtId="44" fontId="72" fillId="0" borderId="88" xfId="2" applyNumberFormat="1" applyFont="1" applyFill="1" applyBorder="1" applyAlignment="1">
      <alignment horizontal="left"/>
    </xf>
    <xf numFmtId="0" fontId="68" fillId="0" borderId="88" xfId="0" applyFont="1" applyFill="1" applyBorder="1" applyAlignment="1">
      <alignment horizontal="center"/>
    </xf>
    <xf numFmtId="0" fontId="0" fillId="0" borderId="0" xfId="0" applyBorder="1" applyAlignment="1"/>
    <xf numFmtId="0" fontId="0" fillId="0" borderId="0" xfId="0" applyAlignment="1"/>
    <xf numFmtId="0" fontId="0" fillId="0" borderId="0" xfId="0" applyBorder="1" applyAlignment="1">
      <alignment horizontal="center" vertical="center"/>
    </xf>
    <xf numFmtId="42" fontId="2" fillId="0" borderId="84" xfId="2" applyNumberFormat="1" applyFont="1" applyFill="1" applyBorder="1" applyAlignment="1">
      <alignment horizontal="left"/>
    </xf>
    <xf numFmtId="0" fontId="1" fillId="0" borderId="0" xfId="0" applyFont="1" applyFill="1" applyBorder="1" applyAlignment="1">
      <alignment horizontal="left" indent="1"/>
    </xf>
    <xf numFmtId="0" fontId="2" fillId="0" borderId="7" xfId="0" applyFont="1" applyFill="1" applyBorder="1"/>
    <xf numFmtId="41" fontId="2" fillId="0" borderId="0" xfId="2" applyNumberFormat="1" applyFont="1" applyFill="1" applyBorder="1" applyAlignment="1">
      <alignment horizontal="left"/>
    </xf>
    <xf numFmtId="0" fontId="2" fillId="0" borderId="0" xfId="0" applyFont="1" applyBorder="1" applyAlignment="1">
      <alignment horizontal="center"/>
    </xf>
    <xf numFmtId="0" fontId="2" fillId="0" borderId="53" xfId="0" applyFont="1" applyBorder="1" applyAlignment="1">
      <alignment horizontal="center"/>
    </xf>
    <xf numFmtId="0" fontId="2" fillId="0" borderId="88" xfId="0" applyFont="1" applyFill="1" applyBorder="1" applyAlignment="1" applyProtection="1">
      <alignment horizontal="left" indent="1"/>
      <protection locked="0"/>
    </xf>
    <xf numFmtId="0" fontId="1" fillId="0" borderId="0" xfId="0" applyFont="1" applyFill="1" applyBorder="1" applyAlignment="1"/>
    <xf numFmtId="165" fontId="2" fillId="0" borderId="0" xfId="2" applyNumberFormat="1" applyFont="1" applyFill="1" applyBorder="1" applyAlignment="1">
      <alignment horizontal="left"/>
    </xf>
    <xf numFmtId="0" fontId="8" fillId="0" borderId="88" xfId="0" applyFont="1" applyFill="1" applyBorder="1" applyAlignment="1">
      <alignment horizontal="left"/>
    </xf>
    <xf numFmtId="0" fontId="75" fillId="7" borderId="88"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6" xfId="2" applyNumberFormat="1" applyFont="1" applyFill="1" applyBorder="1" applyAlignment="1">
      <alignment horizontal="left"/>
    </xf>
    <xf numFmtId="0" fontId="2" fillId="0" borderId="0" xfId="0" quotePrefix="1" applyFont="1" applyFill="1" applyBorder="1" applyAlignment="1">
      <alignment horizontal="center"/>
    </xf>
    <xf numFmtId="0" fontId="1" fillId="0" borderId="0" xfId="0" quotePrefix="1" applyFont="1" applyFill="1" applyBorder="1" applyAlignment="1">
      <alignment horizontal="left" indent="1"/>
    </xf>
    <xf numFmtId="0" fontId="2" fillId="0" borderId="88" xfId="0" applyFont="1" applyFill="1" applyBorder="1" applyAlignment="1">
      <alignment horizontal="center"/>
    </xf>
    <xf numFmtId="0" fontId="8" fillId="0" borderId="88" xfId="0" quotePrefix="1" applyFont="1" applyFill="1" applyBorder="1" applyAlignment="1">
      <alignment horizontal="left" indent="1"/>
    </xf>
    <xf numFmtId="0" fontId="2" fillId="0" borderId="88" xfId="0" quotePrefix="1" applyFont="1" applyFill="1" applyBorder="1" applyAlignment="1">
      <alignment horizontal="center"/>
    </xf>
    <xf numFmtId="0" fontId="8" fillId="0" borderId="0" xfId="0" quotePrefix="1" applyFont="1" applyFill="1" applyBorder="1" applyAlignment="1">
      <alignment horizontal="left" indent="1"/>
    </xf>
    <xf numFmtId="0" fontId="2" fillId="0" borderId="9" xfId="0" applyFont="1" applyFill="1" applyBorder="1" applyAlignment="1">
      <alignment horizontal="center"/>
    </xf>
    <xf numFmtId="41" fontId="2" fillId="0" borderId="9" xfId="2" applyNumberFormat="1" applyFont="1" applyFill="1" applyBorder="1" applyAlignment="1">
      <alignment horizontal="left"/>
    </xf>
    <xf numFmtId="0" fontId="2" fillId="0" borderId="10" xfId="0" applyFont="1" applyFill="1" applyBorder="1"/>
    <xf numFmtId="0" fontId="2" fillId="0" borderId="0" xfId="0" applyFont="1" applyFill="1" applyBorder="1"/>
    <xf numFmtId="0" fontId="2" fillId="0" borderId="0" xfId="0" applyFont="1" applyAlignment="1">
      <alignment horizontal="center"/>
    </xf>
    <xf numFmtId="164" fontId="2" fillId="0" borderId="0" xfId="2" applyNumberFormat="1" applyFont="1" applyAlignment="1">
      <alignment horizontal="left"/>
    </xf>
    <xf numFmtId="0" fontId="2" fillId="0" borderId="0" xfId="0" applyFont="1" applyBorder="1"/>
    <xf numFmtId="0" fontId="34" fillId="0" borderId="0" xfId="7" applyFont="1" applyBorder="1" applyProtection="1"/>
    <xf numFmtId="0" fontId="34" fillId="0" borderId="0" xfId="7" applyFont="1" applyBorder="1" applyAlignment="1" applyProtection="1">
      <alignment horizontal="right"/>
    </xf>
    <xf numFmtId="0" fontId="80" fillId="0" borderId="0" xfId="7" applyFont="1" applyBorder="1" applyProtection="1"/>
    <xf numFmtId="0" fontId="2" fillId="0" borderId="0" xfId="7" applyBorder="1"/>
    <xf numFmtId="0" fontId="34" fillId="0" borderId="0" xfId="0" applyFont="1"/>
    <xf numFmtId="0" fontId="34" fillId="0" borderId="0" xfId="0" applyFont="1" applyAlignment="1">
      <alignment wrapText="1"/>
    </xf>
    <xf numFmtId="0" fontId="34" fillId="0" borderId="0" xfId="0" applyFont="1" applyFill="1"/>
    <xf numFmtId="172" fontId="34" fillId="0" borderId="0" xfId="1" applyNumberFormat="1" applyFont="1"/>
    <xf numFmtId="0" fontId="2" fillId="0" borderId="6" xfId="7" applyNumberFormat="1" applyFill="1" applyBorder="1" applyProtection="1">
      <protection locked="0"/>
    </xf>
    <xf numFmtId="0" fontId="2" fillId="0" borderId="7" xfId="7" applyNumberFormat="1" applyFill="1" applyBorder="1" applyAlignment="1" applyProtection="1">
      <protection locked="0"/>
    </xf>
    <xf numFmtId="0" fontId="2" fillId="0" borderId="0" xfId="7" applyNumberFormat="1" applyFill="1" applyAlignment="1" applyProtection="1">
      <protection locked="0"/>
    </xf>
    <xf numFmtId="37" fontId="32" fillId="0" borderId="156" xfId="7" applyNumberFormat="1" applyFont="1" applyFill="1" applyBorder="1" applyAlignment="1" applyProtection="1">
      <alignment horizontal="right"/>
      <protection locked="0"/>
    </xf>
    <xf numFmtId="0" fontId="2" fillId="7" borderId="0" xfId="7" applyNumberFormat="1" applyFill="1" applyProtection="1">
      <protection locked="0"/>
    </xf>
    <xf numFmtId="167" fontId="34" fillId="0" borderId="0" xfId="7" applyNumberFormat="1" applyFont="1" applyBorder="1" applyProtection="1">
      <protection locked="0"/>
    </xf>
    <xf numFmtId="0" fontId="2" fillId="0" borderId="0" xfId="7" applyBorder="1" applyAlignment="1" applyProtection="1">
      <alignment horizontal="right"/>
    </xf>
    <xf numFmtId="9" fontId="34" fillId="0" borderId="0" xfId="4" applyFont="1" applyBorder="1" applyProtection="1"/>
    <xf numFmtId="0" fontId="2" fillId="0" borderId="7" xfId="7" applyNumberFormat="1" applyFont="1" applyFill="1" applyBorder="1" applyAlignment="1" applyProtection="1">
      <protection locked="0"/>
    </xf>
    <xf numFmtId="0" fontId="2" fillId="0" borderId="0" xfId="7" applyNumberFormat="1" applyFont="1" applyFill="1" applyAlignment="1" applyProtection="1">
      <protection locked="0"/>
    </xf>
    <xf numFmtId="0" fontId="2" fillId="0" borderId="10" xfId="7" applyNumberFormat="1" applyFont="1" applyFill="1" applyBorder="1" applyProtection="1">
      <protection locked="0"/>
    </xf>
    <xf numFmtId="0" fontId="2" fillId="0" borderId="0" xfId="7" applyNumberFormat="1" applyFont="1" applyFill="1" applyAlignment="1" applyProtection="1">
      <alignment horizontal="right"/>
      <protection locked="0"/>
    </xf>
    <xf numFmtId="168" fontId="34" fillId="0" borderId="0" xfId="7" applyNumberFormat="1" applyFont="1" applyBorder="1" applyProtection="1">
      <protection locked="0"/>
    </xf>
    <xf numFmtId="0" fontId="0" fillId="0" borderId="0" xfId="0" applyAlignment="1"/>
    <xf numFmtId="0" fontId="0" fillId="0" borderId="0" xfId="0" applyAlignment="1">
      <alignment horizontal="left" vertical="top" indent="1"/>
    </xf>
    <xf numFmtId="0" fontId="13" fillId="0" borderId="0" xfId="0" applyFont="1" applyBorder="1" applyAlignment="1">
      <alignment horizontal="left" vertical="top" wrapText="1"/>
    </xf>
    <xf numFmtId="0" fontId="3" fillId="0" borderId="0" xfId="0" applyFont="1" applyFill="1" applyBorder="1" applyAlignment="1" applyProtection="1">
      <alignment horizontal="center"/>
    </xf>
    <xf numFmtId="0" fontId="8" fillId="0" borderId="0" xfId="0" applyFont="1" applyBorder="1" applyAlignment="1">
      <alignment horizontal="center"/>
    </xf>
    <xf numFmtId="0" fontId="2" fillId="0" borderId="0" xfId="0" applyFont="1" applyAlignment="1">
      <alignment horizontal="left" vertical="top" indent="1"/>
    </xf>
    <xf numFmtId="0" fontId="88" fillId="0" borderId="0" xfId="0" applyFont="1"/>
    <xf numFmtId="0" fontId="2" fillId="0" borderId="88" xfId="0" applyFont="1" applyFill="1" applyBorder="1" applyAlignment="1" applyProtection="1">
      <alignment horizontal="left" indent="1"/>
    </xf>
    <xf numFmtId="0" fontId="2" fillId="0" borderId="107" xfId="0" applyFont="1" applyFill="1" applyBorder="1" applyAlignment="1" applyProtection="1">
      <alignment horizontal="left" indent="1"/>
    </xf>
    <xf numFmtId="0" fontId="2" fillId="0" borderId="82" xfId="0" applyFont="1" applyFill="1" applyBorder="1" applyAlignment="1" applyProtection="1">
      <alignment horizontal="left" indent="1"/>
    </xf>
    <xf numFmtId="0" fontId="2" fillId="0" borderId="151" xfId="0" applyFont="1" applyFill="1" applyBorder="1" applyAlignment="1" applyProtection="1">
      <alignment horizontal="left" indent="1"/>
    </xf>
    <xf numFmtId="0" fontId="87" fillId="0" borderId="140" xfId="0" applyFont="1" applyFill="1" applyBorder="1" applyAlignment="1" applyProtection="1">
      <alignment horizontal="left" indent="1"/>
      <protection locked="0"/>
    </xf>
    <xf numFmtId="0" fontId="87" fillId="0" borderId="182" xfId="0" applyFont="1" applyFill="1" applyBorder="1" applyAlignment="1" applyProtection="1">
      <alignment horizontal="left" indent="1"/>
      <protection locked="0"/>
    </xf>
    <xf numFmtId="0" fontId="2" fillId="0" borderId="140" xfId="0" applyFont="1" applyFill="1" applyBorder="1" applyAlignment="1" applyProtection="1">
      <alignment horizontal="center"/>
      <protection locked="0"/>
    </xf>
    <xf numFmtId="42" fontId="2" fillId="0" borderId="108" xfId="2" applyNumberFormat="1" applyFont="1" applyFill="1" applyBorder="1" applyAlignment="1">
      <alignment horizontal="left"/>
    </xf>
    <xf numFmtId="42" fontId="2" fillId="0" borderId="140" xfId="2" applyNumberFormat="1" applyFont="1" applyFill="1" applyBorder="1" applyAlignment="1" applyProtection="1">
      <alignment horizontal="left"/>
      <protection locked="0"/>
    </xf>
    <xf numFmtId="0" fontId="10" fillId="2" borderId="18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42" fontId="10" fillId="2" borderId="53" xfId="2" applyNumberFormat="1" applyFont="1" applyFill="1" applyBorder="1" applyAlignment="1" applyProtection="1">
      <alignment horizontal="left"/>
      <protection locked="0"/>
    </xf>
    <xf numFmtId="42" fontId="3" fillId="0" borderId="108" xfId="2" applyNumberFormat="1" applyFont="1" applyFill="1" applyBorder="1" applyAlignment="1">
      <alignment horizontal="left"/>
    </xf>
    <xf numFmtId="0" fontId="2" fillId="0" borderId="185" xfId="0" quotePrefix="1" applyFont="1" applyFill="1" applyBorder="1" applyAlignment="1" applyProtection="1">
      <alignment horizontal="center"/>
    </xf>
    <xf numFmtId="42" fontId="3" fillId="0" borderId="186" xfId="2" applyNumberFormat="1" applyFont="1" applyFill="1" applyBorder="1" applyAlignment="1">
      <alignment horizontal="left"/>
    </xf>
    <xf numFmtId="0" fontId="2" fillId="0" borderId="187" xfId="0" applyFont="1" applyFill="1" applyBorder="1" applyAlignment="1" applyProtection="1">
      <alignment horizontal="center"/>
    </xf>
    <xf numFmtId="0" fontId="2" fillId="0" borderId="187" xfId="0" quotePrefix="1" applyFont="1" applyFill="1" applyBorder="1" applyAlignment="1" applyProtection="1">
      <alignment horizontal="center"/>
    </xf>
    <xf numFmtId="0" fontId="2" fillId="0" borderId="188" xfId="0" applyFont="1" applyFill="1" applyBorder="1" applyAlignment="1" applyProtection="1">
      <alignment horizontal="center"/>
    </xf>
    <xf numFmtId="0" fontId="10" fillId="0" borderId="140" xfId="0" applyFont="1" applyFill="1" applyBorder="1" applyAlignment="1" applyProtection="1">
      <alignment horizontal="center"/>
      <protection locked="0"/>
    </xf>
    <xf numFmtId="0" fontId="2" fillId="0" borderId="53" xfId="0" applyFont="1" applyFill="1" applyBorder="1" applyAlignment="1">
      <alignment horizontal="center"/>
    </xf>
    <xf numFmtId="0" fontId="2" fillId="0" borderId="185" xfId="0" applyFont="1" applyFill="1" applyBorder="1" applyAlignment="1" applyProtection="1">
      <alignment horizontal="center"/>
    </xf>
    <xf numFmtId="1" fontId="2" fillId="0" borderId="187" xfId="0" applyNumberFormat="1" applyFont="1" applyFill="1" applyBorder="1" applyAlignment="1" applyProtection="1">
      <alignment horizontal="center"/>
    </xf>
    <xf numFmtId="0" fontId="0" fillId="0" borderId="175" xfId="0" applyFill="1" applyBorder="1"/>
    <xf numFmtId="0" fontId="24" fillId="0" borderId="177" xfId="0" quotePrefix="1" applyFont="1" applyFill="1" applyBorder="1" applyAlignment="1">
      <alignment horizontal="left"/>
    </xf>
    <xf numFmtId="41" fontId="13" fillId="0" borderId="177" xfId="2" applyNumberFormat="1" applyFont="1" applyFill="1" applyBorder="1" applyAlignment="1">
      <alignment horizontal="left"/>
    </xf>
    <xf numFmtId="164" fontId="3" fillId="0" borderId="177" xfId="2" applyNumberFormat="1" applyFont="1" applyFill="1" applyBorder="1" applyAlignment="1">
      <alignment horizontal="left"/>
    </xf>
    <xf numFmtId="0" fontId="0" fillId="0" borderId="176" xfId="0" applyFill="1" applyBorder="1"/>
    <xf numFmtId="0" fontId="29" fillId="0" borderId="0" xfId="0" applyFont="1" applyBorder="1"/>
    <xf numFmtId="0" fontId="8" fillId="0" borderId="189" xfId="0" applyFont="1" applyFill="1" applyBorder="1" applyAlignment="1"/>
    <xf numFmtId="0" fontId="10" fillId="0" borderId="189" xfId="0" applyFont="1" applyFill="1" applyBorder="1" applyAlignment="1">
      <alignment horizontal="center"/>
    </xf>
    <xf numFmtId="0" fontId="2" fillId="0" borderId="107" xfId="0" applyFont="1" applyFill="1" applyBorder="1" applyAlignment="1" applyProtection="1">
      <alignment horizontal="center"/>
    </xf>
    <xf numFmtId="1" fontId="2" fillId="0" borderId="107" xfId="0" applyNumberFormat="1" applyFont="1" applyFill="1" applyBorder="1" applyAlignment="1" applyProtection="1">
      <alignment horizontal="center"/>
    </xf>
    <xf numFmtId="42" fontId="2" fillId="0" borderId="186" xfId="2" applyNumberFormat="1" applyFont="1" applyFill="1" applyBorder="1" applyAlignment="1">
      <alignment horizontal="left"/>
    </xf>
    <xf numFmtId="42" fontId="2" fillId="0" borderId="156" xfId="2" applyNumberFormat="1" applyFont="1" applyFill="1" applyBorder="1" applyAlignment="1" applyProtection="1">
      <alignment horizontal="left"/>
      <protection locked="0"/>
    </xf>
    <xf numFmtId="0" fontId="2" fillId="0" borderId="82" xfId="0" applyFont="1" applyFill="1" applyBorder="1" applyAlignment="1" applyProtection="1">
      <alignment horizontal="left" indent="1"/>
      <protection locked="0"/>
    </xf>
    <xf numFmtId="0" fontId="73" fillId="7" borderId="108" xfId="0" quotePrefix="1" applyFont="1" applyFill="1" applyBorder="1" applyAlignment="1">
      <alignment horizontal="center"/>
    </xf>
    <xf numFmtId="0" fontId="2" fillId="0" borderId="140" xfId="0" quotePrefix="1" applyFont="1" applyFill="1" applyBorder="1" applyAlignment="1" applyProtection="1">
      <alignment horizontal="center"/>
      <protection locked="0"/>
    </xf>
    <xf numFmtId="0" fontId="3" fillId="0" borderId="175" xfId="0" applyFont="1" applyBorder="1"/>
    <xf numFmtId="0" fontId="3" fillId="0" borderId="176" xfId="0" applyFont="1" applyBorder="1"/>
    <xf numFmtId="0" fontId="0" fillId="0" borderId="6" xfId="0" applyBorder="1"/>
    <xf numFmtId="0" fontId="0" fillId="0" borderId="7" xfId="0" applyBorder="1"/>
    <xf numFmtId="0" fontId="29" fillId="0" borderId="9" xfId="0" applyFont="1" applyBorder="1"/>
    <xf numFmtId="42" fontId="2" fillId="0" borderId="182" xfId="2" applyNumberFormat="1" applyFont="1" applyFill="1" applyBorder="1" applyAlignment="1" applyProtection="1">
      <alignment horizontal="left"/>
      <protection locked="0"/>
    </xf>
    <xf numFmtId="0" fontId="2" fillId="2" borderId="183"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42" fontId="2" fillId="2" borderId="53" xfId="2" applyNumberFormat="1" applyFont="1" applyFill="1" applyBorder="1" applyAlignment="1" applyProtection="1">
      <alignment horizontal="left"/>
      <protection locked="0"/>
    </xf>
    <xf numFmtId="1" fontId="32" fillId="0" borderId="7" xfId="7" applyNumberFormat="1" applyFont="1" applyFill="1" applyBorder="1" applyAlignment="1" applyProtection="1">
      <alignment horizontal="center"/>
    </xf>
    <xf numFmtId="37" fontId="32" fillId="0" borderId="88" xfId="7" applyNumberFormat="1" applyFont="1" applyFill="1" applyBorder="1" applyAlignment="1" applyProtection="1">
      <alignment horizontal="right"/>
    </xf>
    <xf numFmtId="0" fontId="34" fillId="0" borderId="156" xfId="0" applyFont="1" applyFill="1" applyBorder="1" applyProtection="1">
      <protection locked="0"/>
    </xf>
    <xf numFmtId="42" fontId="34" fillId="0" borderId="156" xfId="0" applyNumberFormat="1" applyFont="1" applyBorder="1" applyProtection="1">
      <protection locked="0"/>
    </xf>
    <xf numFmtId="41" fontId="0" fillId="0" borderId="0" xfId="0" applyNumberFormat="1"/>
    <xf numFmtId="0" fontId="0" fillId="0" borderId="0" xfId="0" applyAlignment="1"/>
    <xf numFmtId="0" fontId="8" fillId="0" borderId="0" xfId="0" applyFont="1" applyBorder="1" applyAlignment="1">
      <alignment horizontal="center"/>
    </xf>
    <xf numFmtId="1" fontId="32" fillId="0" borderId="156" xfId="7" applyNumberFormat="1" applyFont="1" applyFill="1" applyBorder="1" applyAlignment="1" applyProtection="1">
      <alignment horizontal="center"/>
      <protection locked="0"/>
    </xf>
    <xf numFmtId="37" fontId="32" fillId="0" borderId="193" xfId="7" applyNumberFormat="1" applyFont="1" applyFill="1" applyBorder="1" applyAlignment="1" applyProtection="1">
      <alignment horizontal="right"/>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37" fontId="32" fillId="0" borderId="156" xfId="7" applyNumberFormat="1" applyFont="1" applyFill="1" applyBorder="1" applyProtection="1">
      <protection locked="0"/>
    </xf>
    <xf numFmtId="0" fontId="8" fillId="0" borderId="107" xfId="7" applyNumberFormat="1" applyFont="1" applyFill="1" applyBorder="1" applyProtection="1"/>
    <xf numFmtId="37" fontId="31" fillId="0" borderId="88" xfId="7" applyNumberFormat="1" applyFont="1" applyFill="1" applyBorder="1" applyProtection="1"/>
    <xf numFmtId="39" fontId="32" fillId="0" borderId="156" xfId="7" applyNumberFormat="1" applyFont="1" applyFill="1" applyBorder="1" applyProtection="1">
      <protection locked="0"/>
    </xf>
    <xf numFmtId="0" fontId="32" fillId="0" borderId="152" xfId="7" applyNumberFormat="1" applyFont="1" applyFill="1" applyBorder="1" applyProtection="1"/>
    <xf numFmtId="0" fontId="32" fillId="0" borderId="107" xfId="7" applyNumberFormat="1" applyFont="1" applyFill="1" applyBorder="1" applyProtection="1"/>
    <xf numFmtId="37" fontId="31" fillId="0" borderId="82" xfId="7" applyNumberFormat="1" applyFont="1" applyFill="1" applyBorder="1" applyProtection="1"/>
    <xf numFmtId="0" fontId="31" fillId="0" borderId="107" xfId="7" applyNumberFormat="1" applyFont="1" applyFill="1" applyBorder="1" applyProtection="1"/>
    <xf numFmtId="37" fontId="32" fillId="0" borderId="88" xfId="7" applyNumberFormat="1" applyFont="1" applyFill="1" applyBorder="1" applyProtection="1"/>
    <xf numFmtId="0" fontId="21" fillId="0" borderId="107" xfId="7" applyNumberFormat="1" applyFont="1" applyFill="1" applyBorder="1" applyProtection="1"/>
    <xf numFmtId="0" fontId="31" fillId="0" borderId="151" xfId="7" applyNumberFormat="1" applyFont="1" applyFill="1" applyBorder="1" applyProtection="1"/>
    <xf numFmtId="0" fontId="2" fillId="12" borderId="88" xfId="7" applyNumberFormat="1" applyFont="1" applyFill="1" applyBorder="1" applyProtection="1"/>
    <xf numFmtId="37" fontId="32" fillId="0" borderId="191" xfId="7" applyNumberFormat="1" applyFont="1" applyFill="1" applyBorder="1" applyProtection="1"/>
    <xf numFmtId="37" fontId="32" fillId="0" borderId="184" xfId="7" applyNumberFormat="1" applyFont="1" applyFill="1" applyBorder="1" applyAlignment="1" applyProtection="1">
      <alignment horizontal="right"/>
    </xf>
    <xf numFmtId="37" fontId="31" fillId="0" borderId="181" xfId="7" applyNumberFormat="1" applyFont="1" applyFill="1" applyBorder="1" applyProtection="1"/>
    <xf numFmtId="37" fontId="31" fillId="0" borderId="0" xfId="7" applyNumberFormat="1" applyFont="1" applyFill="1" applyBorder="1" applyProtection="1"/>
    <xf numFmtId="37" fontId="32" fillId="12" borderId="88" xfId="7" applyNumberFormat="1" applyFont="1" applyFill="1" applyBorder="1" applyAlignment="1" applyProtection="1">
      <alignment horizontal="right"/>
    </xf>
    <xf numFmtId="0" fontId="2" fillId="0" borderId="177" xfId="7" applyNumberFormat="1" applyBorder="1" applyProtection="1"/>
    <xf numFmtId="0" fontId="31" fillId="0" borderId="190" xfId="7" applyNumberFormat="1" applyFont="1" applyBorder="1" applyAlignment="1" applyProtection="1">
      <alignment horizontal="center"/>
    </xf>
    <xf numFmtId="0" fontId="31" fillId="0" borderId="167" xfId="7" applyNumberFormat="1" applyFont="1" applyBorder="1" applyAlignment="1" applyProtection="1">
      <alignment horizontal="center"/>
    </xf>
    <xf numFmtId="0" fontId="2" fillId="0" borderId="0" xfId="7" applyNumberFormat="1" applyProtection="1"/>
    <xf numFmtId="0" fontId="1" fillId="0" borderId="0" xfId="7" applyNumberFormat="1" applyFont="1" applyBorder="1" applyAlignment="1" applyProtection="1">
      <alignment horizontal="right"/>
    </xf>
    <xf numFmtId="0" fontId="38" fillId="0" borderId="0" xfId="7" applyNumberFormat="1" applyFont="1" applyBorder="1" applyProtection="1"/>
    <xf numFmtId="0" fontId="22" fillId="0" borderId="0" xfId="7" applyNumberFormat="1" applyFont="1" applyBorder="1" applyProtection="1"/>
    <xf numFmtId="0" fontId="2" fillId="0" borderId="6" xfId="7" applyNumberFormat="1" applyBorder="1" applyProtection="1"/>
    <xf numFmtId="0" fontId="8" fillId="0" borderId="0" xfId="7" applyNumberFormat="1" applyFont="1" applyBorder="1" applyProtection="1"/>
    <xf numFmtId="0" fontId="31" fillId="0" borderId="180" xfId="7" applyNumberFormat="1" applyFont="1" applyBorder="1" applyAlignment="1" applyProtection="1">
      <alignment horizontal="center"/>
    </xf>
    <xf numFmtId="0" fontId="31" fillId="0" borderId="88" xfId="7" applyNumberFormat="1" applyFont="1" applyFill="1" applyBorder="1" applyProtection="1"/>
    <xf numFmtId="0" fontId="32" fillId="0" borderId="151" xfId="7" applyNumberFormat="1" applyFont="1" applyFill="1" applyBorder="1" applyProtection="1"/>
    <xf numFmtId="0" fontId="31" fillId="0" borderId="152" xfId="7" applyNumberFormat="1" applyFont="1" applyFill="1" applyBorder="1" applyProtection="1"/>
    <xf numFmtId="0" fontId="32" fillId="0" borderId="156" xfId="7" applyNumberFormat="1" applyFont="1" applyFill="1" applyBorder="1" applyProtection="1">
      <protection locked="0"/>
    </xf>
    <xf numFmtId="0" fontId="0" fillId="0" borderId="175" xfId="0" applyBorder="1" applyProtection="1"/>
    <xf numFmtId="0" fontId="0" fillId="0" borderId="6" xfId="0" applyBorder="1" applyProtection="1"/>
    <xf numFmtId="0" fontId="34" fillId="0" borderId="88" xfId="0" applyFont="1" applyBorder="1"/>
    <xf numFmtId="0" fontId="8" fillId="0" borderId="175" xfId="0" applyFont="1" applyBorder="1"/>
    <xf numFmtId="0" fontId="34" fillId="0" borderId="177" xfId="0" applyFont="1" applyBorder="1"/>
    <xf numFmtId="0" fontId="34" fillId="0" borderId="176" xfId="0" applyFont="1" applyBorder="1"/>
    <xf numFmtId="0" fontId="82" fillId="0" borderId="6" xfId="0" applyFont="1" applyBorder="1"/>
    <xf numFmtId="0" fontId="34" fillId="0" borderId="0" xfId="0" applyFont="1" applyBorder="1"/>
    <xf numFmtId="0" fontId="34" fillId="0" borderId="7" xfId="0" applyFont="1" applyBorder="1"/>
    <xf numFmtId="0" fontId="38" fillId="0" borderId="6" xfId="0" applyFont="1" applyBorder="1"/>
    <xf numFmtId="0" fontId="80" fillId="0" borderId="0" xfId="0" applyFont="1" applyBorder="1" applyAlignment="1">
      <alignment horizontal="center" wrapText="1"/>
    </xf>
    <xf numFmtId="0" fontId="83" fillId="0" borderId="0" xfId="0" applyFont="1" applyBorder="1" applyAlignment="1">
      <alignment horizontal="center" wrapText="1"/>
    </xf>
    <xf numFmtId="0" fontId="83" fillId="0" borderId="7" xfId="0" applyFont="1" applyBorder="1" applyAlignment="1">
      <alignment horizontal="center" wrapText="1"/>
    </xf>
    <xf numFmtId="0" fontId="34" fillId="0" borderId="6" xfId="0" applyFont="1" applyBorder="1"/>
    <xf numFmtId="0" fontId="34" fillId="0" borderId="0" xfId="0" applyFont="1" applyBorder="1" applyAlignment="1">
      <alignment horizontal="center" wrapText="1"/>
    </xf>
    <xf numFmtId="0" fontId="84" fillId="0" borderId="0" xfId="0" applyFont="1" applyBorder="1"/>
    <xf numFmtId="0" fontId="84" fillId="0" borderId="7" xfId="0" applyFont="1" applyBorder="1"/>
    <xf numFmtId="42" fontId="34" fillId="0" borderId="0" xfId="0" applyNumberFormat="1" applyFont="1" applyBorder="1"/>
    <xf numFmtId="42" fontId="34" fillId="0" borderId="0" xfId="1" applyNumberFormat="1" applyFont="1" applyBorder="1"/>
    <xf numFmtId="42" fontId="34" fillId="0" borderId="7" xfId="1" applyNumberFormat="1" applyFont="1" applyBorder="1"/>
    <xf numFmtId="0" fontId="34" fillId="0" borderId="194" xfId="0" applyFont="1" applyFill="1" applyBorder="1"/>
    <xf numFmtId="0" fontId="32" fillId="0" borderId="0" xfId="0" applyFont="1" applyBorder="1"/>
    <xf numFmtId="42" fontId="84" fillId="0" borderId="0" xfId="0" applyNumberFormat="1" applyFont="1" applyBorder="1"/>
    <xf numFmtId="42" fontId="84" fillId="0" borderId="7" xfId="1" applyNumberFormat="1" applyFont="1" applyBorder="1"/>
    <xf numFmtId="42" fontId="84" fillId="0" borderId="7" xfId="0" applyNumberFormat="1" applyFont="1" applyBorder="1"/>
    <xf numFmtId="42" fontId="84" fillId="0" borderId="0" xfId="1" applyNumberFormat="1" applyFont="1" applyBorder="1"/>
    <xf numFmtId="42" fontId="34" fillId="12" borderId="0" xfId="0" applyNumberFormat="1" applyFont="1" applyFill="1" applyBorder="1"/>
    <xf numFmtId="42" fontId="80" fillId="12" borderId="0" xfId="0" applyNumberFormat="1" applyFont="1" applyFill="1" applyBorder="1"/>
    <xf numFmtId="42" fontId="91" fillId="0" borderId="7" xfId="1" applyNumberFormat="1" applyFont="1" applyBorder="1"/>
    <xf numFmtId="0" fontId="34" fillId="0" borderId="194" xfId="0" applyFont="1" applyBorder="1" applyAlignment="1">
      <alignment wrapText="1"/>
    </xf>
    <xf numFmtId="0" fontId="34" fillId="0" borderId="0" xfId="0" applyFont="1" applyFill="1" applyBorder="1" applyAlignment="1">
      <alignment horizontal="right"/>
    </xf>
    <xf numFmtId="42" fontId="34" fillId="0" borderId="0" xfId="0" applyNumberFormat="1" applyFont="1" applyFill="1" applyBorder="1"/>
    <xf numFmtId="1" fontId="32" fillId="0" borderId="0" xfId="7" applyNumberFormat="1" applyFont="1" applyFill="1" applyBorder="1" applyAlignment="1" applyProtection="1">
      <alignment horizontal="center"/>
      <protection locked="0"/>
    </xf>
    <xf numFmtId="1" fontId="32" fillId="0" borderId="0" xfId="7" applyNumberFormat="1" applyFont="1" applyFill="1" applyBorder="1" applyAlignment="1" applyProtection="1">
      <alignment horizontal="center"/>
    </xf>
    <xf numFmtId="41" fontId="3" fillId="0" borderId="0" xfId="0" applyNumberFormat="1" applyFont="1"/>
    <xf numFmtId="168" fontId="34" fillId="0" borderId="0" xfId="4" applyNumberFormat="1" applyFont="1" applyBorder="1" applyProtection="1">
      <protection locked="0"/>
    </xf>
    <xf numFmtId="168" fontId="34" fillId="0" borderId="156" xfId="2" applyNumberFormat="1" applyFont="1" applyBorder="1" applyProtection="1">
      <protection locked="0"/>
    </xf>
    <xf numFmtId="168" fontId="34" fillId="0" borderId="0" xfId="2" applyNumberFormat="1" applyFont="1" applyBorder="1" applyProtection="1">
      <protection locked="0"/>
    </xf>
    <xf numFmtId="0" fontId="83" fillId="0" borderId="0" xfId="7" applyFont="1" applyBorder="1" applyAlignment="1" applyProtection="1">
      <alignment horizontal="right"/>
    </xf>
    <xf numFmtId="9" fontId="34" fillId="0" borderId="156" xfId="4" applyNumberFormat="1" applyFont="1" applyBorder="1" applyProtection="1">
      <protection locked="0"/>
    </xf>
    <xf numFmtId="9" fontId="34" fillId="0" borderId="156" xfId="7" applyNumberFormat="1" applyFont="1" applyBorder="1" applyProtection="1">
      <protection locked="0"/>
    </xf>
    <xf numFmtId="0" fontId="34" fillId="0" borderId="0" xfId="7" applyFont="1" applyBorder="1" applyAlignment="1">
      <alignment horizontal="right"/>
    </xf>
    <xf numFmtId="37" fontId="32" fillId="0" borderId="82" xfId="7" applyNumberFormat="1" applyFont="1" applyFill="1" applyBorder="1" applyAlignment="1" applyProtection="1">
      <alignment horizontal="right"/>
    </xf>
    <xf numFmtId="0" fontId="34" fillId="0" borderId="175" xfId="7" applyFont="1" applyBorder="1" applyProtection="1"/>
    <xf numFmtId="0" fontId="2" fillId="0" borderId="177" xfId="7" applyBorder="1"/>
    <xf numFmtId="0" fontId="34" fillId="0" borderId="177" xfId="7" applyFont="1" applyBorder="1" applyProtection="1"/>
    <xf numFmtId="0" fontId="8" fillId="0" borderId="177" xfId="7" applyFont="1" applyBorder="1" applyAlignment="1" applyProtection="1">
      <alignment horizontal="center" vertical="top"/>
    </xf>
    <xf numFmtId="0" fontId="34" fillId="0" borderId="176" xfId="7" applyFont="1" applyBorder="1" applyProtection="1"/>
    <xf numFmtId="0" fontId="34" fillId="0" borderId="6" xfId="7" applyFont="1" applyBorder="1" applyProtection="1"/>
    <xf numFmtId="0" fontId="34" fillId="0" borderId="7" xfId="7" applyFont="1" applyBorder="1" applyProtection="1"/>
    <xf numFmtId="171" fontId="34" fillId="0" borderId="7" xfId="7" applyNumberFormat="1" applyFont="1" applyBorder="1" applyProtection="1">
      <protection locked="0"/>
    </xf>
    <xf numFmtId="0" fontId="2" fillId="0" borderId="0" xfId="7" applyBorder="1" applyAlignment="1">
      <alignment horizontal="right"/>
    </xf>
    <xf numFmtId="0" fontId="34" fillId="0" borderId="8" xfId="7" applyFont="1" applyBorder="1" applyProtection="1"/>
    <xf numFmtId="0" fontId="34" fillId="0" borderId="9" xfId="7" applyFont="1" applyBorder="1" applyProtection="1"/>
    <xf numFmtId="0" fontId="2" fillId="0" borderId="9" xfId="7" applyBorder="1"/>
    <xf numFmtId="9" fontId="34" fillId="0" borderId="9" xfId="7" applyNumberFormat="1" applyFont="1" applyBorder="1" applyProtection="1">
      <protection locked="0"/>
    </xf>
    <xf numFmtId="0" fontId="34" fillId="0" borderId="10" xfId="7" applyFont="1" applyBorder="1" applyProtection="1"/>
    <xf numFmtId="37" fontId="32" fillId="0" borderId="158" xfId="7" applyNumberFormat="1" applyFont="1" applyFill="1" applyBorder="1" applyAlignment="1" applyProtection="1">
      <alignment horizontal="right"/>
    </xf>
    <xf numFmtId="0" fontId="34" fillId="0" borderId="194" xfId="0" applyFont="1" applyBorder="1"/>
    <xf numFmtId="0" fontId="34" fillId="0" borderId="53" xfId="0" applyFont="1" applyBorder="1"/>
    <xf numFmtId="0" fontId="34" fillId="0" borderId="53" xfId="0" applyFont="1" applyFill="1" applyBorder="1"/>
    <xf numFmtId="42" fontId="34" fillId="12" borderId="53" xfId="0" applyNumberFormat="1" applyFont="1" applyFill="1" applyBorder="1"/>
    <xf numFmtId="42" fontId="34" fillId="0" borderId="53" xfId="1" applyNumberFormat="1" applyFont="1" applyBorder="1"/>
    <xf numFmtId="42" fontId="84" fillId="0" borderId="54" xfId="0" applyNumberFormat="1" applyFont="1" applyBorder="1"/>
    <xf numFmtId="42" fontId="34" fillId="0" borderId="0" xfId="1" applyNumberFormat="1" applyFont="1" applyFill="1" applyBorder="1"/>
    <xf numFmtId="0" fontId="31" fillId="0" borderId="9" xfId="7" applyNumberFormat="1" applyFont="1" applyFill="1" applyBorder="1" applyProtection="1">
      <protection locked="0"/>
    </xf>
    <xf numFmtId="37" fontId="31" fillId="0" borderId="9" xfId="7" applyNumberFormat="1" applyFont="1" applyFill="1" applyBorder="1" applyProtection="1">
      <protection locked="0"/>
    </xf>
    <xf numFmtId="0" fontId="0" fillId="0" borderId="7" xfId="0" applyBorder="1" applyAlignment="1"/>
    <xf numFmtId="0" fontId="0" fillId="0" borderId="8" xfId="0" applyBorder="1"/>
    <xf numFmtId="0" fontId="34" fillId="0" borderId="9" xfId="0" applyFont="1" applyBorder="1" applyAlignment="1">
      <alignment wrapText="1"/>
    </xf>
    <xf numFmtId="0" fontId="0" fillId="0" borderId="10" xfId="0" applyBorder="1" applyAlignment="1"/>
    <xf numFmtId="0" fontId="0" fillId="0" borderId="0" xfId="0" applyAlignment="1">
      <alignment horizontal="right"/>
    </xf>
    <xf numFmtId="0" fontId="0" fillId="0" borderId="10" xfId="0" applyBorder="1"/>
    <xf numFmtId="164" fontId="5" fillId="0" borderId="156" xfId="0" applyNumberFormat="1" applyFont="1" applyBorder="1" applyProtection="1">
      <protection locked="0"/>
    </xf>
    <xf numFmtId="42" fontId="1" fillId="0" borderId="88" xfId="2" applyNumberFormat="1" applyFont="1" applyFill="1" applyBorder="1" applyAlignment="1">
      <alignment horizontal="left"/>
    </xf>
    <xf numFmtId="0" fontId="77" fillId="7" borderId="88" xfId="0" applyFont="1" applyFill="1" applyBorder="1" applyProtection="1"/>
    <xf numFmtId="0" fontId="8" fillId="0" borderId="0" xfId="0" applyFont="1" applyBorder="1" applyProtection="1"/>
    <xf numFmtId="0" fontId="78" fillId="7" borderId="88" xfId="0" applyFont="1" applyFill="1" applyBorder="1" applyProtection="1"/>
    <xf numFmtId="0" fontId="0" fillId="0" borderId="0" xfId="0" applyBorder="1" applyProtection="1"/>
    <xf numFmtId="0" fontId="0" fillId="0" borderId="7" xfId="0" applyBorder="1" applyProtection="1"/>
    <xf numFmtId="0" fontId="2" fillId="0" borderId="88" xfId="0" applyFont="1" applyBorder="1" applyProtection="1"/>
    <xf numFmtId="0" fontId="2" fillId="0" borderId="0" xfId="0" applyFont="1" applyBorder="1" applyProtection="1"/>
    <xf numFmtId="164" fontId="2" fillId="0" borderId="88" xfId="2" applyNumberFormat="1" applyFont="1" applyBorder="1" applyProtection="1"/>
    <xf numFmtId="168" fontId="2" fillId="0" borderId="88" xfId="0" applyNumberFormat="1" applyFont="1" applyBorder="1" applyProtection="1"/>
    <xf numFmtId="164" fontId="5" fillId="0" borderId="88" xfId="2" applyNumberFormat="1" applyFont="1" applyBorder="1" applyProtection="1"/>
    <xf numFmtId="0" fontId="1" fillId="0" borderId="88" xfId="0" applyFont="1" applyBorder="1" applyProtection="1"/>
    <xf numFmtId="164" fontId="2" fillId="0" borderId="82" xfId="0" applyNumberFormat="1" applyFont="1" applyBorder="1" applyProtection="1"/>
    <xf numFmtId="0" fontId="2" fillId="0" borderId="107" xfId="0" applyFont="1" applyBorder="1" applyProtection="1"/>
    <xf numFmtId="0" fontId="2" fillId="0" borderId="0" xfId="0" applyFont="1" applyBorder="1" applyAlignment="1" applyProtection="1">
      <alignment wrapText="1"/>
    </xf>
    <xf numFmtId="9" fontId="0" fillId="0" borderId="0" xfId="0" applyNumberFormat="1" applyBorder="1" applyProtection="1"/>
    <xf numFmtId="10" fontId="0" fillId="0" borderId="0" xfId="0" applyNumberFormat="1" applyBorder="1" applyProtection="1"/>
    <xf numFmtId="171" fontId="1" fillId="0" borderId="88" xfId="4" applyNumberFormat="1" applyFont="1" applyBorder="1" applyAlignment="1" applyProtection="1">
      <alignment horizontal="right"/>
    </xf>
    <xf numFmtId="0" fontId="1" fillId="0" borderId="0" xfId="0" applyFont="1" applyBorder="1" applyProtection="1"/>
    <xf numFmtId="0" fontId="81" fillId="7" borderId="88" xfId="0" applyFont="1" applyFill="1" applyBorder="1" applyProtection="1"/>
    <xf numFmtId="0" fontId="22" fillId="0" borderId="88" xfId="0" applyFont="1" applyBorder="1" applyProtection="1"/>
    <xf numFmtId="0" fontId="2" fillId="0" borderId="107" xfId="0" applyFont="1" applyBorder="1" applyAlignment="1" applyProtection="1"/>
    <xf numFmtId="9" fontId="0" fillId="0" borderId="108" xfId="0" applyNumberFormat="1" applyBorder="1" applyProtection="1"/>
    <xf numFmtId="9" fontId="2" fillId="0" borderId="88" xfId="0" applyNumberFormat="1" applyFont="1" applyBorder="1" applyProtection="1"/>
    <xf numFmtId="0" fontId="0" fillId="0" borderId="88" xfId="0" applyBorder="1" applyProtection="1"/>
    <xf numFmtId="42" fontId="0" fillId="0" borderId="88" xfId="0" applyNumberFormat="1" applyBorder="1" applyProtection="1"/>
    <xf numFmtId="9" fontId="0" fillId="0" borderId="88" xfId="4" applyFont="1" applyBorder="1" applyProtection="1"/>
    <xf numFmtId="0" fontId="22" fillId="0" borderId="82" xfId="0" applyFont="1" applyBorder="1" applyProtection="1"/>
    <xf numFmtId="42" fontId="22" fillId="0" borderId="82" xfId="0" applyNumberFormat="1" applyFont="1" applyBorder="1" applyProtection="1"/>
    <xf numFmtId="0" fontId="0" fillId="0" borderId="44" xfId="0" applyBorder="1" applyProtection="1"/>
    <xf numFmtId="9" fontId="0" fillId="0" borderId="155" xfId="4" applyFont="1" applyBorder="1" applyProtection="1"/>
    <xf numFmtId="0" fontId="22" fillId="0" borderId="0" xfId="0" applyFont="1" applyFill="1" applyBorder="1" applyProtection="1"/>
    <xf numFmtId="9" fontId="2" fillId="0" borderId="0" xfId="4" applyNumberFormat="1" applyFont="1" applyBorder="1" applyProtection="1"/>
    <xf numFmtId="0" fontId="1" fillId="0" borderId="44" xfId="0" applyFont="1" applyBorder="1" applyProtection="1"/>
    <xf numFmtId="0" fontId="1" fillId="0" borderId="176" xfId="0" applyFont="1" applyBorder="1" applyProtection="1"/>
    <xf numFmtId="0" fontId="1" fillId="0" borderId="44" xfId="0" applyFont="1" applyFill="1" applyBorder="1" applyProtection="1"/>
    <xf numFmtId="9" fontId="1" fillId="0" borderId="44" xfId="0" applyNumberFormat="1" applyFont="1" applyBorder="1" applyProtection="1"/>
    <xf numFmtId="0" fontId="79" fillId="0" borderId="0" xfId="0" applyFont="1" applyBorder="1" applyProtection="1"/>
    <xf numFmtId="0" fontId="24" fillId="0" borderId="0" xfId="0" applyFont="1" applyBorder="1" applyProtection="1"/>
    <xf numFmtId="0" fontId="1" fillId="0" borderId="0" xfId="0" applyFont="1"/>
    <xf numFmtId="0" fontId="1" fillId="0" borderId="6" xfId="0" applyFont="1" applyFill="1" applyBorder="1"/>
    <xf numFmtId="0" fontId="92" fillId="0" borderId="88" xfId="0" applyFont="1" applyFill="1" applyBorder="1" applyAlignment="1">
      <alignment horizontal="center"/>
    </xf>
    <xf numFmtId="0" fontId="1" fillId="0" borderId="7" xfId="0" applyFont="1" applyFill="1" applyBorder="1"/>
    <xf numFmtId="42" fontId="1" fillId="0" borderId="184" xfId="2" applyNumberFormat="1" applyFont="1" applyFill="1" applyBorder="1" applyAlignment="1">
      <alignment horizontal="left"/>
    </xf>
    <xf numFmtId="42" fontId="34" fillId="0" borderId="0" xfId="2" applyNumberFormat="1" applyFont="1" applyFill="1" applyBorder="1" applyAlignment="1">
      <alignment horizontal="left"/>
    </xf>
    <xf numFmtId="42" fontId="76" fillId="0" borderId="88" xfId="2" applyNumberFormat="1" applyFont="1" applyFill="1" applyBorder="1" applyAlignment="1">
      <alignment horizontal="left"/>
    </xf>
    <xf numFmtId="41" fontId="3" fillId="0" borderId="0" xfId="0" applyNumberFormat="1" applyFont="1" applyFill="1" applyBorder="1" applyProtection="1"/>
    <xf numFmtId="0" fontId="0" fillId="0" borderId="0" xfId="0" applyProtection="1"/>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right"/>
    </xf>
    <xf numFmtId="0" fontId="3" fillId="0" borderId="0" xfId="0" applyFont="1" applyProtection="1"/>
    <xf numFmtId="41" fontId="3" fillId="0" borderId="9" xfId="0" applyNumberFormat="1" applyFont="1" applyFill="1" applyBorder="1" applyProtection="1"/>
    <xf numFmtId="0" fontId="3" fillId="0" borderId="9" xfId="0" applyFont="1" applyBorder="1" applyProtection="1"/>
    <xf numFmtId="0" fontId="3" fillId="0" borderId="9" xfId="0" applyFont="1" applyBorder="1" applyAlignment="1" applyProtection="1">
      <alignment horizontal="right"/>
    </xf>
    <xf numFmtId="0" fontId="3" fillId="0" borderId="9" xfId="0" applyFont="1" applyFill="1" applyBorder="1" applyProtection="1"/>
    <xf numFmtId="41" fontId="3" fillId="0" borderId="10" xfId="0" applyNumberFormat="1" applyFont="1" applyFill="1" applyBorder="1" applyProtection="1"/>
    <xf numFmtId="42" fontId="71" fillId="0" borderId="0" xfId="2" applyNumberFormat="1" applyFont="1" applyFill="1" applyBorder="1" applyAlignment="1">
      <alignment horizontal="left"/>
    </xf>
    <xf numFmtId="42" fontId="72" fillId="0" borderId="88"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3" xfId="2" applyNumberFormat="1" applyFont="1" applyFill="1" applyBorder="1" applyAlignment="1" applyProtection="1">
      <alignment horizontal="left"/>
      <protection locked="0"/>
    </xf>
    <xf numFmtId="42" fontId="2" fillId="7" borderId="83" xfId="2" applyNumberFormat="1" applyFont="1" applyFill="1" applyBorder="1" applyAlignment="1" applyProtection="1">
      <alignment horizontal="left"/>
      <protection locked="0"/>
    </xf>
    <xf numFmtId="42" fontId="2" fillId="0" borderId="88" xfId="2" applyNumberFormat="1" applyFont="1" applyFill="1" applyBorder="1" applyAlignment="1">
      <alignment horizontal="left"/>
    </xf>
    <xf numFmtId="0" fontId="2" fillId="12" borderId="0" xfId="0" applyFont="1" applyFill="1" applyBorder="1" applyAlignment="1" applyProtection="1">
      <alignment horizontal="center"/>
    </xf>
    <xf numFmtId="42" fontId="2" fillId="12" borderId="0" xfId="2" applyNumberFormat="1" applyFont="1" applyFill="1" applyBorder="1" applyAlignment="1" applyProtection="1">
      <alignment horizontal="left"/>
    </xf>
    <xf numFmtId="0" fontId="2" fillId="3" borderId="0" xfId="0" applyFont="1" applyFill="1" applyBorder="1" applyAlignment="1" applyProtection="1">
      <alignment horizontal="center"/>
    </xf>
    <xf numFmtId="0" fontId="2" fillId="0" borderId="88" xfId="0" applyFont="1" applyFill="1" applyBorder="1" applyAlignment="1" applyProtection="1">
      <alignment horizontal="center"/>
    </xf>
    <xf numFmtId="0" fontId="2" fillId="0" borderId="88" xfId="0" quotePrefix="1" applyFont="1" applyFill="1" applyBorder="1" applyAlignment="1" applyProtection="1">
      <alignment horizontal="center"/>
    </xf>
    <xf numFmtId="0" fontId="2" fillId="2" borderId="83" xfId="0" applyFont="1" applyFill="1" applyBorder="1" applyAlignment="1" applyProtection="1">
      <alignment horizontal="center"/>
      <protection locked="0"/>
    </xf>
    <xf numFmtId="0" fontId="2" fillId="2" borderId="196" xfId="0" applyFont="1" applyFill="1" applyBorder="1" applyAlignment="1" applyProtection="1">
      <alignment horizontal="center"/>
      <protection locked="0"/>
    </xf>
    <xf numFmtId="9" fontId="1" fillId="0" borderId="88" xfId="4" applyNumberFormat="1" applyFont="1" applyBorder="1" applyAlignment="1" applyProtection="1">
      <alignment horizontal="right"/>
    </xf>
    <xf numFmtId="0" fontId="2" fillId="0" borderId="88" xfId="0" applyFont="1" applyBorder="1" applyAlignment="1">
      <alignment wrapText="1"/>
    </xf>
    <xf numFmtId="0" fontId="69" fillId="0" borderId="151" xfId="0" applyFont="1" applyFill="1" applyBorder="1" applyAlignment="1" applyProtection="1">
      <alignment horizontal="left" indent="1"/>
      <protection locked="0"/>
    </xf>
    <xf numFmtId="0" fontId="2" fillId="0" borderId="153" xfId="0" applyFont="1" applyFill="1" applyBorder="1" applyAlignment="1" applyProtection="1">
      <alignment horizontal="left" indent="1"/>
    </xf>
    <xf numFmtId="0" fontId="69" fillId="0" borderId="197" xfId="0" applyFont="1" applyFill="1" applyBorder="1" applyAlignment="1" applyProtection="1">
      <alignment horizontal="left" indent="1"/>
      <protection locked="0"/>
    </xf>
    <xf numFmtId="0" fontId="2" fillId="0" borderId="198" xfId="0" applyFont="1" applyFill="1" applyBorder="1" applyAlignment="1" applyProtection="1">
      <alignment horizontal="left" indent="1"/>
    </xf>
    <xf numFmtId="0" fontId="2" fillId="7" borderId="192" xfId="0" applyFont="1" applyFill="1" applyBorder="1"/>
    <xf numFmtId="42" fontId="34" fillId="7" borderId="192" xfId="0" applyNumberFormat="1" applyFont="1" applyFill="1" applyBorder="1"/>
    <xf numFmtId="42" fontId="84" fillId="7" borderId="0" xfId="0" applyNumberFormat="1" applyFont="1" applyFill="1" applyBorder="1"/>
    <xf numFmtId="0" fontId="80" fillId="0" borderId="0" xfId="0" applyFont="1" applyBorder="1" applyAlignment="1">
      <alignment horizontal="center"/>
    </xf>
    <xf numFmtId="42" fontId="84" fillId="7" borderId="0" xfId="1" applyNumberFormat="1" applyFont="1" applyFill="1" applyBorder="1"/>
    <xf numFmtId="37" fontId="32" fillId="0" borderId="199" xfId="7" applyNumberFormat="1" applyFont="1" applyFill="1" applyBorder="1" applyAlignment="1" applyProtection="1">
      <alignment horizontal="right"/>
    </xf>
    <xf numFmtId="37" fontId="32" fillId="0" borderId="88" xfId="7" applyNumberFormat="1" applyFont="1" applyFill="1" applyBorder="1" applyProtection="1">
      <protection locked="0"/>
    </xf>
    <xf numFmtId="41" fontId="7" fillId="0" borderId="0" xfId="0" applyNumberFormat="1" applyFont="1" applyFill="1" applyBorder="1"/>
    <xf numFmtId="0" fontId="2" fillId="0" borderId="184" xfId="0" applyFont="1" applyBorder="1" applyAlignment="1" applyProtection="1">
      <alignment horizontal="center"/>
    </xf>
    <xf numFmtId="0" fontId="2" fillId="0" borderId="0" xfId="0" applyFont="1" applyBorder="1" applyAlignment="1" applyProtection="1">
      <alignment horizontal="right"/>
    </xf>
    <xf numFmtId="0" fontId="4" fillId="0" borderId="177" xfId="0" applyFont="1" applyBorder="1" applyAlignment="1">
      <alignment horizontal="right"/>
    </xf>
    <xf numFmtId="0" fontId="3" fillId="0" borderId="177" xfId="0" applyFont="1" applyBorder="1"/>
    <xf numFmtId="41" fontId="7" fillId="0" borderId="177" xfId="0" applyNumberFormat="1" applyFont="1" applyFill="1" applyBorder="1"/>
    <xf numFmtId="41" fontId="7" fillId="0" borderId="176" xfId="0" applyNumberFormat="1" applyFont="1" applyFill="1" applyBorder="1"/>
    <xf numFmtId="41" fontId="2" fillId="0" borderId="88" xfId="0" applyNumberFormat="1" applyFont="1" applyBorder="1" applyProtection="1"/>
    <xf numFmtId="44" fontId="0" fillId="0" borderId="0" xfId="0" applyNumberFormat="1"/>
    <xf numFmtId="42" fontId="70" fillId="0" borderId="189" xfId="2" applyNumberFormat="1" applyFont="1" applyFill="1" applyBorder="1" applyAlignment="1">
      <alignment horizontal="left"/>
    </xf>
    <xf numFmtId="41" fontId="10" fillId="0" borderId="156" xfId="0" applyNumberFormat="1" applyFont="1" applyBorder="1" applyProtection="1">
      <protection locked="0"/>
    </xf>
    <xf numFmtId="0" fontId="16" fillId="0" borderId="0" xfId="0" applyFont="1" applyFill="1" applyBorder="1" applyAlignment="1">
      <alignment horizontal="left"/>
    </xf>
    <xf numFmtId="0" fontId="0" fillId="0" borderId="0" xfId="0" applyFill="1" applyBorder="1" applyAlignment="1"/>
    <xf numFmtId="0" fontId="0" fillId="0" borderId="0" xfId="0" applyBorder="1" applyAlignment="1"/>
    <xf numFmtId="0" fontId="0" fillId="0" borderId="201" xfId="0" applyBorder="1"/>
    <xf numFmtId="0" fontId="0" fillId="0" borderId="203" xfId="0" applyBorder="1"/>
    <xf numFmtId="0" fontId="0" fillId="0" borderId="205" xfId="0" applyBorder="1"/>
    <xf numFmtId="0" fontId="0" fillId="0" borderId="207" xfId="0" pivotButton="1" applyBorder="1"/>
    <xf numFmtId="0" fontId="0" fillId="0" borderId="208" xfId="0" applyBorder="1"/>
    <xf numFmtId="167" fontId="0" fillId="0" borderId="202" xfId="0" applyNumberFormat="1" applyBorder="1"/>
    <xf numFmtId="167" fontId="0" fillId="0" borderId="204" xfId="0" applyNumberFormat="1" applyBorder="1"/>
    <xf numFmtId="167" fontId="0" fillId="0" borderId="206" xfId="0" applyNumberFormat="1" applyBorder="1"/>
    <xf numFmtId="0" fontId="0" fillId="0" borderId="210" xfId="0" applyBorder="1"/>
    <xf numFmtId="0" fontId="0" fillId="0" borderId="213" xfId="0" applyBorder="1"/>
    <xf numFmtId="0" fontId="0" fillId="0" borderId="214" xfId="0" pivotButton="1" applyBorder="1"/>
    <xf numFmtId="0" fontId="0" fillId="0" borderId="215" xfId="0" pivotButton="1" applyBorder="1"/>
    <xf numFmtId="0" fontId="2" fillId="0" borderId="88" xfId="7" applyBorder="1" applyAlignment="1">
      <alignment horizontal="right" wrapText="1"/>
    </xf>
    <xf numFmtId="0" fontId="2" fillId="0" borderId="88" xfId="7" applyBorder="1" applyAlignment="1">
      <alignment horizontal="center" vertical="center" wrapText="1"/>
    </xf>
    <xf numFmtId="0" fontId="66" fillId="11" borderId="87" xfId="51" applyFont="1" applyFill="1" applyBorder="1" applyAlignment="1">
      <alignment horizontal="center"/>
    </xf>
    <xf numFmtId="168" fontId="66" fillId="11" borderId="87" xfId="51" applyNumberFormat="1" applyFont="1" applyFill="1" applyBorder="1" applyAlignment="1">
      <alignment horizontal="center"/>
    </xf>
    <xf numFmtId="0" fontId="66" fillId="0" borderId="200" xfId="51" applyFont="1" applyBorder="1" applyAlignment="1">
      <alignment wrapText="1"/>
    </xf>
    <xf numFmtId="176" fontId="66" fillId="0" borderId="200" xfId="51" applyNumberFormat="1" applyFont="1" applyBorder="1" applyAlignment="1">
      <alignment horizontal="right" wrapText="1"/>
    </xf>
    <xf numFmtId="168" fontId="0" fillId="0" borderId="0" xfId="0" applyNumberFormat="1"/>
    <xf numFmtId="0" fontId="86" fillId="0" borderId="0" xfId="0" applyFont="1" applyFill="1" applyBorder="1" applyAlignment="1">
      <alignment horizontal="left" vertical="top" wrapText="1" indent="1"/>
    </xf>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3" fillId="0" borderId="0" xfId="0" applyFont="1" applyFill="1" applyBorder="1" applyAlignment="1">
      <alignment horizontal="left" wrapText="1" indent="3"/>
    </xf>
    <xf numFmtId="0" fontId="3" fillId="0" borderId="0" xfId="0" applyFont="1" applyAlignment="1">
      <alignment horizontal="left" wrapText="1" indent="3"/>
    </xf>
    <xf numFmtId="0" fontId="0" fillId="0" borderId="0" xfId="0" applyFill="1" applyBorder="1" applyAlignment="1">
      <alignment horizontal="left" wrapText="1" indent="3"/>
    </xf>
    <xf numFmtId="0" fontId="0" fillId="0" borderId="0" xfId="0" applyAlignment="1">
      <alignment horizontal="left" wrapText="1" indent="2"/>
    </xf>
    <xf numFmtId="0" fontId="0" fillId="0" borderId="0" xfId="0" quotePrefix="1" applyFill="1" applyBorder="1" applyAlignment="1">
      <alignment horizontal="left" wrapText="1" indent="5"/>
    </xf>
    <xf numFmtId="0" fontId="0" fillId="0" borderId="0" xfId="0" applyAlignment="1">
      <alignment horizontal="left" wrapText="1" indent="4"/>
    </xf>
    <xf numFmtId="0" fontId="2" fillId="0" borderId="0" xfId="0" quotePrefix="1" applyFont="1" applyFill="1" applyBorder="1" applyAlignment="1">
      <alignment horizontal="left" wrapText="1" indent="5"/>
    </xf>
    <xf numFmtId="0" fontId="0" fillId="0" borderId="0" xfId="0" applyAlignment="1">
      <alignment horizontal="left" wrapText="1" indent="5"/>
    </xf>
    <xf numFmtId="0" fontId="3" fillId="0" borderId="0" xfId="0" applyFont="1" applyFill="1" applyBorder="1" applyAlignment="1">
      <alignment horizontal="left" indent="3"/>
    </xf>
    <xf numFmtId="0" fontId="1" fillId="0" borderId="0" xfId="0" applyFont="1" applyFill="1" applyBorder="1" applyAlignment="1">
      <alignment horizontal="left" wrapText="1"/>
    </xf>
    <xf numFmtId="0" fontId="0" fillId="0" borderId="0" xfId="0" applyAlignment="1">
      <alignment wrapText="1"/>
    </xf>
    <xf numFmtId="0" fontId="2" fillId="0" borderId="0" xfId="0" applyFont="1" applyFill="1" applyBorder="1" applyAlignment="1">
      <alignment horizontal="left" wrapText="1" indent="1"/>
    </xf>
    <xf numFmtId="0" fontId="0" fillId="0" borderId="0" xfId="0" quotePrefix="1" applyFill="1" applyBorder="1" applyAlignment="1">
      <alignment horizontal="left" indent="5"/>
    </xf>
    <xf numFmtId="0" fontId="0" fillId="0" borderId="0" xfId="0" applyFill="1" applyBorder="1" applyAlignment="1">
      <alignment horizontal="left" indent="4"/>
    </xf>
    <xf numFmtId="0" fontId="16" fillId="0" borderId="0" xfId="0" quotePrefix="1" applyFont="1" applyFill="1" applyBorder="1" applyAlignment="1">
      <alignment horizontal="left"/>
    </xf>
    <xf numFmtId="0" fontId="0" fillId="0" borderId="0" xfId="0" applyFill="1" applyBorder="1" applyAlignment="1"/>
    <xf numFmtId="0" fontId="0" fillId="0" borderId="0" xfId="0" applyFill="1" applyBorder="1" applyAlignment="1">
      <alignment horizontal="left" indent="1"/>
    </xf>
    <xf numFmtId="0" fontId="3" fillId="0" borderId="0" xfId="0" quotePrefix="1" applyFont="1" applyFill="1" applyBorder="1" applyAlignment="1">
      <alignment horizontal="left" wrapText="1" indent="5"/>
    </xf>
    <xf numFmtId="0" fontId="3" fillId="0" borderId="0" xfId="0" applyFont="1" applyAlignment="1">
      <alignment horizontal="left" wrapText="1" indent="4"/>
    </xf>
    <xf numFmtId="0" fontId="0" fillId="0" borderId="0" xfId="0" applyAlignment="1">
      <alignment horizontal="left" indent="3"/>
    </xf>
    <xf numFmtId="0" fontId="0" fillId="0" borderId="0" xfId="0" applyAlignment="1">
      <alignment horizontal="left" wrapText="1" indent="3"/>
    </xf>
    <xf numFmtId="0" fontId="16" fillId="0" borderId="0" xfId="0" applyFont="1" applyFill="1" applyBorder="1" applyAlignment="1">
      <alignment horizontal="left"/>
    </xf>
    <xf numFmtId="0" fontId="16" fillId="0" borderId="0" xfId="0" applyFont="1" applyAlignment="1">
      <alignment horizontal="left"/>
    </xf>
    <xf numFmtId="0" fontId="0" fillId="0" borderId="0" xfId="0" applyAlignment="1"/>
    <xf numFmtId="0" fontId="0" fillId="0" borderId="0" xfId="0" applyFill="1" applyBorder="1" applyAlignment="1">
      <alignment horizontal="left" indent="3"/>
    </xf>
    <xf numFmtId="0" fontId="0" fillId="0" borderId="0" xfId="0" applyFill="1" applyAlignment="1">
      <alignment horizontal="left" indent="1"/>
    </xf>
    <xf numFmtId="0" fontId="0" fillId="0" borderId="0" xfId="0" applyAlignment="1">
      <alignment horizontal="left" indent="1"/>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Fill="1" applyBorder="1" applyAlignment="1">
      <alignment horizontal="left" indent="2"/>
    </xf>
    <xf numFmtId="0" fontId="3" fillId="0" borderId="0" xfId="0" applyFont="1" applyAlignment="1">
      <alignment horizontal="left" wrapText="1" indent="5"/>
    </xf>
    <xf numFmtId="0" fontId="16" fillId="0" borderId="0" xfId="0" quotePrefix="1" applyFont="1" applyFill="1" applyBorder="1" applyAlignment="1">
      <alignment horizontal="left" wrapText="1"/>
    </xf>
    <xf numFmtId="0" fontId="16" fillId="0" borderId="0" xfId="0" applyFont="1" applyAlignment="1">
      <alignment horizontal="left" wrapText="1"/>
    </xf>
    <xf numFmtId="0" fontId="3" fillId="0" borderId="0" xfId="0" applyFont="1" applyAlignment="1">
      <alignment horizontal="left" wrapText="1" indent="1"/>
    </xf>
    <xf numFmtId="0" fontId="3" fillId="0" borderId="0" xfId="0" applyFont="1" applyFill="1" applyBorder="1" applyAlignment="1">
      <alignment horizontal="left" wrapText="1" indent="1"/>
    </xf>
    <xf numFmtId="0" fontId="0" fillId="0" borderId="0" xfId="0" applyAlignment="1">
      <alignment horizontal="left" wrapText="1"/>
    </xf>
    <xf numFmtId="0" fontId="2" fillId="0" borderId="0" xfId="0" applyFont="1" applyAlignment="1">
      <alignment horizontal="left" vertical="top" indent="1"/>
    </xf>
    <xf numFmtId="0" fontId="0" fillId="0" borderId="0" xfId="0" applyAlignment="1">
      <alignment horizontal="left" vertical="top" indent="1"/>
    </xf>
    <xf numFmtId="0" fontId="8" fillId="0" borderId="0" xfId="0" quotePrefix="1" applyFont="1" applyFill="1" applyBorder="1" applyAlignment="1">
      <alignment horizontal="center" vertical="center"/>
    </xf>
    <xf numFmtId="0" fontId="2" fillId="0" borderId="0" xfId="0" applyFont="1" applyFill="1" applyBorder="1" applyAlignment="1">
      <alignment horizontal="left" wrapText="1" indent="3"/>
    </xf>
    <xf numFmtId="0" fontId="13" fillId="0" borderId="0" xfId="0" applyFont="1" applyAlignment="1"/>
    <xf numFmtId="0" fontId="59" fillId="0" borderId="0" xfId="0" applyFont="1" applyBorder="1" applyAlignment="1">
      <alignment wrapText="1"/>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horizontal="left" wrapText="1" indent="1"/>
    </xf>
    <xf numFmtId="0" fontId="0" fillId="0" borderId="0" xfId="0" applyFill="1" applyBorder="1" applyAlignment="1">
      <alignment wrapText="1"/>
    </xf>
    <xf numFmtId="0" fontId="2" fillId="0" borderId="88" xfId="7" applyBorder="1" applyAlignment="1">
      <alignment horizontal="center" wrapText="1"/>
    </xf>
    <xf numFmtId="0" fontId="93" fillId="0" borderId="209" xfId="0" applyFont="1" applyBorder="1" applyAlignment="1">
      <alignment horizontal="center" vertical="center" wrapText="1"/>
    </xf>
    <xf numFmtId="0" fontId="93" fillId="0" borderId="211" xfId="0" applyFont="1" applyBorder="1" applyAlignment="1">
      <alignment horizontal="center" vertical="center" wrapText="1"/>
    </xf>
    <xf numFmtId="0" fontId="93" fillId="0" borderId="212" xfId="0" applyFont="1" applyBorder="1" applyAlignment="1">
      <alignment horizontal="center" vertical="center" wrapText="1"/>
    </xf>
    <xf numFmtId="0" fontId="25" fillId="0" borderId="136" xfId="0" applyFont="1" applyBorder="1" applyAlignment="1">
      <alignment vertical="top" wrapText="1"/>
    </xf>
    <xf numFmtId="0" fontId="25" fillId="0" borderId="9" xfId="0" applyFont="1" applyBorder="1" applyAlignment="1">
      <alignment horizontal="center"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Border="1" applyAlignment="1">
      <alignment horizontal="center" vertical="top" wrapText="1"/>
    </xf>
    <xf numFmtId="0" fontId="26" fillId="0" borderId="0" xfId="0" applyFont="1" applyBorder="1" applyAlignment="1">
      <alignment horizontal="right" vertical="top" wrapText="1"/>
    </xf>
    <xf numFmtId="0" fontId="63" fillId="0" borderId="170" xfId="0" applyFont="1" applyBorder="1" applyAlignment="1">
      <alignment horizontal="center" vertical="center" wrapText="1"/>
    </xf>
    <xf numFmtId="0" fontId="63" fillId="0" borderId="171" xfId="0" applyFont="1" applyBorder="1" applyAlignment="1">
      <alignment horizontal="center" vertical="center" wrapText="1"/>
    </xf>
    <xf numFmtId="0" fontId="63" fillId="0" borderId="172" xfId="0" applyFont="1" applyBorder="1" applyAlignment="1">
      <alignment horizontal="center" vertical="center" wrapText="1"/>
    </xf>
    <xf numFmtId="0" fontId="16" fillId="0" borderId="0" xfId="0" applyFont="1" applyFill="1" applyBorder="1" applyAlignment="1">
      <alignment vertical="center" wrapText="1"/>
    </xf>
    <xf numFmtId="0" fontId="87" fillId="0" borderId="0" xfId="0" applyFont="1" applyBorder="1" applyAlignment="1">
      <alignment horizontal="left" vertical="top" wrapText="1"/>
    </xf>
    <xf numFmtId="0" fontId="25" fillId="0" borderId="175" xfId="0" applyFont="1" applyFill="1" applyBorder="1" applyAlignment="1">
      <alignment horizontal="left" vertical="center" wrapText="1" indent="1"/>
    </xf>
    <xf numFmtId="0" fontId="0" fillId="0" borderId="177" xfId="0" applyBorder="1" applyAlignment="1">
      <alignment horizontal="left" vertical="center" wrapText="1" indent="1"/>
    </xf>
    <xf numFmtId="0" fontId="0" fillId="0" borderId="176"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8" fillId="0" borderId="175" xfId="0" applyFont="1" applyFill="1" applyBorder="1" applyAlignment="1">
      <alignment horizontal="left" vertical="center" wrapText="1" indent="1"/>
    </xf>
    <xf numFmtId="0" fontId="94" fillId="0" borderId="175" xfId="0" applyFont="1" applyBorder="1" applyAlignment="1">
      <alignment horizontal="center" vertical="center" wrapText="1"/>
    </xf>
    <xf numFmtId="0" fontId="94" fillId="0" borderId="177" xfId="0" applyFont="1" applyBorder="1" applyAlignment="1">
      <alignment horizontal="center" vertical="center" wrapText="1"/>
    </xf>
    <xf numFmtId="0" fontId="94" fillId="0" borderId="176"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10" xfId="0" applyFont="1" applyBorder="1" applyAlignment="1">
      <alignment horizontal="center" vertical="center" wrapText="1"/>
    </xf>
    <xf numFmtId="49" fontId="9" fillId="0" borderId="127" xfId="0" applyNumberFormat="1" applyFont="1" applyBorder="1" applyAlignment="1" applyProtection="1">
      <alignment horizontal="left" vertical="center" indent="1"/>
      <protection locked="0"/>
    </xf>
    <xf numFmtId="49" fontId="9" fillId="0" borderId="128" xfId="0" applyNumberFormat="1" applyFont="1" applyBorder="1" applyAlignment="1" applyProtection="1">
      <alignment horizontal="left" vertical="center" indent="1"/>
      <protection locked="0"/>
    </xf>
    <xf numFmtId="49" fontId="9" fillId="0" borderId="129" xfId="0" applyNumberFormat="1" applyFont="1" applyBorder="1" applyAlignment="1" applyProtection="1">
      <alignment horizontal="left" vertical="center" indent="1"/>
      <protection locked="0"/>
    </xf>
    <xf numFmtId="0" fontId="4" fillId="0" borderId="124" xfId="0" applyFont="1" applyBorder="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8" fillId="0" borderId="0" xfId="0" applyFont="1" applyBorder="1" applyAlignment="1">
      <alignment horizontal="center" vertical="top"/>
    </xf>
    <xf numFmtId="0" fontId="16" fillId="0" borderId="0" xfId="0" applyFont="1" applyBorder="1" applyAlignment="1">
      <alignment vertical="center"/>
    </xf>
    <xf numFmtId="0" fontId="0" fillId="0" borderId="0" xfId="0" applyAlignment="1">
      <alignment vertical="center"/>
    </xf>
    <xf numFmtId="0" fontId="4" fillId="0" borderId="109" xfId="0" applyFont="1" applyFill="1" applyBorder="1" applyAlignment="1">
      <alignment horizontal="center" vertical="center" textRotation="90"/>
    </xf>
    <xf numFmtId="0" fontId="4" fillId="0" borderId="99" xfId="0" applyFont="1" applyBorder="1" applyAlignment="1">
      <alignment horizontal="center" vertical="center" textRotation="90"/>
    </xf>
    <xf numFmtId="0" fontId="4" fillId="0" borderId="8" xfId="0" applyFont="1" applyBorder="1" applyAlignment="1">
      <alignment horizontal="center" vertical="center" textRotation="90"/>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16" fillId="0" borderId="123" xfId="0" applyFont="1" applyBorder="1" applyAlignment="1">
      <alignment vertical="center"/>
    </xf>
    <xf numFmtId="0" fontId="0" fillId="0" borderId="123" xfId="0" applyBorder="1" applyAlignment="1">
      <alignment vertical="center"/>
    </xf>
    <xf numFmtId="0" fontId="0" fillId="0" borderId="123" xfId="0" applyBorder="1" applyAlignment="1"/>
    <xf numFmtId="0" fontId="4" fillId="0" borderId="99" xfId="0" applyFont="1" applyFill="1" applyBorder="1" applyAlignment="1">
      <alignment horizontal="center" vertical="center" textRotation="90"/>
    </xf>
    <xf numFmtId="0" fontId="4" fillId="0" borderId="105" xfId="0" applyFont="1" applyBorder="1" applyAlignment="1">
      <alignment horizontal="center" vertical="center" textRotation="90"/>
    </xf>
    <xf numFmtId="0" fontId="4" fillId="0" borderId="109" xfId="0" applyFont="1" applyFill="1" applyBorder="1" applyAlignment="1">
      <alignment horizontal="center" vertical="center" textRotation="90" wrapText="1"/>
    </xf>
    <xf numFmtId="0" fontId="16" fillId="0" borderId="9" xfId="0" applyFont="1" applyBorder="1" applyAlignment="1">
      <alignment vertical="center"/>
    </xf>
    <xf numFmtId="0" fontId="0" fillId="0" borderId="9" xfId="0" applyBorder="1" applyAlignment="1"/>
    <xf numFmtId="0" fontId="4" fillId="0" borderId="177" xfId="0" applyFont="1" applyBorder="1" applyAlignment="1">
      <alignment horizontal="center" vertical="center" textRotation="90" wrapText="1"/>
    </xf>
    <xf numFmtId="0" fontId="4" fillId="0" borderId="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25" fillId="0" borderId="44" xfId="0" applyFont="1" applyFill="1" applyBorder="1" applyAlignment="1">
      <alignment horizontal="center" wrapText="1"/>
    </xf>
    <xf numFmtId="0" fontId="26" fillId="0" borderId="44" xfId="0" applyFont="1" applyFill="1" applyBorder="1" applyAlignment="1">
      <alignment horizontal="center" wrapText="1"/>
    </xf>
    <xf numFmtId="0" fontId="26" fillId="0" borderId="116" xfId="0" applyFont="1" applyFill="1" applyBorder="1" applyAlignment="1">
      <alignment horizontal="center" wrapText="1"/>
    </xf>
    <xf numFmtId="0" fontId="2" fillId="0" borderId="118" xfId="0" applyFont="1" applyFill="1" applyBorder="1" applyAlignment="1">
      <alignment horizontal="center" wrapText="1"/>
    </xf>
    <xf numFmtId="0" fontId="3" fillId="0" borderId="118" xfId="0" applyFont="1" applyFill="1" applyBorder="1" applyAlignment="1">
      <alignment horizontal="center" wrapText="1"/>
    </xf>
    <xf numFmtId="0" fontId="3" fillId="0" borderId="122" xfId="0" applyFont="1" applyFill="1" applyBorder="1" applyAlignment="1">
      <alignment horizontal="center" wrapText="1"/>
    </xf>
    <xf numFmtId="0" fontId="1" fillId="0" borderId="110" xfId="0" applyFont="1" applyFill="1" applyBorder="1" applyAlignment="1">
      <alignment horizontal="center"/>
    </xf>
    <xf numFmtId="0" fontId="4" fillId="0" borderId="111" xfId="0" applyFont="1" applyFill="1" applyBorder="1" applyAlignment="1">
      <alignment horizontal="center"/>
    </xf>
    <xf numFmtId="0" fontId="4" fillId="0" borderId="112" xfId="0" applyFont="1" applyFill="1" applyBorder="1" applyAlignment="1">
      <alignment horizontal="center"/>
    </xf>
    <xf numFmtId="0" fontId="27" fillId="0" borderId="120"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21" xfId="0" applyFont="1" applyBorder="1" applyAlignment="1" applyProtection="1">
      <alignment horizontal="left" vertical="top" wrapText="1"/>
      <protection locked="0"/>
    </xf>
    <xf numFmtId="0" fontId="26" fillId="0" borderId="117" xfId="0" applyFont="1" applyFill="1" applyBorder="1" applyAlignment="1">
      <alignment horizontal="center" wrapText="1"/>
    </xf>
    <xf numFmtId="0" fontId="26" fillId="0" borderId="118" xfId="0" applyFont="1" applyFill="1" applyBorder="1" applyAlignment="1">
      <alignment horizontal="center" wrapText="1"/>
    </xf>
    <xf numFmtId="0" fontId="27" fillId="0" borderId="113" xfId="0" applyFont="1" applyBorder="1" applyAlignment="1" applyProtection="1">
      <alignment horizontal="left" vertical="top" wrapText="1"/>
      <protection locked="0"/>
    </xf>
    <xf numFmtId="0" fontId="27" fillId="0" borderId="115" xfId="0" applyFont="1" applyBorder="1" applyAlignment="1" applyProtection="1">
      <alignment horizontal="left" vertical="top" wrapText="1"/>
      <protection locked="0"/>
    </xf>
    <xf numFmtId="0" fontId="3" fillId="0" borderId="44" xfId="0" applyFont="1" applyFill="1" applyBorder="1" applyAlignment="1">
      <alignment horizontal="center" wrapText="1"/>
    </xf>
    <xf numFmtId="0" fontId="3" fillId="0" borderId="116" xfId="0" applyFont="1" applyFill="1" applyBorder="1" applyAlignment="1">
      <alignment horizontal="center" wrapText="1"/>
    </xf>
    <xf numFmtId="0" fontId="2" fillId="0" borderId="117" xfId="0" applyFont="1" applyFill="1" applyBorder="1" applyAlignment="1">
      <alignment horizontal="center" wrapText="1"/>
    </xf>
    <xf numFmtId="0" fontId="2" fillId="0" borderId="119" xfId="0" applyFont="1" applyFill="1" applyBorder="1" applyAlignment="1">
      <alignment horizontal="center" wrapText="1"/>
    </xf>
    <xf numFmtId="0" fontId="25" fillId="0" borderId="119" xfId="0" applyFont="1" applyFill="1" applyBorder="1" applyAlignment="1">
      <alignment horizontal="center" wrapText="1"/>
    </xf>
    <xf numFmtId="0" fontId="26" fillId="0" borderId="122" xfId="0" applyFont="1" applyFill="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0" fontId="3"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64"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0" fontId="13" fillId="0" borderId="132" xfId="0" applyFont="1" applyFill="1" applyBorder="1" applyAlignment="1" applyProtection="1">
      <alignment horizontal="left" vertical="center" indent="1"/>
    </xf>
    <xf numFmtId="0" fontId="0" fillId="0" borderId="132" xfId="0" applyBorder="1" applyAlignment="1">
      <alignment horizontal="left" vertical="center" indent="1"/>
    </xf>
    <xf numFmtId="0" fontId="18" fillId="0" borderId="44"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16"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xf numFmtId="0" fontId="3" fillId="0" borderId="0" xfId="0" applyFont="1" applyBorder="1" applyAlignment="1">
      <alignment horizontal="center" vertical="center"/>
    </xf>
    <xf numFmtId="10" fontId="21" fillId="0" borderId="144" xfId="0" applyNumberFormat="1" applyFont="1" applyFill="1" applyBorder="1" applyAlignment="1" applyProtection="1">
      <alignment horizontal="center" vertical="center"/>
    </xf>
    <xf numFmtId="10" fontId="21" fillId="0" borderId="145"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horizontal="center" vertical="center"/>
    </xf>
    <xf numFmtId="10" fontId="21"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10" fontId="21" fillId="0" borderId="144" xfId="4" applyNumberFormat="1" applyFont="1" applyFill="1" applyBorder="1" applyAlignment="1" applyProtection="1">
      <alignment horizontal="center" vertical="center" wrapText="1"/>
    </xf>
    <xf numFmtId="10" fontId="21" fillId="0" borderId="145" xfId="4" applyNumberFormat="1" applyFont="1" applyFill="1" applyBorder="1" applyAlignment="1" applyProtection="1">
      <alignment horizontal="center" vertical="center" wrapText="1"/>
    </xf>
    <xf numFmtId="10" fontId="21" fillId="0" borderId="8" xfId="4" applyNumberFormat="1" applyFont="1" applyFill="1" applyBorder="1" applyAlignment="1" applyProtection="1">
      <alignment horizontal="center" vertical="center" wrapText="1"/>
    </xf>
    <xf numFmtId="10" fontId="21" fillId="0" borderId="10" xfId="4"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3"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left" vertical="center" indent="1"/>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Fill="1" applyBorder="1" applyAlignment="1" applyProtection="1">
      <alignment horizontal="left" vertical="center" indent="2"/>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left" indent="1"/>
    </xf>
    <xf numFmtId="0" fontId="16" fillId="0" borderId="14" xfId="0" applyFont="1" applyFill="1" applyBorder="1" applyAlignment="1" applyProtection="1">
      <alignment vertical="center"/>
    </xf>
    <xf numFmtId="0" fontId="2" fillId="0" borderId="0" xfId="0" quotePrefix="1" applyFont="1" applyFill="1" applyBorder="1" applyAlignment="1" applyProtection="1">
      <alignment horizontal="left" vertical="center" indent="2"/>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4"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xf>
    <xf numFmtId="164" fontId="0" fillId="0" borderId="0" xfId="0" applyNumberFormat="1" applyFill="1" applyBorder="1" applyAlignment="1" applyProtection="1">
      <alignment wrapText="1"/>
    </xf>
    <xf numFmtId="0" fontId="0" fillId="0" borderId="0" xfId="0" applyBorder="1" applyAlignment="1">
      <alignment wrapText="1"/>
    </xf>
    <xf numFmtId="0" fontId="13" fillId="0" borderId="133" xfId="0" applyFont="1" applyFill="1" applyBorder="1" applyAlignment="1" applyProtection="1">
      <alignment horizontal="left" vertical="center" indent="1"/>
    </xf>
    <xf numFmtId="0" fontId="0" fillId="0" borderId="133" xfId="0" applyBorder="1" applyAlignment="1">
      <alignment horizontal="left" vertical="center" indent="1"/>
    </xf>
    <xf numFmtId="0" fontId="13" fillId="0" borderId="100" xfId="0" quotePrefix="1" applyFont="1" applyFill="1" applyBorder="1" applyAlignment="1" applyProtection="1">
      <alignment horizontal="left" vertical="center" indent="1"/>
    </xf>
    <xf numFmtId="0" fontId="0" fillId="0" borderId="100" xfId="0" applyBorder="1" applyAlignment="1">
      <alignment horizontal="left" vertical="center" indent="1"/>
    </xf>
    <xf numFmtId="0" fontId="0" fillId="0" borderId="134" xfId="0" applyBorder="1" applyAlignment="1">
      <alignment horizontal="left" vertical="center" indent="1"/>
    </xf>
    <xf numFmtId="0" fontId="0" fillId="0" borderId="78" xfId="0" applyFill="1" applyBorder="1" applyAlignment="1" applyProtection="1">
      <alignment horizontal="left" vertical="center"/>
    </xf>
    <xf numFmtId="0" fontId="0" fillId="0" borderId="78" xfId="0" applyBorder="1" applyAlignment="1">
      <alignment horizontal="left" vertical="center"/>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21" fillId="0" borderId="0" xfId="0" applyFont="1" applyFill="1" applyBorder="1" applyAlignment="1" applyProtection="1">
      <alignment horizontal="center"/>
    </xf>
    <xf numFmtId="0" fontId="12" fillId="0" borderId="81" xfId="0" applyFont="1" applyFill="1" applyBorder="1" applyAlignment="1" applyProtection="1">
      <alignment horizontal="center" vertical="center"/>
    </xf>
    <xf numFmtId="0" fontId="12" fillId="0" borderId="135" xfId="0" applyFont="1" applyFill="1" applyBorder="1" applyAlignment="1" applyProtection="1">
      <alignment horizontal="center" vertical="center"/>
    </xf>
    <xf numFmtId="0" fontId="85" fillId="0" borderId="0" xfId="0" applyFont="1" applyFill="1" applyBorder="1" applyAlignment="1" applyProtection="1">
      <alignment horizontal="center" wrapText="1"/>
    </xf>
    <xf numFmtId="0" fontId="12" fillId="0" borderId="136" xfId="0" applyFont="1" applyFill="1" applyBorder="1" applyAlignment="1" applyProtection="1">
      <alignment horizontal="center" vertical="center"/>
    </xf>
    <xf numFmtId="0" fontId="18" fillId="0" borderId="44" xfId="0" applyFont="1" applyBorder="1" applyAlignment="1">
      <alignment horizontal="center" vertical="center"/>
    </xf>
    <xf numFmtId="0" fontId="0" fillId="0" borderId="0" xfId="0" applyBorder="1" applyAlignment="1">
      <alignment horizontal="left" wrapText="1"/>
    </xf>
    <xf numFmtId="0" fontId="19" fillId="0" borderId="0" xfId="0" applyFont="1" applyFill="1" applyBorder="1" applyAlignment="1" applyProtection="1">
      <alignment horizontal="center"/>
    </xf>
    <xf numFmtId="0" fontId="8" fillId="0" borderId="177" xfId="0" applyFont="1" applyBorder="1" applyAlignment="1">
      <alignment horizontal="center"/>
    </xf>
    <xf numFmtId="49" fontId="12" fillId="0" borderId="137" xfId="0" applyNumberFormat="1" applyFont="1" applyBorder="1" applyAlignment="1" applyProtection="1">
      <alignment horizontal="left" indent="1"/>
    </xf>
    <xf numFmtId="0" fontId="15" fillId="0" borderId="138" xfId="0" applyFont="1" applyBorder="1" applyAlignment="1" applyProtection="1">
      <alignment horizontal="left" indent="1"/>
    </xf>
    <xf numFmtId="0" fontId="15" fillId="0" borderId="139" xfId="0" applyFont="1" applyBorder="1" applyAlignment="1" applyProtection="1">
      <alignment horizontal="left" indent="1"/>
    </xf>
    <xf numFmtId="0" fontId="8" fillId="0" borderId="0" xfId="0" applyFont="1" applyBorder="1" applyAlignment="1">
      <alignment horizontal="center"/>
    </xf>
    <xf numFmtId="0" fontId="34" fillId="0" borderId="194" xfId="0" applyFont="1" applyFill="1" applyBorder="1" applyAlignment="1">
      <alignment horizontal="center" vertical="center"/>
    </xf>
    <xf numFmtId="0" fontId="34" fillId="0" borderId="194" xfId="0" applyFont="1" applyBorder="1" applyAlignment="1">
      <alignment horizontal="center" vertical="center" wrapText="1"/>
    </xf>
    <xf numFmtId="0" fontId="34" fillId="0" borderId="194" xfId="0" applyFont="1" applyBorder="1" applyAlignment="1">
      <alignment vertical="center"/>
    </xf>
    <xf numFmtId="0" fontId="34" fillId="0" borderId="107" xfId="7" applyFont="1" applyBorder="1" applyAlignment="1" applyProtection="1">
      <alignment horizontal="right"/>
    </xf>
    <xf numFmtId="0" fontId="34" fillId="0" borderId="143" xfId="7" applyFont="1" applyBorder="1" applyAlignment="1" applyProtection="1">
      <alignment horizontal="right"/>
    </xf>
    <xf numFmtId="0" fontId="34" fillId="0" borderId="108" xfId="7" applyFont="1" applyBorder="1" applyAlignment="1" applyProtection="1">
      <alignment horizontal="right"/>
    </xf>
    <xf numFmtId="0" fontId="34" fillId="0" borderId="88" xfId="7" applyFont="1" applyBorder="1" applyAlignment="1" applyProtection="1">
      <alignment horizontal="right"/>
    </xf>
    <xf numFmtId="0" fontId="34" fillId="0" borderId="195" xfId="7" applyFont="1" applyBorder="1" applyAlignment="1" applyProtection="1">
      <alignment horizontal="right"/>
    </xf>
    <xf numFmtId="0" fontId="21" fillId="0" borderId="177" xfId="7" applyNumberFormat="1" applyFont="1" applyBorder="1" applyProtection="1"/>
    <xf numFmtId="172" fontId="32" fillId="0" borderId="0" xfId="1" applyNumberFormat="1" applyFont="1" applyAlignment="1">
      <alignment horizontal="center"/>
    </xf>
    <xf numFmtId="38" fontId="2" fillId="0" borderId="170" xfId="17" applyFont="1" applyBorder="1" applyAlignment="1">
      <alignment horizontal="center" wrapText="1"/>
    </xf>
    <xf numFmtId="38" fontId="2" fillId="0" borderId="171" xfId="17" applyFont="1" applyBorder="1" applyAlignment="1">
      <alignment horizontal="center" wrapText="1"/>
    </xf>
    <xf numFmtId="38" fontId="2" fillId="0" borderId="172" xfId="17" applyFont="1" applyBorder="1" applyAlignment="1">
      <alignment horizontal="center" wrapText="1"/>
    </xf>
    <xf numFmtId="0" fontId="8" fillId="0" borderId="53" xfId="21" applyFont="1" applyBorder="1" applyAlignment="1">
      <alignment horizontal="center" wrapText="1"/>
    </xf>
    <xf numFmtId="172" fontId="32" fillId="0" borderId="177" xfId="1" applyNumberFormat="1" applyFont="1" applyBorder="1" applyAlignment="1">
      <alignment horizontal="left" wrapText="1"/>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2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pivotCacheDefinition" Target="pivotCache/pivotCacheDefinition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472440</xdr:colOff>
      <xdr:row>35</xdr:row>
      <xdr:rowOff>68580</xdr:rowOff>
    </xdr:from>
    <xdr:to>
      <xdr:col>14</xdr:col>
      <xdr:colOff>485775</xdr:colOff>
      <xdr:row>40</xdr:row>
      <xdr:rowOff>154305</xdr:rowOff>
    </xdr:to>
    <xdr:pic>
      <xdr:nvPicPr>
        <xdr:cNvPr id="2061" name="Picture 1" descr="PE01460_">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8682990" y="7136130"/>
          <a:ext cx="775335" cy="895350"/>
        </a:xfrm>
        <a:prstGeom prst="rect">
          <a:avLst/>
        </a:prstGeom>
        <a:noFill/>
        <a:ln w="9525">
          <a:noFill/>
          <a:miter lim="800000"/>
          <a:headEnd/>
          <a:tailEnd/>
        </a:ln>
      </xdr:spPr>
    </xdr:pic>
    <xdr:clientData/>
  </xdr:twoCellAnchor>
  <xdr:twoCellAnchor editAs="oneCell">
    <xdr:from>
      <xdr:col>7</xdr:col>
      <xdr:colOff>259080</xdr:colOff>
      <xdr:row>72</xdr:row>
      <xdr:rowOff>91440</xdr:rowOff>
    </xdr:from>
    <xdr:to>
      <xdr:col>7</xdr:col>
      <xdr:colOff>563880</xdr:colOff>
      <xdr:row>73</xdr:row>
      <xdr:rowOff>144780</xdr:rowOff>
    </xdr:to>
    <xdr:pic>
      <xdr:nvPicPr>
        <xdr:cNvPr id="2062" name="Picture 2" descr="pcs_popular_143">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160019</xdr:rowOff>
    </xdr:to>
    <xdr:pic>
      <xdr:nvPicPr>
        <xdr:cNvPr id="4103" name="Picture 1" descr="PE01460_">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MACCM%20Atl%20Folder\1.%20Project%20Files\B.%20Under%20Engagement\Riverside%20Phase%20I%20-%20Schrage\GMACCM%20Atl%20Folder\1%20Project%20Files\B.%20Analysis\Curtis%20Park%20II\1.%20General\a.%20Preliminary%20Loan%20Analysis\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ny2006\d&amp;b\IProperties\PROJECT_OPERATIONS\Atlanta_Harris%20Homes\Harris%20Homes%20Program\02_Draws,%20Budgets%20&amp;%20Financial%20Info\2.3_Project%20Budgets%20and%20Proformas\Development%20Proformas\West%20End%2099-2000\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3740.512197569442" createdVersion="6" refreshedVersion="6" minRefreshableVersion="3" recordCount="1799" xr:uid="{00000000-000A-0000-FFFF-FFFF00000000}">
  <cacheSource type="worksheet">
    <worksheetSource ref="A1:U1800" sheet="qryRPTCostBOTHIndexes_Crosstab"/>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56741.42" maxValue="138758.15"/>
    </cacheField>
    <cacheField name="0 Bedrooms, TDC" numFmtId="0">
      <sharedItems containsString="0" containsBlank="1" containsNumber="1" minValue="99297.49" maxValue="242826.76"/>
    </cacheField>
    <cacheField name="1 Bedrooms, HCC" numFmtId="0">
      <sharedItems containsString="0" containsBlank="1" containsNumber="1" minValue="77353.850000000006" maxValue="179570.07"/>
    </cacheField>
    <cacheField name="1 Bedrooms, TDC" numFmtId="0">
      <sharedItems containsString="0" containsBlank="1" containsNumber="1" minValue="135369.24" maxValue="314247.62"/>
    </cacheField>
    <cacheField name="2 Bedrooms, HCC" numFmtId="0">
      <sharedItems containsString="0" containsBlank="1" containsNumber="1" minValue="97809.58" maxValue="214909.59"/>
    </cacheField>
    <cacheField name="2 Bedrooms, TDC" numFmtId="0">
      <sharedItems containsString="0" containsBlank="1" containsNumber="1" minValue="171166.77" maxValue="376091.78"/>
    </cacheField>
    <cacheField name="3 Bedrooms, HCC" numFmtId="0">
      <sharedItems containsString="0" containsBlank="1" containsNumber="1" minValue="126315.17" maxValue="283956.98"/>
    </cacheField>
    <cacheField name="3 Bedrooms, TDC" numFmtId="0">
      <sharedItems containsString="0" containsBlank="1" containsNumber="1" minValue="221051.55" maxValue="454331.18"/>
    </cacheField>
    <cacheField name="4 Bedrooms, HCC" numFmtId="0">
      <sharedItems containsString="0" containsBlank="1" containsNumber="1" minValue="149992.9" maxValue="354946.23"/>
    </cacheField>
    <cacheField name="4 Bedrooms, TDC" numFmtId="0">
      <sharedItems containsString="0" containsBlank="1" containsNumber="1" minValue="262487.57" maxValue="567913.97"/>
    </cacheField>
    <cacheField name="5 Bedrooms, HCC" numFmtId="0">
      <sharedItems containsString="0" containsBlank="1" containsNumber="1" minValue="165068.03" maxValue="402272.39"/>
    </cacheField>
    <cacheField name="5 Bedrooms, TDC" numFmtId="0">
      <sharedItems containsString="0" containsBlank="1" containsNumber="1" minValue="288869.05" maxValue="643635.84"/>
    </cacheField>
    <cacheField name="6 Bedrooms, HCC" numFmtId="0">
      <sharedItems containsString="0" containsBlank="1" containsNumber="1" minValue="179204.79" maxValue="449598.55"/>
    </cacheField>
    <cacheField name="6 Bedrooms, TDC" numFmtId="0">
      <sharedItems containsString="0" containsBlank="1" containsNumber="1" minValue="313608.38" maxValue="719357.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9">
  <r>
    <n v="1"/>
    <s v="Region I - Northeast"/>
    <x v="0"/>
    <s v="CT"/>
    <x v="0"/>
    <n v="1"/>
    <x v="0"/>
    <n v="111847.34"/>
    <n v="195732.84"/>
    <n v="144819.54"/>
    <n v="253434.2"/>
    <n v="173361.73"/>
    <n v="303383.02"/>
    <n v="206807.04000000001"/>
    <n v="361912.33"/>
    <n v="243803.75"/>
    <n v="426656.56"/>
    <n v="267292.43"/>
    <n v="467761.75"/>
    <n v="289358.56"/>
    <n v="506377.48"/>
  </r>
  <r>
    <n v="1"/>
    <s v="Region I - Northeast"/>
    <x v="0"/>
    <s v="CT"/>
    <x v="0"/>
    <n v="2"/>
    <x v="1"/>
    <n v="95701.3"/>
    <n v="167477.26999999999"/>
    <n v="125133.5"/>
    <n v="218983.62"/>
    <n v="151803.35"/>
    <n v="265655.87"/>
    <n v="185570.54"/>
    <n v="324748.44"/>
    <n v="220297.53"/>
    <n v="385520.67"/>
    <n v="242406.59"/>
    <n v="424211.54"/>
    <n v="263123.73"/>
    <n v="460466.52"/>
  </r>
  <r>
    <n v="1"/>
    <s v="Region I - Northeast"/>
    <x v="0"/>
    <s v="CT"/>
    <x v="0"/>
    <n v="3"/>
    <x v="2"/>
    <n v="83627.92"/>
    <n v="146348.85999999999"/>
    <n v="114054.54"/>
    <n v="199595.45"/>
    <n v="144253.76000000001"/>
    <n v="252444.09"/>
    <n v="189959.3"/>
    <n v="332428.78000000003"/>
    <n v="235349.97"/>
    <n v="411862.44"/>
    <n v="265143.93"/>
    <n v="464001.88"/>
    <n v="294564.71000000002"/>
    <n v="515488.24"/>
  </r>
  <r>
    <n v="1"/>
    <s v="Region I - Northeast"/>
    <x v="0"/>
    <s v="CT"/>
    <x v="0"/>
    <n v="4"/>
    <x v="3"/>
    <n v="95347.28"/>
    <n v="152555.66"/>
    <n v="133486.20000000001"/>
    <n v="213577.92"/>
    <n v="171625.11"/>
    <n v="274600.18"/>
    <n v="228833.48"/>
    <n v="366133.58"/>
    <n v="286041.84999999998"/>
    <n v="457666.97"/>
    <n v="324180.77"/>
    <n v="518689.24"/>
    <n v="362319.68"/>
    <n v="579711.5"/>
  </r>
  <r>
    <n v="1"/>
    <s v="Region I - Northeast"/>
    <x v="0"/>
    <s v="CT"/>
    <x v="1"/>
    <n v="1"/>
    <x v="0"/>
    <n v="109892.62"/>
    <n v="192312.08"/>
    <n v="142290.89000000001"/>
    <n v="249009.06"/>
    <n v="170336.29"/>
    <n v="298088.5"/>
    <n v="203200.33"/>
    <n v="355600.57"/>
    <n v="239554.06"/>
    <n v="419219.6"/>
    <n v="262634.53999999998"/>
    <n v="459610.44"/>
    <n v="284318.13"/>
    <n v="497556.72"/>
  </r>
  <r>
    <n v="1"/>
    <s v="Region I - Northeast"/>
    <x v="0"/>
    <s v="CT"/>
    <x v="1"/>
    <n v="2"/>
    <x v="1"/>
    <n v="94017.94"/>
    <n v="164531.39000000001"/>
    <n v="122935.71"/>
    <n v="215137.5"/>
    <n v="149140.24"/>
    <n v="260995.42"/>
    <n v="182320.74"/>
    <n v="319061.3"/>
    <n v="216442.9"/>
    <n v="378775.08"/>
    <n v="238166.96"/>
    <n v="416792.17"/>
    <n v="258524.21"/>
    <n v="452417.38"/>
  </r>
  <r>
    <n v="1"/>
    <s v="Region I - Northeast"/>
    <x v="0"/>
    <s v="CT"/>
    <x v="1"/>
    <n v="3"/>
    <x v="2"/>
    <n v="82148"/>
    <n v="143759.01"/>
    <n v="112033.5"/>
    <n v="196058.62"/>
    <n v="141695.41"/>
    <n v="247966.96"/>
    <n v="186588.15"/>
    <n v="326529.25"/>
    <n v="231171.3"/>
    <n v="404549.78"/>
    <n v="260434.77"/>
    <n v="455760.84"/>
    <n v="289331.32"/>
    <n v="506329.81"/>
  </r>
  <r>
    <n v="1"/>
    <s v="Region I - Northeast"/>
    <x v="0"/>
    <s v="CT"/>
    <x v="1"/>
    <n v="4"/>
    <x v="3"/>
    <n v="93680.33"/>
    <n v="149888.53"/>
    <n v="131152.46"/>
    <n v="209843.95"/>
    <n v="168624.6"/>
    <n v="269799.36"/>
    <n v="224832.8"/>
    <n v="359732.47999999998"/>
    <n v="281040.99"/>
    <n v="449665.6"/>
    <n v="318513.13"/>
    <n v="509621.01"/>
    <n v="355985.26"/>
    <n v="569576.42000000004"/>
  </r>
  <r>
    <n v="1"/>
    <s v="Region I - Northeast"/>
    <x v="0"/>
    <s v="CT"/>
    <x v="2"/>
    <n v="1"/>
    <x v="0"/>
    <n v="108460.03"/>
    <n v="189805.06"/>
    <n v="140363.94"/>
    <n v="245636.9"/>
    <n v="167980.77"/>
    <n v="293966.36"/>
    <n v="200315.85"/>
    <n v="350552.75"/>
    <n v="236083.72"/>
    <n v="413146.5"/>
    <n v="258791.79"/>
    <n v="452885.62"/>
    <n v="280096.51"/>
    <n v="490168.89"/>
  </r>
  <r>
    <n v="1"/>
    <s v="Region I - Northeast"/>
    <x v="0"/>
    <s v="CT"/>
    <x v="2"/>
    <n v="2"/>
    <x v="1"/>
    <n v="93128.08"/>
    <n v="162974.14000000001"/>
    <n v="121670.48"/>
    <n v="212923.34"/>
    <n v="147509.38"/>
    <n v="258141.41"/>
    <n v="180150.1"/>
    <n v="315262.68"/>
    <n v="213762.68"/>
    <n v="374084.7"/>
    <n v="235160.7"/>
    <n v="411531.22"/>
    <n v="255184.44"/>
    <n v="446572.76"/>
  </r>
  <r>
    <n v="1"/>
    <s v="Region I - Northeast"/>
    <x v="0"/>
    <s v="CT"/>
    <x v="2"/>
    <n v="3"/>
    <x v="2"/>
    <n v="81647.53"/>
    <n v="142883.17000000001"/>
    <n v="111434.49"/>
    <n v="195010.36"/>
    <n v="141005.51999999999"/>
    <n v="246759.66"/>
    <n v="185748.26"/>
    <n v="325059.46000000002"/>
    <n v="230192.01"/>
    <n v="402836.02"/>
    <n v="259378.21"/>
    <n v="453911.87"/>
    <n v="288210.05"/>
    <n v="504367.59"/>
  </r>
  <r>
    <n v="1"/>
    <s v="Region I - Northeast"/>
    <x v="0"/>
    <s v="CT"/>
    <x v="2"/>
    <n v="4"/>
    <x v="3"/>
    <n v="92477.68"/>
    <n v="147964.29"/>
    <n v="129468.76"/>
    <n v="207150.01"/>
    <n v="166459.82999999999"/>
    <n v="266335.73"/>
    <n v="221946.44"/>
    <n v="355114.31"/>
    <n v="277433.05"/>
    <n v="443892.88"/>
    <n v="314424.12"/>
    <n v="503078.6"/>
    <n v="351415.19"/>
    <n v="562264.31999999995"/>
  </r>
  <r>
    <n v="1"/>
    <s v="Region I - Northeast"/>
    <x v="0"/>
    <s v="CT"/>
    <x v="3"/>
    <n v="1"/>
    <x v="0"/>
    <n v="108460.03"/>
    <n v="189805.06"/>
    <n v="140363.94"/>
    <n v="245636.9"/>
    <n v="167980.77"/>
    <n v="293966.36"/>
    <n v="200315.85"/>
    <n v="350552.75"/>
    <n v="236083.72"/>
    <n v="413146.5"/>
    <n v="258791.79"/>
    <n v="452885.62"/>
    <n v="280096.51"/>
    <n v="490168.89"/>
  </r>
  <r>
    <n v="1"/>
    <s v="Region I - Northeast"/>
    <x v="0"/>
    <s v="CT"/>
    <x v="3"/>
    <n v="2"/>
    <x v="1"/>
    <n v="93128.08"/>
    <n v="162974.14000000001"/>
    <n v="121670.48"/>
    <n v="212923.34"/>
    <n v="147509.38"/>
    <n v="258141.41"/>
    <n v="180150.1"/>
    <n v="315262.68"/>
    <n v="213762.68"/>
    <n v="374084.7"/>
    <n v="235160.7"/>
    <n v="411531.22"/>
    <n v="255184.44"/>
    <n v="446572.76"/>
  </r>
  <r>
    <n v="1"/>
    <s v="Region I - Northeast"/>
    <x v="0"/>
    <s v="CT"/>
    <x v="3"/>
    <n v="3"/>
    <x v="2"/>
    <n v="81647.53"/>
    <n v="142883.17000000001"/>
    <n v="111434.49"/>
    <n v="195010.36"/>
    <n v="141005.51999999999"/>
    <n v="246759.66"/>
    <n v="185748.26"/>
    <n v="325059.46000000002"/>
    <n v="230192.01"/>
    <n v="402836.02"/>
    <n v="259378.21"/>
    <n v="453911.87"/>
    <n v="288210.05"/>
    <n v="504367.59"/>
  </r>
  <r>
    <n v="1"/>
    <s v="Region I - Northeast"/>
    <x v="0"/>
    <s v="CT"/>
    <x v="3"/>
    <n v="4"/>
    <x v="3"/>
    <n v="92477.68"/>
    <n v="147964.29"/>
    <n v="129468.76"/>
    <n v="207150.01"/>
    <n v="166459.82999999999"/>
    <n v="266335.73"/>
    <n v="221946.44"/>
    <n v="355114.31"/>
    <n v="277433.05"/>
    <n v="443892.88"/>
    <n v="314424.12"/>
    <n v="503078.6"/>
    <n v="351415.19"/>
    <n v="562264.31999999995"/>
  </r>
  <r>
    <n v="1"/>
    <s v="Region I - Northeast"/>
    <x v="0"/>
    <s v="CT"/>
    <x v="4"/>
    <n v="1"/>
    <x v="0"/>
    <n v="107978.04"/>
    <n v="188961.58"/>
    <n v="139725.69"/>
    <n v="244519.96"/>
    <n v="167207.13"/>
    <n v="292612.47999999998"/>
    <n v="199378.29"/>
    <n v="348912.01"/>
    <n v="234964.68"/>
    <n v="411188.19"/>
    <n v="257557.45"/>
    <n v="450725.53"/>
    <n v="278748.14"/>
    <n v="487809.25"/>
  </r>
  <r>
    <n v="1"/>
    <s v="Region I - Northeast"/>
    <x v="0"/>
    <s v="CT"/>
    <x v="4"/>
    <n v="2"/>
    <x v="1"/>
    <n v="92781.77"/>
    <n v="162368.1"/>
    <n v="121197.65"/>
    <n v="212095.89"/>
    <n v="146916.89000000001"/>
    <n v="257104.57"/>
    <n v="179390.99"/>
    <n v="313934.24"/>
    <n v="212841.18"/>
    <n v="372472.06"/>
    <n v="234135.49"/>
    <n v="409737.1"/>
    <n v="254056.53"/>
    <n v="444598.93"/>
  </r>
  <r>
    <n v="1"/>
    <s v="Region I - Northeast"/>
    <x v="0"/>
    <s v="CT"/>
    <x v="4"/>
    <n v="3"/>
    <x v="2"/>
    <n v="81399.44"/>
    <n v="142449.01999999999"/>
    <n v="111112.59"/>
    <n v="194447.03"/>
    <n v="140611.71"/>
    <n v="246070.49"/>
    <n v="185243.17"/>
    <n v="324175.55"/>
    <n v="229578.28"/>
    <n v="401762"/>
    <n v="258695.99"/>
    <n v="452717.98"/>
    <n v="287462.46000000002"/>
    <n v="503059.3"/>
  </r>
  <r>
    <n v="1"/>
    <s v="Region I - Northeast"/>
    <x v="0"/>
    <s v="CT"/>
    <x v="4"/>
    <n v="4"/>
    <x v="3"/>
    <n v="92070.46"/>
    <n v="147312.73000000001"/>
    <n v="128898.64"/>
    <n v="206237.83"/>
    <n v="165726.82"/>
    <n v="265162.92"/>
    <n v="220969.1"/>
    <n v="353550.56"/>
    <n v="276211.37"/>
    <n v="441938.2"/>
    <n v="313039.56"/>
    <n v="500863.3"/>
    <n v="349867.74"/>
    <n v="559788.39"/>
  </r>
  <r>
    <n v="1"/>
    <s v="Region I - Northeast"/>
    <x v="0"/>
    <s v="CT"/>
    <x v="5"/>
    <n v="1"/>
    <x v="0"/>
    <n v="108460.03"/>
    <n v="189805.06"/>
    <n v="140363.94"/>
    <n v="245636.9"/>
    <n v="167980.77"/>
    <n v="293966.36"/>
    <n v="200315.85"/>
    <n v="350552.75"/>
    <n v="236083.72"/>
    <n v="413146.5"/>
    <n v="258791.79"/>
    <n v="452885.62"/>
    <n v="280096.51"/>
    <n v="490168.89"/>
  </r>
  <r>
    <n v="1"/>
    <s v="Region I - Northeast"/>
    <x v="0"/>
    <s v="CT"/>
    <x v="5"/>
    <n v="2"/>
    <x v="1"/>
    <n v="93128.08"/>
    <n v="162974.14000000001"/>
    <n v="121670.48"/>
    <n v="212923.34"/>
    <n v="147509.38"/>
    <n v="258141.41"/>
    <n v="180150.1"/>
    <n v="315262.68"/>
    <n v="213762.68"/>
    <n v="374084.7"/>
    <n v="235160.7"/>
    <n v="411531.22"/>
    <n v="255184.44"/>
    <n v="446572.76"/>
  </r>
  <r>
    <n v="1"/>
    <s v="Region I - Northeast"/>
    <x v="0"/>
    <s v="CT"/>
    <x v="5"/>
    <n v="3"/>
    <x v="2"/>
    <n v="81647.53"/>
    <n v="142883.17000000001"/>
    <n v="111434.49"/>
    <n v="195010.36"/>
    <n v="141005.51999999999"/>
    <n v="246759.66"/>
    <n v="185748.26"/>
    <n v="325059.46000000002"/>
    <n v="230192.01"/>
    <n v="402836.02"/>
    <n v="259378.21"/>
    <n v="453911.87"/>
    <n v="288210.05"/>
    <n v="504367.59"/>
  </r>
  <r>
    <n v="1"/>
    <s v="Region I - Northeast"/>
    <x v="0"/>
    <s v="CT"/>
    <x v="5"/>
    <n v="4"/>
    <x v="3"/>
    <n v="92477.68"/>
    <n v="147964.29"/>
    <n v="129468.76"/>
    <n v="207150.01"/>
    <n v="166459.82999999999"/>
    <n v="266335.73"/>
    <n v="221946.44"/>
    <n v="355114.31"/>
    <n v="277433.05"/>
    <n v="443892.88"/>
    <n v="314424.12"/>
    <n v="503078.6"/>
    <n v="351415.19"/>
    <n v="562264.31999999995"/>
  </r>
  <r>
    <n v="1"/>
    <s v="Region I - Northeast"/>
    <x v="0"/>
    <s v="CT"/>
    <x v="6"/>
    <n v="1"/>
    <x v="0"/>
    <n v="116680.6"/>
    <n v="204191.05"/>
    <n v="151189.89000000001"/>
    <n v="264582.31"/>
    <n v="181063.61"/>
    <n v="316861.31"/>
    <n v="216110.92"/>
    <n v="378194.1"/>
    <n v="254880.88"/>
    <n v="446041.54"/>
    <n v="279496.07"/>
    <n v="489118.13"/>
    <n v="302665.7"/>
    <n v="529664.97"/>
  </r>
  <r>
    <n v="1"/>
    <s v="Region I - Northeast"/>
    <x v="0"/>
    <s v="CT"/>
    <x v="6"/>
    <n v="2"/>
    <x v="1"/>
    <n v="99313.43"/>
    <n v="173798.5"/>
    <n v="130014.99"/>
    <n v="227526.23"/>
    <n v="157874.76999999999"/>
    <n v="276280.84999999998"/>
    <n v="193268.29"/>
    <n v="338219.51"/>
    <n v="229596.88"/>
    <n v="401794.54"/>
    <n v="252728.12"/>
    <n v="442274.2"/>
    <n v="274446.71999999997"/>
    <n v="480281.75"/>
  </r>
  <r>
    <n v="1"/>
    <s v="Region I - Northeast"/>
    <x v="0"/>
    <s v="CT"/>
    <x v="6"/>
    <n v="3"/>
    <x v="2"/>
    <n v="86352.57"/>
    <n v="151116.99"/>
    <n v="117640.31"/>
    <n v="205870.54"/>
    <n v="148683.44"/>
    <n v="260196.02"/>
    <n v="195685.61"/>
    <n v="342449.82"/>
    <n v="242349.09"/>
    <n v="424110.91"/>
    <n v="272956.32"/>
    <n v="477673.56"/>
    <n v="303162.14"/>
    <n v="530533.75"/>
  </r>
  <r>
    <n v="1"/>
    <s v="Region I - Northeast"/>
    <x v="0"/>
    <s v="CT"/>
    <x v="6"/>
    <n v="4"/>
    <x v="3"/>
    <n v="99438.56"/>
    <n v="159101.69"/>
    <n v="139213.98000000001"/>
    <n v="222742.37"/>
    <n v="178989.4"/>
    <n v="286383.05"/>
    <n v="238652.54"/>
    <n v="381844.06"/>
    <n v="298315.67"/>
    <n v="477305.08"/>
    <n v="338091.09"/>
    <n v="540945.75"/>
    <n v="377866.51"/>
    <n v="604586.43000000005"/>
  </r>
  <r>
    <n v="1"/>
    <s v="Region I - Northeast"/>
    <x v="0"/>
    <s v="CT"/>
    <x v="7"/>
    <n v="1"/>
    <x v="0"/>
    <n v="107014.07"/>
    <n v="187274.62"/>
    <n v="138449.18"/>
    <n v="242286.07"/>
    <n v="165659.84"/>
    <n v="289904.71999999997"/>
    <n v="197503.16"/>
    <n v="345630.53"/>
    <n v="232726.61"/>
    <n v="407271.56"/>
    <n v="255088.77"/>
    <n v="446405.35"/>
    <n v="276051.40999999997"/>
    <n v="483089.97"/>
  </r>
  <r>
    <n v="1"/>
    <s v="Region I - Northeast"/>
    <x v="0"/>
    <s v="CT"/>
    <x v="7"/>
    <n v="2"/>
    <x v="1"/>
    <n v="92089.16"/>
    <n v="161156.03"/>
    <n v="120252"/>
    <n v="210441.01"/>
    <n v="145731.93"/>
    <n v="255030.88"/>
    <n v="177872.78"/>
    <n v="311277.36"/>
    <n v="210998.17"/>
    <n v="369246.79"/>
    <n v="232085.06"/>
    <n v="406148.85"/>
    <n v="251800.72"/>
    <n v="440651.26"/>
  </r>
  <r>
    <n v="1"/>
    <s v="Region I - Northeast"/>
    <x v="0"/>
    <s v="CT"/>
    <x v="7"/>
    <n v="3"/>
    <x v="2"/>
    <n v="80903.27"/>
    <n v="141580.71"/>
    <n v="110468.78"/>
    <n v="193320.36"/>
    <n v="139824.07999999999"/>
    <n v="244692.14"/>
    <n v="184232.99"/>
    <n v="322407.73"/>
    <n v="228350.84"/>
    <n v="399613.96"/>
    <n v="257331.53"/>
    <n v="450330.18"/>
    <n v="285967.27"/>
    <n v="500442.73"/>
  </r>
  <r>
    <n v="1"/>
    <s v="Region I - Northeast"/>
    <x v="0"/>
    <s v="CT"/>
    <x v="7"/>
    <n v="4"/>
    <x v="3"/>
    <n v="91256.01"/>
    <n v="146009.62"/>
    <n v="127758.41"/>
    <n v="204413.46"/>
    <n v="164260.82"/>
    <n v="262817.31"/>
    <n v="219014.42"/>
    <n v="350423.08"/>
    <n v="273768.03000000003"/>
    <n v="438028.85"/>
    <n v="310270.43"/>
    <n v="496432.69"/>
    <n v="346772.83"/>
    <n v="554836.54"/>
  </r>
  <r>
    <n v="1"/>
    <s v="Region I - Northeast"/>
    <x v="1"/>
    <s v="ME"/>
    <x v="8"/>
    <n v="1"/>
    <x v="0"/>
    <n v="95674.08"/>
    <n v="167429.64000000001"/>
    <n v="124000.9"/>
    <n v="217001.58"/>
    <n v="148522.89000000001"/>
    <n v="259915.06"/>
    <n v="177302.91"/>
    <n v="310280.09000000003"/>
    <n v="209140.19"/>
    <n v="365995.34"/>
    <n v="229353.99"/>
    <n v="401369.49"/>
    <n v="248392.89"/>
    <n v="434687.55"/>
  </r>
  <r>
    <n v="1"/>
    <s v="Region I - Northeast"/>
    <x v="1"/>
    <s v="ME"/>
    <x v="8"/>
    <n v="2"/>
    <x v="1"/>
    <n v="81291.89"/>
    <n v="142260.81"/>
    <n v="106465.44"/>
    <n v="186314.52"/>
    <n v="129319.64"/>
    <n v="226309.36"/>
    <n v="158386.35999999999"/>
    <n v="277176.14"/>
    <n v="188201.88"/>
    <n v="329353.28999999998"/>
    <n v="207186.78"/>
    <n v="362576.86"/>
    <n v="225024.04"/>
    <n v="393792.07"/>
  </r>
  <r>
    <n v="1"/>
    <s v="Region I - Northeast"/>
    <x v="1"/>
    <s v="ME"/>
    <x v="8"/>
    <n v="3"/>
    <x v="2"/>
    <n v="70565.41"/>
    <n v="123489.46"/>
    <n v="96097.44"/>
    <n v="168170.52"/>
    <n v="121426.91"/>
    <n v="212497.09"/>
    <n v="159783.4"/>
    <n v="279620.94"/>
    <n v="197859.4"/>
    <n v="346253.96"/>
    <n v="222827.89"/>
    <n v="389948.81"/>
    <n v="247463.96"/>
    <n v="433061.93"/>
  </r>
  <r>
    <n v="1"/>
    <s v="Region I - Northeast"/>
    <x v="1"/>
    <s v="ME"/>
    <x v="8"/>
    <n v="4"/>
    <x v="3"/>
    <n v="81528.350000000006"/>
    <n v="130445.37"/>
    <n v="114139.69"/>
    <n v="182623.51"/>
    <n v="146751.03"/>
    <n v="234801.66"/>
    <n v="195668.05"/>
    <n v="313068.88"/>
    <n v="244585.06"/>
    <n v="391336.1"/>
    <n v="277196.40000000002"/>
    <n v="443514.24"/>
    <n v="309807.74"/>
    <n v="495692.39"/>
  </r>
  <r>
    <n v="1"/>
    <s v="Region I - Northeast"/>
    <x v="1"/>
    <s v="ME"/>
    <x v="9"/>
    <n v="1"/>
    <x v="0"/>
    <n v="92782.15"/>
    <n v="162368.76"/>
    <n v="120171.38"/>
    <n v="210299.91"/>
    <n v="143881.01999999999"/>
    <n v="251791.78"/>
    <n v="171677.52"/>
    <n v="300435.65999999997"/>
    <n v="202425.97"/>
    <n v="354245.46"/>
    <n v="221947.96"/>
    <n v="388408.93"/>
    <n v="240302.69"/>
    <n v="420529.71"/>
  </r>
  <r>
    <n v="1"/>
    <s v="Region I - Northeast"/>
    <x v="1"/>
    <s v="ME"/>
    <x v="9"/>
    <n v="2"/>
    <x v="1"/>
    <n v="79214.05"/>
    <n v="138624.59"/>
    <n v="103628.49"/>
    <n v="181349.86"/>
    <n v="125764.74"/>
    <n v="220088.29"/>
    <n v="153831.72"/>
    <n v="269205.51"/>
    <n v="182672.85"/>
    <n v="319677.49"/>
    <n v="201035.5"/>
    <n v="351812.12"/>
    <n v="218256.61"/>
    <n v="381949.07"/>
  </r>
  <r>
    <n v="1"/>
    <s v="Region I - Northeast"/>
    <x v="1"/>
    <s v="ME"/>
    <x v="9"/>
    <n v="3"/>
    <x v="2"/>
    <n v="69076.89"/>
    <n v="120884.55"/>
    <n v="94166.01"/>
    <n v="164790.51999999999"/>
    <n v="119064.03"/>
    <n v="208362.06"/>
    <n v="156752.85"/>
    <n v="274317.48"/>
    <n v="194177.06"/>
    <n v="339809.85"/>
    <n v="218734.53"/>
    <n v="382785.43"/>
    <n v="242978.41"/>
    <n v="425212.21"/>
  </r>
  <r>
    <n v="1"/>
    <s v="Region I - Northeast"/>
    <x v="1"/>
    <s v="ME"/>
    <x v="9"/>
    <n v="4"/>
    <x v="3"/>
    <n v="79085"/>
    <n v="126536.01"/>
    <n v="110719.01"/>
    <n v="177150.41"/>
    <n v="142353.01"/>
    <n v="227764.82"/>
    <n v="189804.01"/>
    <n v="303686.42"/>
    <n v="237255.01"/>
    <n v="379608.03"/>
    <n v="268889.01"/>
    <n v="430222.43"/>
    <n v="300523.02"/>
    <n v="480836.83"/>
  </r>
  <r>
    <n v="1"/>
    <s v="Region I - Northeast"/>
    <x v="1"/>
    <s v="ME"/>
    <x v="10"/>
    <n v="1"/>
    <x v="0"/>
    <n v="95205.47"/>
    <n v="166609.57999999999"/>
    <n v="123350.46"/>
    <n v="215863.31"/>
    <n v="147714.68"/>
    <n v="258500.68"/>
    <n v="176293.57"/>
    <n v="308513.75"/>
    <n v="207907.93"/>
    <n v="363838.87"/>
    <n v="227979.92"/>
    <n v="398964.86"/>
    <n v="246868"/>
    <n v="432019.01"/>
  </r>
  <r>
    <n v="1"/>
    <s v="Region I - Northeast"/>
    <x v="1"/>
    <s v="ME"/>
    <x v="10"/>
    <n v="2"/>
    <x v="1"/>
    <n v="81094.649999999994"/>
    <n v="141915.64000000001"/>
    <n v="106145.86"/>
    <n v="185755.25"/>
    <n v="128873.75"/>
    <n v="225529.06"/>
    <n v="157733.94"/>
    <n v="276034.40000000002"/>
    <n v="187364.68"/>
    <n v="327888.19"/>
    <n v="206230.96"/>
    <n v="360904.18"/>
    <n v="223940.08"/>
    <n v="391895.14"/>
  </r>
  <r>
    <n v="1"/>
    <s v="Region I - Northeast"/>
    <x v="1"/>
    <s v="ME"/>
    <x v="10"/>
    <n v="3"/>
    <x v="2"/>
    <n v="70561.100000000006"/>
    <n v="123481.93"/>
    <n v="96142.25"/>
    <n v="168248.94"/>
    <n v="121524.65"/>
    <n v="212668.14"/>
    <n v="159953.70000000001"/>
    <n v="279918.98"/>
    <n v="198107.57"/>
    <n v="346688.25"/>
    <n v="223135.8"/>
    <n v="390487.65"/>
    <n v="247837.89"/>
    <n v="433716.3"/>
  </r>
  <r>
    <n v="1"/>
    <s v="Region I - Northeast"/>
    <x v="1"/>
    <s v="ME"/>
    <x v="10"/>
    <n v="4"/>
    <x v="3"/>
    <n v="81140.160000000003"/>
    <n v="129824.25"/>
    <n v="113596.22"/>
    <n v="181753.95"/>
    <n v="146052.28"/>
    <n v="233683.65"/>
    <n v="194736.37"/>
    <n v="311578.2"/>
    <n v="243420.47"/>
    <n v="389472.75"/>
    <n v="275876.53000000003"/>
    <n v="441402.45"/>
    <n v="308332.59000000003"/>
    <n v="493332.15"/>
  </r>
  <r>
    <n v="1"/>
    <s v="Region I - Northeast"/>
    <x v="1"/>
    <s v="ME"/>
    <x v="11"/>
    <n v="1"/>
    <x v="0"/>
    <n v="94736.87"/>
    <n v="165789.51999999999"/>
    <n v="122700.02"/>
    <n v="214725.04"/>
    <n v="146906.46"/>
    <n v="257086.3"/>
    <n v="175284.23"/>
    <n v="306747.40000000002"/>
    <n v="206675.66"/>
    <n v="361682.4"/>
    <n v="226605.84"/>
    <n v="396560.23"/>
    <n v="245343.11"/>
    <n v="429350.45"/>
  </r>
  <r>
    <n v="1"/>
    <s v="Region I - Northeast"/>
    <x v="1"/>
    <s v="ME"/>
    <x v="11"/>
    <n v="2"/>
    <x v="1"/>
    <n v="80897.41"/>
    <n v="141570.46"/>
    <n v="105826.27"/>
    <n v="185195.98"/>
    <n v="128427.85"/>
    <n v="224748.74"/>
    <n v="157081.51"/>
    <n v="274892.65000000002"/>
    <n v="186527.47"/>
    <n v="326423.07"/>
    <n v="205275.13"/>
    <n v="359231.48"/>
    <n v="222856.11"/>
    <n v="389998.2"/>
  </r>
  <r>
    <n v="1"/>
    <s v="Region I - Northeast"/>
    <x v="1"/>
    <s v="ME"/>
    <x v="11"/>
    <n v="3"/>
    <x v="2"/>
    <n v="70556.800000000003"/>
    <n v="123474.4"/>
    <n v="96187.06"/>
    <n v="168327.35"/>
    <n v="121622.39"/>
    <n v="212839.18"/>
    <n v="160124"/>
    <n v="280217.01"/>
    <n v="198355.72"/>
    <n v="347122.52"/>
    <n v="223443.7"/>
    <n v="391026.47"/>
    <n v="248211.8"/>
    <n v="434370.65"/>
  </r>
  <r>
    <n v="1"/>
    <s v="Region I - Northeast"/>
    <x v="1"/>
    <s v="ME"/>
    <x v="11"/>
    <n v="4"/>
    <x v="3"/>
    <n v="80751.960000000006"/>
    <n v="129203.13"/>
    <n v="113052.74"/>
    <n v="180884.38"/>
    <n v="145353.51999999999"/>
    <n v="232565.64"/>
    <n v="193804.69"/>
    <n v="310087.51"/>
    <n v="242255.87"/>
    <n v="387609.39"/>
    <n v="274556.65000000002"/>
    <n v="439290.64"/>
    <n v="306857.43"/>
    <n v="490971.9"/>
  </r>
  <r>
    <n v="1"/>
    <s v="Region I - Northeast"/>
    <x v="1"/>
    <s v="ME"/>
    <x v="12"/>
    <n v="1"/>
    <x v="0"/>
    <n v="90827.43"/>
    <n v="158948.01"/>
    <n v="117642.74"/>
    <n v="205874.8"/>
    <n v="140855.59"/>
    <n v="246497.28"/>
    <n v="168070.82"/>
    <n v="294123.93"/>
    <n v="198176.3"/>
    <n v="346808.52"/>
    <n v="217290.09"/>
    <n v="380257.65"/>
    <n v="235262.27"/>
    <n v="411708.98"/>
  </r>
  <r>
    <n v="1"/>
    <s v="Region I - Northeast"/>
    <x v="1"/>
    <s v="ME"/>
    <x v="12"/>
    <n v="2"/>
    <x v="1"/>
    <n v="77530.7"/>
    <n v="135678.72"/>
    <n v="101430.71"/>
    <n v="177503.74"/>
    <n v="123101.63"/>
    <n v="215427.86"/>
    <n v="150581.93"/>
    <n v="263518.38"/>
    <n v="178818.24"/>
    <n v="312931.90999999997"/>
    <n v="196795.87"/>
    <n v="344392.77"/>
    <n v="213657.11"/>
    <n v="373899.95"/>
  </r>
  <r>
    <n v="1"/>
    <s v="Region I - Northeast"/>
    <x v="1"/>
    <s v="ME"/>
    <x v="12"/>
    <n v="3"/>
    <x v="2"/>
    <n v="67596.98"/>
    <n v="118294.71"/>
    <n v="92144.97"/>
    <n v="161253.70000000001"/>
    <n v="116505.68"/>
    <n v="203884.95"/>
    <n v="153381.70000000001"/>
    <n v="268417.96999999997"/>
    <n v="189998.4"/>
    <n v="332497.2"/>
    <n v="214025.37"/>
    <n v="374544.41"/>
    <n v="237745.02"/>
    <n v="416053.79"/>
  </r>
  <r>
    <n v="1"/>
    <s v="Region I - Northeast"/>
    <x v="1"/>
    <s v="ME"/>
    <x v="12"/>
    <n v="4"/>
    <x v="3"/>
    <n v="77418.06"/>
    <n v="123868.89"/>
    <n v="108385.28"/>
    <n v="173416.45"/>
    <n v="139352.5"/>
    <n v="222964"/>
    <n v="185803.33"/>
    <n v="297285.34000000003"/>
    <n v="232254.17"/>
    <n v="371606.67"/>
    <n v="263221.39"/>
    <n v="421154.23"/>
    <n v="294188.61"/>
    <n v="470701.79"/>
  </r>
  <r>
    <n v="1"/>
    <s v="Region I - Northeast"/>
    <x v="2"/>
    <s v="MA"/>
    <x v="13"/>
    <n v="1"/>
    <x v="0"/>
    <n v="121594.15"/>
    <n v="212789.76000000001"/>
    <n v="157487.10999999999"/>
    <n v="275602.44"/>
    <n v="188558.04"/>
    <n v="329976.56"/>
    <n v="224984.12"/>
    <n v="393722.21"/>
    <n v="265278.59999999998"/>
    <n v="464237.55"/>
    <n v="290861.28000000003"/>
    <n v="509007.24"/>
    <n v="314913.7"/>
    <n v="551098.97"/>
  </r>
  <r>
    <n v="1"/>
    <s v="Region I - Northeast"/>
    <x v="2"/>
    <s v="MA"/>
    <x v="13"/>
    <n v="2"/>
    <x v="1"/>
    <n v="103819.94"/>
    <n v="181684.89"/>
    <n v="135815.92000000001"/>
    <n v="237677.87"/>
    <n v="164825.71"/>
    <n v="288444.99"/>
    <n v="201606.12"/>
    <n v="352810.72"/>
    <n v="239402.01"/>
    <n v="418953.51"/>
    <n v="263465.95"/>
    <n v="461065.42"/>
    <n v="286033.33"/>
    <n v="500558.33"/>
  </r>
  <r>
    <n v="1"/>
    <s v="Region I - Northeast"/>
    <x v="2"/>
    <s v="MA"/>
    <x v="13"/>
    <n v="3"/>
    <x v="2"/>
    <n v="90539.91"/>
    <n v="158444.82999999999"/>
    <n v="123426.33"/>
    <n v="215996.08"/>
    <n v="156062.42000000001"/>
    <n v="273109.23"/>
    <n v="205464.27"/>
    <n v="359562.48"/>
    <n v="254519.5"/>
    <n v="445409.12"/>
    <n v="286709.46000000002"/>
    <n v="501741.56"/>
    <n v="318488.61"/>
    <n v="557355.06999999995"/>
  </r>
  <r>
    <n v="1"/>
    <s v="Region I - Northeast"/>
    <x v="2"/>
    <s v="MA"/>
    <x v="13"/>
    <n v="4"/>
    <x v="3"/>
    <n v="103643.98"/>
    <n v="165830.37"/>
    <n v="145101.57"/>
    <n v="232162.51"/>
    <n v="186559.16"/>
    <n v="298494.65999999997"/>
    <n v="248745.55"/>
    <n v="397992.88"/>
    <n v="310931.93"/>
    <n v="497491.1"/>
    <n v="352389.52"/>
    <n v="563823.25"/>
    <n v="393847.11"/>
    <n v="630155.39"/>
  </r>
  <r>
    <n v="1"/>
    <s v="Region I - Northeast"/>
    <x v="2"/>
    <s v="MA"/>
    <x v="14"/>
    <n v="1"/>
    <x v="0"/>
    <n v="113815.43"/>
    <n v="199177.01"/>
    <n v="147335.99"/>
    <n v="257837.98"/>
    <n v="176352.58"/>
    <n v="308617.02"/>
    <n v="210341.97"/>
    <n v="368098.45"/>
    <n v="247940.19"/>
    <n v="433895.33"/>
    <n v="271810.56"/>
    <n v="475668.49"/>
    <n v="294222.46000000002"/>
    <n v="514889.3"/>
  </r>
  <r>
    <n v="1"/>
    <s v="Region I - Northeast"/>
    <x v="2"/>
    <s v="MA"/>
    <x v="14"/>
    <n v="2"/>
    <x v="1"/>
    <n v="97533.71"/>
    <n v="170684"/>
    <n v="127484.52"/>
    <n v="223097.91"/>
    <n v="154613.04999999999"/>
    <n v="270572.83"/>
    <n v="188927.01"/>
    <n v="330622.27"/>
    <n v="224236.44"/>
    <n v="392413.77"/>
    <n v="246715.6"/>
    <n v="431752.31"/>
    <n v="267767.15999999997"/>
    <n v="468592.53"/>
  </r>
  <r>
    <n v="1"/>
    <s v="Region I - Northeast"/>
    <x v="2"/>
    <s v="MA"/>
    <x v="14"/>
    <n v="3"/>
    <x v="2"/>
    <n v="85351.61"/>
    <n v="149365.32"/>
    <n v="116442.3"/>
    <n v="203774.02"/>
    <n v="147303.66"/>
    <n v="257781.41"/>
    <n v="194005.85"/>
    <n v="339510.23"/>
    <n v="240390.51"/>
    <n v="420683.39"/>
    <n v="270843.21000000002"/>
    <n v="473975.62"/>
    <n v="300919.59999999998"/>
    <n v="526609.30000000005"/>
  </r>
  <r>
    <n v="1"/>
    <s v="Region I - Northeast"/>
    <x v="2"/>
    <s v="MA"/>
    <x v="14"/>
    <n v="4"/>
    <x v="3"/>
    <n v="97033.26"/>
    <n v="155253.22"/>
    <n v="135846.56"/>
    <n v="217354.5"/>
    <n v="174659.86"/>
    <n v="279455.78999999998"/>
    <n v="232879.82"/>
    <n v="372607.72"/>
    <n v="291099.77"/>
    <n v="465759.65"/>
    <n v="329913.08"/>
    <n v="527860.93000000005"/>
    <n v="368726.38"/>
    <n v="589962.22"/>
  </r>
  <r>
    <n v="1"/>
    <s v="Region I - Northeast"/>
    <x v="2"/>
    <s v="MA"/>
    <x v="15"/>
    <n v="1"/>
    <x v="0"/>
    <n v="112838.08"/>
    <n v="197466.63"/>
    <n v="146071.67000000001"/>
    <n v="255625.42"/>
    <n v="174839.87"/>
    <n v="305969.77"/>
    <n v="208538.62"/>
    <n v="364942.58"/>
    <n v="245815.35"/>
    <n v="430176.87"/>
    <n v="269481.63"/>
    <n v="471592.85"/>
    <n v="291702.25"/>
    <n v="510478.93"/>
  </r>
  <r>
    <n v="1"/>
    <s v="Region I - Northeast"/>
    <x v="2"/>
    <s v="MA"/>
    <x v="15"/>
    <n v="2"/>
    <x v="1"/>
    <n v="96692.04"/>
    <n v="169211.06"/>
    <n v="126385.63"/>
    <n v="221174.85"/>
    <n v="153281.49"/>
    <n v="268242.61"/>
    <n v="187302.11"/>
    <n v="327778.7"/>
    <n v="222309.13"/>
    <n v="389040.98"/>
    <n v="244595.79"/>
    <n v="428042.64"/>
    <n v="265467.40999999997"/>
    <n v="464567.97"/>
  </r>
  <r>
    <n v="1"/>
    <s v="Region I - Northeast"/>
    <x v="2"/>
    <s v="MA"/>
    <x v="15"/>
    <n v="3"/>
    <x v="2"/>
    <n v="84611.65"/>
    <n v="148070.39000000001"/>
    <n v="115431.78"/>
    <n v="202005.61"/>
    <n v="146024.49"/>
    <n v="255542.86"/>
    <n v="192320.27"/>
    <n v="336560.47"/>
    <n v="238301.18"/>
    <n v="417027.06"/>
    <n v="268488.64"/>
    <n v="469855.11"/>
    <n v="298302.90999999997"/>
    <n v="522030.09"/>
  </r>
  <r>
    <n v="1"/>
    <s v="Region I - Northeast"/>
    <x v="2"/>
    <s v="MA"/>
    <x v="15"/>
    <n v="4"/>
    <x v="3"/>
    <n v="96199.78"/>
    <n v="153919.66"/>
    <n v="134679.70000000001"/>
    <n v="215487.52"/>
    <n v="173159.61"/>
    <n v="277055.38"/>
    <n v="230879.48"/>
    <n v="369407.18"/>
    <n v="288599.34999999998"/>
    <n v="461758.97"/>
    <n v="327079.27"/>
    <n v="523326.83"/>
    <n v="365559.18"/>
    <n v="584894.69999999995"/>
  </r>
  <r>
    <n v="1"/>
    <s v="Region I - Northeast"/>
    <x v="2"/>
    <s v="MA"/>
    <x v="16"/>
    <n v="1"/>
    <x v="0"/>
    <n v="111847.34"/>
    <n v="195732.84"/>
    <n v="144819.54"/>
    <n v="253434.2"/>
    <n v="173361.73"/>
    <n v="303383.02"/>
    <n v="206807.04000000001"/>
    <n v="361912.33"/>
    <n v="243803.75"/>
    <n v="426656.56"/>
    <n v="267292.43"/>
    <n v="467761.75"/>
    <n v="289358.56"/>
    <n v="506377.48"/>
  </r>
  <r>
    <n v="1"/>
    <s v="Region I - Northeast"/>
    <x v="2"/>
    <s v="MA"/>
    <x v="16"/>
    <n v="2"/>
    <x v="1"/>
    <n v="95701.3"/>
    <n v="167477.26999999999"/>
    <n v="125133.5"/>
    <n v="218983.62"/>
    <n v="151803.35"/>
    <n v="265655.87"/>
    <n v="185570.54"/>
    <n v="324748.44"/>
    <n v="220297.53"/>
    <n v="385520.67"/>
    <n v="242406.59"/>
    <n v="424211.54"/>
    <n v="263123.73"/>
    <n v="460466.52"/>
  </r>
  <r>
    <n v="1"/>
    <s v="Region I - Northeast"/>
    <x v="2"/>
    <s v="MA"/>
    <x v="16"/>
    <n v="3"/>
    <x v="2"/>
    <n v="83627.92"/>
    <n v="146348.85999999999"/>
    <n v="114054.54"/>
    <n v="199595.45"/>
    <n v="144253.76000000001"/>
    <n v="252444.09"/>
    <n v="189959.3"/>
    <n v="332428.78000000003"/>
    <n v="235349.97"/>
    <n v="411862.44"/>
    <n v="265143.93"/>
    <n v="464001.88"/>
    <n v="294564.71000000002"/>
    <n v="515488.24"/>
  </r>
  <r>
    <n v="1"/>
    <s v="Region I - Northeast"/>
    <x v="2"/>
    <s v="MA"/>
    <x v="16"/>
    <n v="4"/>
    <x v="3"/>
    <n v="95347.28"/>
    <n v="152555.66"/>
    <n v="133486.20000000001"/>
    <n v="213577.92"/>
    <n v="171625.11"/>
    <n v="274600.18"/>
    <n v="228833.48"/>
    <n v="366133.58"/>
    <n v="286041.84999999998"/>
    <n v="457666.97"/>
    <n v="324180.77"/>
    <n v="518689.24"/>
    <n v="362319.68"/>
    <n v="579711.5"/>
  </r>
  <r>
    <n v="1"/>
    <s v="Region I - Northeast"/>
    <x v="2"/>
    <s v="MA"/>
    <x v="17"/>
    <n v="1"/>
    <x v="0"/>
    <n v="103077.87"/>
    <n v="180386.27"/>
    <n v="133416.28"/>
    <n v="233478.48"/>
    <n v="159678.12"/>
    <n v="279436.7"/>
    <n v="190433.3"/>
    <n v="333258.27"/>
    <n v="224453.71"/>
    <n v="392794"/>
    <n v="246052.49"/>
    <n v="430591.85"/>
    <n v="266323.61"/>
    <n v="466066.31"/>
  </r>
  <r>
    <n v="1"/>
    <s v="Region I - Northeast"/>
    <x v="2"/>
    <s v="MA"/>
    <x v="17"/>
    <n v="2"/>
    <x v="1"/>
    <n v="88424.320000000007"/>
    <n v="154742.56"/>
    <n v="115549.95"/>
    <n v="202212.42"/>
    <n v="140112.53"/>
    <n v="245196.93"/>
    <n v="171159.83"/>
    <n v="299529.7"/>
    <n v="203120.34"/>
    <n v="355460.59"/>
    <n v="223467.02"/>
    <n v="391067.29"/>
    <n v="242513.84"/>
    <n v="424399.22"/>
  </r>
  <r>
    <n v="1"/>
    <s v="Region I - Northeast"/>
    <x v="2"/>
    <s v="MA"/>
    <x v="17"/>
    <n v="3"/>
    <x v="2"/>
    <n v="77455.88"/>
    <n v="135547.78"/>
    <n v="105693.27"/>
    <n v="184963.22"/>
    <n v="133724.26999999999"/>
    <n v="234017.47"/>
    <n v="176139.89"/>
    <n v="308244.8"/>
    <n v="218269.74"/>
    <n v="381972.05"/>
    <n v="245932.95"/>
    <n v="430382.66"/>
    <n v="273257.46999999997"/>
    <n v="478200.57"/>
  </r>
  <r>
    <n v="1"/>
    <s v="Region I - Northeast"/>
    <x v="2"/>
    <s v="MA"/>
    <x v="17"/>
    <n v="4"/>
    <x v="3"/>
    <n v="87884.06"/>
    <n v="140614.49"/>
    <n v="123037.68"/>
    <n v="196860.29"/>
    <n v="158191.29999999999"/>
    <n v="253106.09"/>
    <n v="210921.74"/>
    <n v="337474.78"/>
    <n v="263652.17"/>
    <n v="421843.48"/>
    <n v="298805.78999999998"/>
    <n v="478089.27"/>
    <n v="333959.40999999997"/>
    <n v="534335.06999999995"/>
  </r>
  <r>
    <n v="1"/>
    <s v="Region I - Northeast"/>
    <x v="2"/>
    <s v="MA"/>
    <x v="18"/>
    <n v="1"/>
    <x v="0"/>
    <n v="107951.28"/>
    <n v="188914.74"/>
    <n v="139750.07"/>
    <n v="244562.62"/>
    <n v="167276.28"/>
    <n v="292733.49"/>
    <n v="199521.85"/>
    <n v="349163.23"/>
    <n v="235191.15"/>
    <n v="411584.51"/>
    <n v="257836.92"/>
    <n v="451214.62"/>
    <n v="279101.19"/>
    <n v="488427.08"/>
  </r>
  <r>
    <n v="1"/>
    <s v="Region I - Northeast"/>
    <x v="2"/>
    <s v="MA"/>
    <x v="18"/>
    <n v="2"/>
    <x v="1"/>
    <n v="92483.65"/>
    <n v="161846.38"/>
    <n v="120891.17"/>
    <n v="211559.55"/>
    <n v="146623.72"/>
    <n v="256591.51"/>
    <n v="179177.63"/>
    <n v="313560.86"/>
    <n v="212672.59"/>
    <n v="372177.03"/>
    <n v="233996.71"/>
    <n v="409494.25"/>
    <n v="253968.66"/>
    <n v="444445.15"/>
  </r>
  <r>
    <n v="1"/>
    <s v="Region I - Northeast"/>
    <x v="2"/>
    <s v="MA"/>
    <x v="18"/>
    <n v="3"/>
    <x v="2"/>
    <n v="80911.88"/>
    <n v="141595.78"/>
    <n v="110379.17"/>
    <n v="193163.54"/>
    <n v="139628.60999999999"/>
    <n v="244350.06"/>
    <n v="183892.39"/>
    <n v="321811.68"/>
    <n v="227854.52"/>
    <n v="398745.42"/>
    <n v="256715.74"/>
    <n v="449252.54"/>
    <n v="285219.44"/>
    <n v="499134.02"/>
  </r>
  <r>
    <n v="1"/>
    <s v="Region I - Northeast"/>
    <x v="2"/>
    <s v="MA"/>
    <x v="18"/>
    <n v="4"/>
    <x v="3"/>
    <n v="92032.41"/>
    <n v="147251.85"/>
    <n v="128845.37"/>
    <n v="206152.6"/>
    <n v="165658.32999999999"/>
    <n v="265053.34000000003"/>
    <n v="220877.78"/>
    <n v="353404.45"/>
    <n v="276097.21999999997"/>
    <n v="441755.56"/>
    <n v="312910.19"/>
    <n v="500656.31"/>
    <n v="349723.15"/>
    <n v="559557.05000000005"/>
  </r>
  <r>
    <n v="1"/>
    <s v="Region I - Northeast"/>
    <x v="2"/>
    <s v="MA"/>
    <x v="19"/>
    <n v="1"/>
    <x v="0"/>
    <n v="109437.39"/>
    <n v="191515.43"/>
    <n v="141628.26"/>
    <n v="247849.46"/>
    <n v="169493.49"/>
    <n v="296613.61"/>
    <n v="202119.21"/>
    <n v="353708.61"/>
    <n v="238208.55"/>
    <n v="416864.97"/>
    <n v="261120.72"/>
    <n v="456961.26"/>
    <n v="282616.71999999997"/>
    <n v="494579.25"/>
  </r>
  <r>
    <n v="1"/>
    <s v="Region I - Northeast"/>
    <x v="2"/>
    <s v="MA"/>
    <x v="19"/>
    <n v="2"/>
    <x v="1"/>
    <n v="93969.76"/>
    <n v="164447.07"/>
    <n v="122769.37"/>
    <n v="214846.4"/>
    <n v="148840.93"/>
    <n v="260471.63"/>
    <n v="181774.99"/>
    <n v="318106.23999999999"/>
    <n v="215689.99"/>
    <n v="377457.48"/>
    <n v="237280.51"/>
    <n v="415240.9"/>
    <n v="257484.18"/>
    <n v="450597.32"/>
  </r>
  <r>
    <n v="1"/>
    <s v="Region I - Northeast"/>
    <x v="2"/>
    <s v="MA"/>
    <x v="19"/>
    <n v="3"/>
    <x v="2"/>
    <n v="82387.48"/>
    <n v="144178.09"/>
    <n v="112445.01"/>
    <n v="196778.78"/>
    <n v="142284.70000000001"/>
    <n v="248998.22"/>
    <n v="187433.84"/>
    <n v="328009.21999999997"/>
    <n v="232281.34"/>
    <n v="406492.34"/>
    <n v="261732.79"/>
    <n v="458032.39"/>
    <n v="290826.74"/>
    <n v="508946.8"/>
  </r>
  <r>
    <n v="1"/>
    <s v="Region I - Northeast"/>
    <x v="2"/>
    <s v="MA"/>
    <x v="19"/>
    <n v="4"/>
    <x v="3"/>
    <n v="93311.16"/>
    <n v="149297.85"/>
    <n v="130635.62"/>
    <n v="209016.99"/>
    <n v="167960.08"/>
    <n v="268736.14"/>
    <n v="223946.78"/>
    <n v="358314.85"/>
    <n v="279933.46999999997"/>
    <n v="447893.56"/>
    <n v="317257.93"/>
    <n v="507612.7"/>
    <n v="354582.4"/>
    <n v="567331.83999999997"/>
  </r>
  <r>
    <n v="1"/>
    <s v="Region I - Northeast"/>
    <x v="3"/>
    <s v="NH"/>
    <x v="20"/>
    <n v="1"/>
    <x v="0"/>
    <n v="95285.77"/>
    <n v="166750.09"/>
    <n v="123277.34"/>
    <n v="215735.34"/>
    <n v="147507.23000000001"/>
    <n v="258137.65"/>
    <n v="175862.91"/>
    <n v="307760.09000000003"/>
    <n v="207228.52"/>
    <n v="362649.92"/>
    <n v="227141.49"/>
    <n v="397497.61"/>
    <n v="245808.87"/>
    <n v="430165.53"/>
  </r>
  <r>
    <n v="1"/>
    <s v="Region I - Northeast"/>
    <x v="3"/>
    <s v="NH"/>
    <x v="20"/>
    <n v="2"/>
    <x v="1"/>
    <n v="81989.03"/>
    <n v="143480.79999999999"/>
    <n v="107065.3"/>
    <n v="187364.28"/>
    <n v="129753.27"/>
    <n v="227068.23"/>
    <n v="158374.03"/>
    <n v="277154.53999999998"/>
    <n v="187870.46"/>
    <n v="328773.31"/>
    <n v="206647.28"/>
    <n v="361632.73"/>
    <n v="224203.71"/>
    <n v="392356.5"/>
  </r>
  <r>
    <n v="1"/>
    <s v="Region I - Northeast"/>
    <x v="3"/>
    <s v="NH"/>
    <x v="20"/>
    <n v="3"/>
    <x v="2"/>
    <n v="72023.8"/>
    <n v="126041.64"/>
    <n v="98342.52"/>
    <n v="172099.41"/>
    <n v="124473.96"/>
    <n v="217829.43"/>
    <n v="164006.06"/>
    <n v="287010.61"/>
    <n v="203278.86"/>
    <n v="355738.01"/>
    <n v="229076.56"/>
    <n v="400883.99"/>
    <n v="254566.94"/>
    <n v="445492.14"/>
  </r>
  <r>
    <n v="1"/>
    <s v="Region I - Northeast"/>
    <x v="3"/>
    <s v="NH"/>
    <x v="20"/>
    <n v="4"/>
    <x v="3"/>
    <n v="81254.31"/>
    <n v="130006.89"/>
    <n v="113756.03"/>
    <n v="182009.65"/>
    <n v="146257.75"/>
    <n v="234012.41"/>
    <n v="195010.34"/>
    <n v="312016.53999999998"/>
    <n v="243762.92"/>
    <n v="390020.68"/>
    <n v="276264.64"/>
    <n v="442023.44"/>
    <n v="308766.37"/>
    <n v="494026.2"/>
  </r>
  <r>
    <n v="1"/>
    <s v="Region I - Northeast"/>
    <x v="3"/>
    <s v="NH"/>
    <x v="21"/>
    <n v="1"/>
    <x v="0"/>
    <n v="93786.27"/>
    <n v="164125.98000000001"/>
    <n v="121411.33"/>
    <n v="212469.82"/>
    <n v="145324.59"/>
    <n v="254318.03"/>
    <n v="173337.32"/>
    <n v="303340.31"/>
    <n v="204324.35"/>
    <n v="357567.61"/>
    <n v="223997.43"/>
    <n v="391995.5"/>
    <n v="242469.86"/>
    <n v="424322.25"/>
  </r>
  <r>
    <n v="1"/>
    <s v="Region I - Northeast"/>
    <x v="3"/>
    <s v="NH"/>
    <x v="21"/>
    <n v="2"/>
    <x v="1"/>
    <n v="80353.850000000006"/>
    <n v="140619.24"/>
    <n v="105033.86"/>
    <n v="183809.26"/>
    <n v="127389.47"/>
    <n v="222931.58"/>
    <n v="155669.98000000001"/>
    <n v="272422.46000000002"/>
    <n v="184768.75"/>
    <n v="323345.32"/>
    <n v="203294.09"/>
    <n v="355764.65"/>
    <n v="220644.24"/>
    <n v="386127.42"/>
  </r>
  <r>
    <n v="1"/>
    <s v="Region I - Northeast"/>
    <x v="3"/>
    <s v="NH"/>
    <x v="21"/>
    <n v="3"/>
    <x v="2"/>
    <n v="70304.41"/>
    <n v="123032.71"/>
    <n v="95909.96"/>
    <n v="167842.42"/>
    <n v="121326.32"/>
    <n v="212321.05"/>
    <n v="159789.21"/>
    <n v="279631.12"/>
    <n v="197990.16"/>
    <n v="346482.77"/>
    <n v="223069.37"/>
    <n v="390371.4"/>
    <n v="247838.12"/>
    <n v="433716.72"/>
  </r>
  <r>
    <n v="1"/>
    <s v="Region I - Northeast"/>
    <x v="3"/>
    <s v="NH"/>
    <x v="21"/>
    <n v="4"/>
    <x v="3"/>
    <n v="79956.53"/>
    <n v="127930.45"/>
    <n v="111939.14"/>
    <n v="179102.63"/>
    <n v="143921.76"/>
    <n v="230274.81"/>
    <n v="191895.67"/>
    <n v="307033.08"/>
    <n v="239869.59"/>
    <n v="383791.35"/>
    <n v="271852.21000000002"/>
    <n v="434963.54"/>
    <n v="303834.82"/>
    <n v="486135.72"/>
  </r>
  <r>
    <n v="1"/>
    <s v="Region I - Northeast"/>
    <x v="3"/>
    <s v="NH"/>
    <x v="22"/>
    <n v="1"/>
    <x v="0"/>
    <n v="91858.32"/>
    <n v="160752.06"/>
    <n v="118858.31"/>
    <n v="208002.04"/>
    <n v="142230"/>
    <n v="248902.5"/>
    <n v="169587.06"/>
    <n v="296777.34999999998"/>
    <n v="199848.2"/>
    <n v="349734.34"/>
    <n v="219060.07"/>
    <n v="383355.12"/>
    <n v="237076.39"/>
    <n v="414883.68"/>
  </r>
  <r>
    <n v="1"/>
    <s v="Region I - Northeast"/>
    <x v="3"/>
    <s v="NH"/>
    <x v="22"/>
    <n v="2"/>
    <x v="1"/>
    <n v="78968.62"/>
    <n v="138195.09"/>
    <n v="103142.56"/>
    <n v="180499.48"/>
    <n v="125019.54"/>
    <n v="218784.19"/>
    <n v="152633.54999999999"/>
    <n v="267108.7"/>
    <n v="181082.73"/>
    <n v="316894.77"/>
    <n v="199193.23"/>
    <n v="348588.15"/>
    <n v="216132.61"/>
    <n v="378232.07"/>
  </r>
  <r>
    <n v="1"/>
    <s v="Region I - Northeast"/>
    <x v="3"/>
    <s v="NH"/>
    <x v="22"/>
    <n v="3"/>
    <x v="2"/>
    <n v="69312.06"/>
    <n v="121296.1"/>
    <n v="94622.33"/>
    <n v="165589.07999999999"/>
    <n v="119751.06"/>
    <n v="209564.36"/>
    <n v="157768.84"/>
    <n v="276095.48"/>
    <n v="195535.26"/>
    <n v="342186.7"/>
    <n v="220340.46"/>
    <n v="385595.81"/>
    <n v="244847.75"/>
    <n v="428483.56"/>
  </r>
  <r>
    <n v="1"/>
    <s v="Region I - Northeast"/>
    <x v="3"/>
    <s v="NH"/>
    <x v="22"/>
    <n v="4"/>
    <x v="3"/>
    <n v="78327.63"/>
    <n v="125324.21"/>
    <n v="109658.68"/>
    <n v="175453.89"/>
    <n v="140989.73000000001"/>
    <n v="225583.58"/>
    <n v="187986.31"/>
    <n v="300778.09999999998"/>
    <n v="234982.89"/>
    <n v="375972.63"/>
    <n v="266313.94"/>
    <n v="426102.31"/>
    <n v="297644.99"/>
    <n v="476232"/>
  </r>
  <r>
    <n v="1"/>
    <s v="Region I - Northeast"/>
    <x v="3"/>
    <s v="NH"/>
    <x v="23"/>
    <n v="1"/>
    <x v="0"/>
    <n v="98177.69"/>
    <n v="171810.97"/>
    <n v="127106.86"/>
    <n v="222437.01"/>
    <n v="152149.1"/>
    <n v="266260.93"/>
    <n v="181488.3"/>
    <n v="317604.53000000003"/>
    <n v="213942.74"/>
    <n v="374399.8"/>
    <n v="234547.52"/>
    <n v="410458.16"/>
    <n v="253899.07"/>
    <n v="444323.37"/>
  </r>
  <r>
    <n v="1"/>
    <s v="Region I - Northeast"/>
    <x v="3"/>
    <s v="NH"/>
    <x v="23"/>
    <n v="2"/>
    <x v="1"/>
    <n v="84066.87"/>
    <n v="147117.01999999999"/>
    <n v="109902.25"/>
    <n v="192328.95"/>
    <n v="133308.17000000001"/>
    <n v="233289.3"/>
    <n v="162928.67000000001"/>
    <n v="285125.17"/>
    <n v="193399.49"/>
    <n v="338449.11"/>
    <n v="212798.56"/>
    <n v="372397.48"/>
    <n v="230971.15"/>
    <n v="404199.5"/>
  </r>
  <r>
    <n v="1"/>
    <s v="Region I - Northeast"/>
    <x v="3"/>
    <s v="NH"/>
    <x v="23"/>
    <n v="3"/>
    <x v="2"/>
    <n v="73512.320000000007"/>
    <n v="128646.55"/>
    <n v="100273.95"/>
    <n v="175479.41"/>
    <n v="126836.84"/>
    <n v="221964.46"/>
    <n v="167036.60999999999"/>
    <n v="292314.07"/>
    <n v="206961.21"/>
    <n v="362182.11"/>
    <n v="233169.92000000001"/>
    <n v="408047.35999999999"/>
    <n v="259052.49"/>
    <n v="453341.86"/>
  </r>
  <r>
    <n v="1"/>
    <s v="Region I - Northeast"/>
    <x v="3"/>
    <s v="NH"/>
    <x v="23"/>
    <n v="4"/>
    <x v="3"/>
    <n v="83697.66"/>
    <n v="133916.25"/>
    <n v="117176.72"/>
    <n v="187482.75"/>
    <n v="150655.78"/>
    <n v="241049.25"/>
    <n v="200874.37"/>
    <n v="321399"/>
    <n v="251092.97"/>
    <n v="401748.75"/>
    <n v="284572.03000000003"/>
    <n v="455315.25"/>
    <n v="318051.09000000003"/>
    <n v="508881.75"/>
  </r>
  <r>
    <n v="1"/>
    <s v="Region I - Northeast"/>
    <x v="3"/>
    <s v="NH"/>
    <x v="24"/>
    <n v="1"/>
    <x v="0"/>
    <n v="104456.93"/>
    <n v="182799.62"/>
    <n v="135391.98000000001"/>
    <n v="236935.96"/>
    <n v="162171.93"/>
    <n v="283800.88"/>
    <n v="193604.88"/>
    <n v="338808.54"/>
    <n v="228377"/>
    <n v="399659.74"/>
    <n v="250454.2"/>
    <n v="438294.84"/>
    <n v="271251.32"/>
    <n v="474689.81"/>
  </r>
  <r>
    <n v="1"/>
    <s v="Region I - Northeast"/>
    <x v="3"/>
    <s v="NH"/>
    <x v="24"/>
    <n v="2"/>
    <x v="1"/>
    <n v="88717.93"/>
    <n v="155256.38"/>
    <n v="116202.23"/>
    <n v="203353.9"/>
    <n v="141157.04"/>
    <n v="247024.83"/>
    <n v="172903.75"/>
    <n v="302581.57"/>
    <n v="205463.37"/>
    <n v="359560.9"/>
    <n v="226195.74"/>
    <n v="395842.54"/>
    <n v="245677.87"/>
    <n v="429936.27"/>
  </r>
  <r>
    <n v="1"/>
    <s v="Region I - Northeast"/>
    <x v="3"/>
    <s v="NH"/>
    <x v="24"/>
    <n v="3"/>
    <x v="2"/>
    <n v="76981.23"/>
    <n v="134717.15"/>
    <n v="104825.43"/>
    <n v="183444.5"/>
    <n v="132447.96"/>
    <n v="231783.92"/>
    <n v="174278.2"/>
    <n v="304986.84999999998"/>
    <n v="215801.51"/>
    <n v="377652.65"/>
    <n v="243029"/>
    <n v="425300.75"/>
    <n v="269892.71000000002"/>
    <n v="472312.24"/>
  </r>
  <r>
    <n v="1"/>
    <s v="Region I - Northeast"/>
    <x v="3"/>
    <s v="NH"/>
    <x v="24"/>
    <n v="4"/>
    <x v="3"/>
    <n v="89010.61"/>
    <n v="142416.97"/>
    <n v="124614.85"/>
    <n v="199383.76"/>
    <n v="160219.09"/>
    <n v="256350.55"/>
    <n v="213625.45"/>
    <n v="341800.73"/>
    <n v="267031.82"/>
    <n v="427250.91"/>
    <n v="302636.06"/>
    <n v="484217.7"/>
    <n v="338240.3"/>
    <n v="541184.49"/>
  </r>
  <r>
    <n v="1"/>
    <s v="Region I - Northeast"/>
    <x v="3"/>
    <s v="NH"/>
    <x v="25"/>
    <n v="1"/>
    <x v="0"/>
    <n v="97668.94"/>
    <n v="170920.65"/>
    <n v="126492.98"/>
    <n v="221362.71"/>
    <n v="151444.6"/>
    <n v="265028.06"/>
    <n v="180694.29"/>
    <n v="316215"/>
    <n v="213050.17"/>
    <n v="372837.8"/>
    <n v="233592.66"/>
    <n v="408787.15"/>
    <n v="252903.74"/>
    <n v="442581.55"/>
  </r>
  <r>
    <n v="1"/>
    <s v="Region I - Northeast"/>
    <x v="3"/>
    <s v="NH"/>
    <x v="25"/>
    <n v="2"/>
    <x v="1"/>
    <n v="83422.44"/>
    <n v="145989.26"/>
    <n v="109122.95"/>
    <n v="190965.15"/>
    <n v="132422.51"/>
    <n v="231739.39"/>
    <n v="161956.20000000001"/>
    <n v="283423.34000000003"/>
    <n v="192309.39"/>
    <n v="336541.43"/>
    <n v="211634.57"/>
    <n v="370360.49"/>
    <n v="229755.36"/>
    <n v="402071.88"/>
  </r>
  <r>
    <n v="1"/>
    <s v="Region I - Northeast"/>
    <x v="3"/>
    <s v="NH"/>
    <x v="25"/>
    <n v="3"/>
    <x v="2"/>
    <n v="72776.66"/>
    <n v="127359.16"/>
    <n v="99218.62"/>
    <n v="173632.58"/>
    <n v="125459.92"/>
    <n v="219554.86"/>
    <n v="165180.73000000001"/>
    <n v="289066.28000000003"/>
    <n v="204623.71"/>
    <n v="358091.5"/>
    <n v="230507.43"/>
    <n v="403388.01"/>
    <n v="256061.88"/>
    <n v="448108.28"/>
  </r>
  <r>
    <n v="1"/>
    <s v="Region I - Northeast"/>
    <x v="3"/>
    <s v="NH"/>
    <x v="25"/>
    <n v="4"/>
    <x v="3"/>
    <n v="83252.38"/>
    <n v="133203.81"/>
    <n v="116553.33"/>
    <n v="186485.33"/>
    <n v="149854.28"/>
    <n v="239766.85"/>
    <n v="199805.71"/>
    <n v="319689.14"/>
    <n v="249757.13"/>
    <n v="399611.42"/>
    <n v="283058.09000000003"/>
    <n v="452892.94"/>
    <n v="316359.03999999998"/>
    <n v="506174.47"/>
  </r>
  <r>
    <n v="1"/>
    <s v="Region I - Northeast"/>
    <x v="4"/>
    <s v="RI"/>
    <x v="26"/>
    <n v="1"/>
    <x v="0"/>
    <n v="106987.31"/>
    <n v="187227.79"/>
    <n v="138473.56"/>
    <n v="242328.73"/>
    <n v="165728.99"/>
    <n v="290025.73"/>
    <n v="197646.71"/>
    <n v="345881.75"/>
    <n v="232953.08"/>
    <n v="407667.88"/>
    <n v="255368.25"/>
    <n v="446894.43"/>
    <n v="276404.46000000002"/>
    <n v="483707.8"/>
  </r>
  <r>
    <n v="1"/>
    <s v="Region I - Northeast"/>
    <x v="4"/>
    <s v="RI"/>
    <x v="26"/>
    <n v="2"/>
    <x v="1"/>
    <n v="91791.03"/>
    <n v="160634.31"/>
    <n v="119945.52"/>
    <n v="209904.66"/>
    <n v="145438.75"/>
    <n v="254517.82"/>
    <n v="177659.42"/>
    <n v="310903.98"/>
    <n v="210829.58"/>
    <n v="368951.76"/>
    <n v="231946.29"/>
    <n v="405906"/>
    <n v="251712.84"/>
    <n v="440497.48"/>
  </r>
  <r>
    <n v="1"/>
    <s v="Region I - Northeast"/>
    <x v="4"/>
    <s v="RI"/>
    <x v="26"/>
    <n v="3"/>
    <x v="2"/>
    <n v="80415.7"/>
    <n v="140727.48000000001"/>
    <n v="109735.36"/>
    <n v="192036.88"/>
    <n v="138840.98000000001"/>
    <n v="242971.72"/>
    <n v="182882.2"/>
    <n v="320043.86"/>
    <n v="226627.08"/>
    <n v="396597.38"/>
    <n v="255351.28"/>
    <n v="446864.74"/>
    <n v="283724.26"/>
    <n v="496517.45"/>
  </r>
  <r>
    <n v="1"/>
    <s v="Region I - Northeast"/>
    <x v="4"/>
    <s v="RI"/>
    <x v="26"/>
    <n v="4"/>
    <x v="3"/>
    <n v="91217.96"/>
    <n v="145948.74"/>
    <n v="127705.14"/>
    <n v="204328.23"/>
    <n v="164192.32999999999"/>
    <n v="262707.71999999997"/>
    <n v="218923.1"/>
    <n v="350276.97"/>
    <n v="273653.88"/>
    <n v="437846.21"/>
    <n v="310141.06"/>
    <n v="496225.7"/>
    <n v="346628.24"/>
    <n v="554605.19999999995"/>
  </r>
  <r>
    <n v="1"/>
    <s v="Region I - Northeast"/>
    <x v="4"/>
    <s v="RI"/>
    <x v="27"/>
    <n v="1"/>
    <x v="0"/>
    <n v="110843.22"/>
    <n v="193975.63"/>
    <n v="143579.6"/>
    <n v="251264.3"/>
    <n v="171918.16"/>
    <n v="300856.78000000003"/>
    <n v="205147.25"/>
    <n v="359007.68"/>
    <n v="241905.38"/>
    <n v="423334.42"/>
    <n v="265242.96999999997"/>
    <n v="464175.2"/>
    <n v="287191.40000000002"/>
    <n v="502584.95"/>
  </r>
  <r>
    <n v="1"/>
    <s v="Region I - Northeast"/>
    <x v="4"/>
    <s v="RI"/>
    <x v="27"/>
    <n v="2"/>
    <x v="1"/>
    <n v="94561.49"/>
    <n v="165482.62"/>
    <n v="123728.13"/>
    <n v="216524.22"/>
    <n v="150178.62"/>
    <n v="262812.59000000003"/>
    <n v="183732.29"/>
    <n v="321531.5"/>
    <n v="218201.63"/>
    <n v="381852.85"/>
    <n v="240148.01"/>
    <n v="420259.02"/>
    <n v="260736.1"/>
    <n v="456288.18"/>
  </r>
  <r>
    <n v="1"/>
    <s v="Region I - Northeast"/>
    <x v="4"/>
    <s v="RI"/>
    <x v="27"/>
    <n v="3"/>
    <x v="2"/>
    <n v="82400.399999999994"/>
    <n v="144200.70000000001"/>
    <n v="112310.6"/>
    <n v="196543.56"/>
    <n v="141991.49"/>
    <n v="248485.1"/>
    <n v="186922.94"/>
    <n v="327115.15000000002"/>
    <n v="231536.88"/>
    <n v="405189.54"/>
    <n v="260809.1"/>
    <n v="456415.93"/>
    <n v="289705.01"/>
    <n v="506983.76"/>
  </r>
  <r>
    <n v="1"/>
    <s v="Region I - Northeast"/>
    <x v="4"/>
    <s v="RI"/>
    <x v="27"/>
    <n v="4"/>
    <x v="3"/>
    <n v="94475.76"/>
    <n v="151161.22"/>
    <n v="132266.06"/>
    <n v="211625.71"/>
    <n v="170056.37"/>
    <n v="272090.19"/>
    <n v="226741.83"/>
    <n v="362786.93"/>
    <n v="283427.28000000003"/>
    <n v="453483.66"/>
    <n v="321217.59000000003"/>
    <n v="513948.15"/>
    <n v="359007.89"/>
    <n v="574412.63"/>
  </r>
  <r>
    <n v="1"/>
    <s v="Region I - Northeast"/>
    <x v="5"/>
    <s v="VT"/>
    <x v="28"/>
    <n v="1"/>
    <x v="0"/>
    <n v="98204.46"/>
    <n v="171857.8"/>
    <n v="127082.48"/>
    <n v="222394.35"/>
    <n v="152079.95000000001"/>
    <n v="266139.92"/>
    <n v="181344.74"/>
    <n v="317353.3"/>
    <n v="213716.27"/>
    <n v="374003.48"/>
    <n v="234268.04"/>
    <n v="409969.08"/>
    <n v="253546.02"/>
    <n v="443705.54"/>
  </r>
  <r>
    <n v="1"/>
    <s v="Region I - Northeast"/>
    <x v="5"/>
    <s v="VT"/>
    <x v="28"/>
    <n v="2"/>
    <x v="1"/>
    <n v="84365"/>
    <n v="147638.74"/>
    <n v="110208.74"/>
    <n v="192865.29"/>
    <n v="133601.35"/>
    <n v="233802.36"/>
    <n v="163142.03"/>
    <n v="285498.55"/>
    <n v="193568.09"/>
    <n v="338744.15"/>
    <n v="212937.33"/>
    <n v="372640.33"/>
    <n v="231059.02"/>
    <n v="404353.28000000003"/>
  </r>
  <r>
    <n v="1"/>
    <s v="Region I - Northeast"/>
    <x v="5"/>
    <s v="VT"/>
    <x v="28"/>
    <n v="3"/>
    <x v="2"/>
    <n v="73999.88"/>
    <n v="129499.79"/>
    <n v="101007.37"/>
    <n v="176762.9"/>
    <n v="127819.94"/>
    <n v="223684.89"/>
    <n v="168387.4"/>
    <n v="294677.95"/>
    <n v="208684.97"/>
    <n v="365198.69"/>
    <n v="235150.17"/>
    <n v="411512.8"/>
    <n v="261295.51"/>
    <n v="457267.14"/>
  </r>
  <r>
    <n v="1"/>
    <s v="Region I - Northeast"/>
    <x v="5"/>
    <s v="VT"/>
    <x v="28"/>
    <n v="4"/>
    <x v="3"/>
    <n v="83735.710000000006"/>
    <n v="133977.13"/>
    <n v="117229.99"/>
    <n v="187567.98"/>
    <n v="150724.26999999999"/>
    <n v="241158.83"/>
    <n v="200965.69"/>
    <n v="321545.11"/>
    <n v="251207.12"/>
    <n v="401931.39"/>
    <n v="284701.40000000002"/>
    <n v="455522.24"/>
    <n v="318195.68"/>
    <n v="509113.09"/>
  </r>
  <r>
    <n v="1"/>
    <s v="Region I - Northeast"/>
    <x v="5"/>
    <s v="VT"/>
    <x v="29"/>
    <n v="1"/>
    <x v="0"/>
    <n v="95232.24"/>
    <n v="166656.42000000001"/>
    <n v="123326.09"/>
    <n v="215820.65"/>
    <n v="147645.53"/>
    <n v="258379.67"/>
    <n v="176150.02"/>
    <n v="308262.53000000003"/>
    <n v="207681.46"/>
    <n v="363442.55"/>
    <n v="227700.44"/>
    <n v="398475.77"/>
    <n v="246514.96"/>
    <n v="431401.18"/>
  </r>
  <r>
    <n v="1"/>
    <s v="Region I - Northeast"/>
    <x v="5"/>
    <s v="VT"/>
    <x v="29"/>
    <n v="2"/>
    <x v="1"/>
    <n v="81392.78"/>
    <n v="142437.35999999999"/>
    <n v="106452.34"/>
    <n v="186291.59"/>
    <n v="129166.92"/>
    <n v="226042.11"/>
    <n v="157947.29999999999"/>
    <n v="276407.78000000003"/>
    <n v="187533.27"/>
    <n v="328183.21999999997"/>
    <n v="206369.73"/>
    <n v="361147.02"/>
    <n v="224027.96"/>
    <n v="392048.92"/>
  </r>
  <r>
    <n v="1"/>
    <s v="Region I - Northeast"/>
    <x v="5"/>
    <s v="VT"/>
    <x v="29"/>
    <n v="3"/>
    <x v="2"/>
    <n v="71048.67"/>
    <n v="124335.17"/>
    <n v="96875.67"/>
    <n v="169532.43"/>
    <n v="122507.75"/>
    <n v="214388.57"/>
    <n v="161304.49"/>
    <n v="282282.84999999998"/>
    <n v="199831.33"/>
    <n v="349704.83"/>
    <n v="225116.05"/>
    <n v="393953.09"/>
    <n v="250080.9"/>
    <n v="437641.58"/>
  </r>
  <r>
    <n v="1"/>
    <s v="Region I - Northeast"/>
    <x v="5"/>
    <s v="VT"/>
    <x v="29"/>
    <n v="4"/>
    <x v="3"/>
    <n v="81178.2"/>
    <n v="129885.13"/>
    <n v="113649.49"/>
    <n v="181839.18"/>
    <n v="146120.76999999999"/>
    <n v="233793.23"/>
    <n v="194827.69"/>
    <n v="311724.31"/>
    <n v="243534.61"/>
    <n v="389655.39"/>
    <n v="276005.90000000002"/>
    <n v="441609.44"/>
    <n v="308477.18"/>
    <n v="493563.49"/>
  </r>
  <r>
    <n v="1"/>
    <s v="Region I - Northeast"/>
    <x v="5"/>
    <s v="VT"/>
    <x v="30"/>
    <n v="1"/>
    <x v="0"/>
    <n v="97695.71"/>
    <n v="170967.49"/>
    <n v="126468.61"/>
    <n v="221320.06"/>
    <n v="151375.46"/>
    <n v="264907.05"/>
    <n v="180550.74"/>
    <n v="315963.78999999998"/>
    <n v="212823.71"/>
    <n v="372441.49"/>
    <n v="233313.18"/>
    <n v="408298.07"/>
    <n v="252550.7"/>
    <n v="441963.73"/>
  </r>
  <r>
    <n v="1"/>
    <s v="Region I - Northeast"/>
    <x v="5"/>
    <s v="VT"/>
    <x v="30"/>
    <n v="2"/>
    <x v="1"/>
    <n v="83720.56"/>
    <n v="146510.99"/>
    <n v="109429.43"/>
    <n v="191501.5"/>
    <n v="132715.69"/>
    <n v="232252.46"/>
    <n v="162169.56"/>
    <n v="283796.73"/>
    <n v="192477.99"/>
    <n v="336836.48"/>
    <n v="211773.35"/>
    <n v="370603.35"/>
    <n v="229843.24"/>
    <n v="402225.67"/>
  </r>
  <r>
    <n v="1"/>
    <s v="Region I - Northeast"/>
    <x v="5"/>
    <s v="VT"/>
    <x v="30"/>
    <n v="3"/>
    <x v="2"/>
    <n v="73264.23"/>
    <n v="128212.4"/>
    <n v="99952.04"/>
    <n v="174916.08"/>
    <n v="126443.02"/>
    <n v="221275.29"/>
    <n v="166531.51999999999"/>
    <n v="291430.15999999997"/>
    <n v="206347.48"/>
    <n v="361108.09"/>
    <n v="232487.7"/>
    <n v="406853.47"/>
    <n v="258304.9"/>
    <n v="452033.58"/>
  </r>
  <r>
    <n v="1"/>
    <s v="Region I - Northeast"/>
    <x v="5"/>
    <s v="VT"/>
    <x v="30"/>
    <n v="4"/>
    <x v="3"/>
    <n v="83290.429999999993"/>
    <n v="133264.69"/>
    <n v="116606.6"/>
    <n v="186570.57"/>
    <n v="149922.78"/>
    <n v="239876.44"/>
    <n v="199897.03"/>
    <n v="319835.26"/>
    <n v="249871.29"/>
    <n v="399794.07"/>
    <n v="283187.46000000002"/>
    <n v="453099.95"/>
    <n v="316503.64"/>
    <n v="506405.83"/>
  </r>
  <r>
    <n v="1"/>
    <s v="Region I - Northeast"/>
    <x v="5"/>
    <s v="VT"/>
    <x v="31"/>
    <n v="1"/>
    <x v="0"/>
    <n v="95218.86"/>
    <n v="166633"/>
    <n v="123338.28"/>
    <n v="215841.98"/>
    <n v="147680.1"/>
    <n v="258440.18"/>
    <n v="176221.79"/>
    <n v="308388.14"/>
    <n v="207794.69"/>
    <n v="363640.71"/>
    <n v="227840.18"/>
    <n v="398720.32"/>
    <n v="246691.48"/>
    <n v="431710.09"/>
  </r>
  <r>
    <n v="1"/>
    <s v="Region I - Northeast"/>
    <x v="5"/>
    <s v="VT"/>
    <x v="31"/>
    <n v="2"/>
    <x v="1"/>
    <n v="81243.710000000006"/>
    <n v="142176.5"/>
    <n v="106299.1"/>
    <n v="186023.42"/>
    <n v="129020.33"/>
    <n v="225785.58"/>
    <n v="157840.62"/>
    <n v="276221.09000000003"/>
    <n v="187448.97"/>
    <n v="328035.71000000002"/>
    <n v="206300.34"/>
    <n v="361025.6"/>
    <n v="223984.02"/>
    <n v="391972.03"/>
  </r>
  <r>
    <n v="1"/>
    <s v="Region I - Northeast"/>
    <x v="5"/>
    <s v="VT"/>
    <x v="31"/>
    <n v="3"/>
    <x v="2"/>
    <n v="70804.89"/>
    <n v="123908.55"/>
    <n v="96508.96"/>
    <n v="168890.68"/>
    <n v="122016.2"/>
    <n v="213528.36"/>
    <n v="160629.1"/>
    <n v="281100.92"/>
    <n v="198969.45"/>
    <n v="348196.54"/>
    <n v="224125.93"/>
    <n v="392220.37"/>
    <n v="248959.39"/>
    <n v="435678.94"/>
  </r>
  <r>
    <n v="1"/>
    <s v="Region I - Northeast"/>
    <x v="5"/>
    <s v="VT"/>
    <x v="31"/>
    <n v="4"/>
    <x v="3"/>
    <n v="81159.179999999993"/>
    <n v="129854.69"/>
    <n v="113622.85"/>
    <n v="181796.57"/>
    <n v="146086.51999999999"/>
    <n v="233738.44"/>
    <n v="194782.03"/>
    <n v="311651.26"/>
    <n v="243477.54"/>
    <n v="389564.07"/>
    <n v="275941.21000000002"/>
    <n v="441505.95"/>
    <n v="308404.88"/>
    <n v="493447.82"/>
  </r>
  <r>
    <n v="10"/>
    <s v="Region X - Northwest"/>
    <x v="6"/>
    <s v="AK"/>
    <x v="32"/>
    <n v="1"/>
    <x v="0"/>
    <n v="117675.11"/>
    <n v="205931.44"/>
    <n v="152207.75"/>
    <n v="266363.56"/>
    <n v="182099.37"/>
    <n v="318673.89"/>
    <n v="217067.36"/>
    <n v="379867.89"/>
    <n v="255746.81"/>
    <n v="447556.92"/>
    <n v="280302.86"/>
    <n v="490530.01"/>
    <n v="303308.27"/>
    <n v="530789.47"/>
  </r>
  <r>
    <n v="10"/>
    <s v="Region X - Northwest"/>
    <x v="6"/>
    <s v="AK"/>
    <x v="32"/>
    <n v="2"/>
    <x v="1"/>
    <n v="101422.46"/>
    <n v="177489.31"/>
    <n v="132391.73000000001"/>
    <n v="231685.52"/>
    <n v="160398.65"/>
    <n v="280697.64"/>
    <n v="195690.65"/>
    <n v="342458.63"/>
    <n v="232085.39"/>
    <n v="406149.43"/>
    <n v="255252.72"/>
    <n v="446692.25"/>
    <n v="276900.21000000002"/>
    <n v="484575.37"/>
  </r>
  <r>
    <n v="10"/>
    <s v="Region X - Northwest"/>
    <x v="6"/>
    <s v="AK"/>
    <x v="32"/>
    <n v="3"/>
    <x v="2"/>
    <n v="89233.4"/>
    <n v="156158.45000000001"/>
    <n v="121882.25"/>
    <n v="213293.93"/>
    <n v="154302.19"/>
    <n v="270028.83"/>
    <n v="203341.49"/>
    <n v="355847.61"/>
    <n v="252063.85"/>
    <n v="441111.73"/>
    <n v="284075.84999999998"/>
    <n v="497132.75"/>
    <n v="315712.21999999997"/>
    <n v="552496.38"/>
  </r>
  <r>
    <n v="10"/>
    <s v="Region X - Northwest"/>
    <x v="6"/>
    <s v="AK"/>
    <x v="32"/>
    <n v="4"/>
    <x v="3"/>
    <n v="100355.99"/>
    <n v="160569.59"/>
    <n v="140498.39000000001"/>
    <n v="224797.43"/>
    <n v="180640.79"/>
    <n v="289025.27"/>
    <n v="240854.39"/>
    <n v="385367.03"/>
    <n v="301067.98"/>
    <n v="481708.78"/>
    <n v="341210.38"/>
    <n v="545936.62"/>
    <n v="381352.78"/>
    <n v="610164.46"/>
  </r>
  <r>
    <n v="10"/>
    <s v="Region X - Northwest"/>
    <x v="6"/>
    <s v="AK"/>
    <x v="33"/>
    <n v="1"/>
    <x v="0"/>
    <n v="119608.78"/>
    <n v="209315.36"/>
    <n v="154678.60999999999"/>
    <n v="270687.56"/>
    <n v="185034.96"/>
    <n v="323811.19"/>
    <n v="220535.32"/>
    <n v="385936.81"/>
    <n v="259803.32"/>
    <n v="454655.81"/>
    <n v="284732.83"/>
    <n v="498282.45"/>
    <n v="308075.84999999998"/>
    <n v="539132.74"/>
  </r>
  <r>
    <n v="10"/>
    <s v="Region X - Northwest"/>
    <x v="6"/>
    <s v="AK"/>
    <x v="33"/>
    <n v="2"/>
    <x v="1"/>
    <n v="103230.14"/>
    <n v="180652.75"/>
    <n v="134708.98000000001"/>
    <n v="235740.71"/>
    <n v="163166.03"/>
    <n v="285540.55"/>
    <n v="198992.89"/>
    <n v="348237.56"/>
    <n v="235958.48"/>
    <n v="412927.34"/>
    <n v="259488.5"/>
    <n v="454104.87"/>
    <n v="281463.08"/>
    <n v="492560.4"/>
  </r>
  <r>
    <n v="10"/>
    <s v="Region X - Northwest"/>
    <x v="6"/>
    <s v="AK"/>
    <x v="33"/>
    <n v="3"/>
    <x v="2"/>
    <n v="90939.37"/>
    <n v="159143.9"/>
    <n v="124247.01"/>
    <n v="217432.26"/>
    <n v="157323.96"/>
    <n v="275316.93"/>
    <n v="207351.96"/>
    <n v="362865.93"/>
    <n v="257060.55"/>
    <n v="449855.96"/>
    <n v="289726.40999999997"/>
    <n v="507021.21"/>
    <n v="322013.71000000002"/>
    <n v="563523.99"/>
  </r>
  <r>
    <n v="10"/>
    <s v="Region X - Northwest"/>
    <x v="6"/>
    <s v="AK"/>
    <x v="33"/>
    <n v="4"/>
    <x v="3"/>
    <n v="102012.88"/>
    <n v="163220.60999999999"/>
    <n v="142818.03"/>
    <n v="228508.86"/>
    <n v="183623.19"/>
    <n v="293797.09999999998"/>
    <n v="244830.91"/>
    <n v="391729.47"/>
    <n v="306038.64"/>
    <n v="489661.83"/>
    <n v="346843.79"/>
    <n v="554950.07999999996"/>
    <n v="387648.95"/>
    <n v="620238.31999999995"/>
  </r>
  <r>
    <n v="10"/>
    <s v="Region X - Northwest"/>
    <x v="6"/>
    <s v="AK"/>
    <x v="34"/>
    <n v="1"/>
    <x v="0"/>
    <n v="121303.41"/>
    <n v="212280.95999999999"/>
    <n v="156982.47"/>
    <n v="274719.32"/>
    <n v="187867.14"/>
    <n v="328767.5"/>
    <n v="224027.33"/>
    <n v="392047.84"/>
    <n v="264026.36"/>
    <n v="462046.14"/>
    <n v="289420.67"/>
    <n v="506486.18"/>
    <n v="313244.51"/>
    <n v="548177.88"/>
  </r>
  <r>
    <n v="10"/>
    <s v="Region X - Northwest"/>
    <x v="6"/>
    <s v="AK"/>
    <x v="34"/>
    <n v="2"/>
    <x v="1"/>
    <n v="104168.83"/>
    <n v="182295.46"/>
    <n v="136091.16"/>
    <n v="238159.53"/>
    <n v="164988.87"/>
    <n v="288730.52"/>
    <n v="201490.64"/>
    <n v="352608.62"/>
    <n v="239080.99"/>
    <n v="418391.73"/>
    <n v="263011.21999999997"/>
    <n v="460269.63"/>
    <n v="285403.45"/>
    <n v="499456.05"/>
  </r>
  <r>
    <n v="10"/>
    <s v="Region X - Northwest"/>
    <x v="6"/>
    <s v="AK"/>
    <x v="34"/>
    <n v="3"/>
    <x v="2"/>
    <n v="91337.83"/>
    <n v="159841.21"/>
    <n v="124663.25"/>
    <n v="218160.69"/>
    <n v="157747.34"/>
    <n v="276057.84000000003"/>
    <n v="207805.08"/>
    <n v="363658.88"/>
    <n v="257528.67"/>
    <n v="450675.17"/>
    <n v="290182.69"/>
    <n v="507819.7"/>
    <n v="322440.67"/>
    <n v="564271.18000000005"/>
  </r>
  <r>
    <n v="10"/>
    <s v="Region X - Northwest"/>
    <x v="6"/>
    <s v="AK"/>
    <x v="34"/>
    <n v="4"/>
    <x v="3"/>
    <n v="103429.21"/>
    <n v="165486.74"/>
    <n v="144800.89000000001"/>
    <n v="231681.43"/>
    <n v="186172.58"/>
    <n v="297876.13"/>
    <n v="248230.1"/>
    <n v="397168.17"/>
    <n v="310287.63"/>
    <n v="496460.21"/>
    <n v="351659.31"/>
    <n v="562654.91"/>
    <n v="393030.99"/>
    <n v="628849.6"/>
  </r>
  <r>
    <n v="10"/>
    <s v="Region X - Northwest"/>
    <x v="6"/>
    <s v="AK"/>
    <x v="35"/>
    <n v="1"/>
    <x v="0"/>
    <n v="120951.46"/>
    <n v="211665.06"/>
    <n v="156456.60999999999"/>
    <n v="273799.06"/>
    <n v="187190.13"/>
    <n v="327582.71999999997"/>
    <n v="223147.12"/>
    <n v="390507.46"/>
    <n v="262920.65000000002"/>
    <n v="460111.14"/>
    <n v="288171.36"/>
    <n v="504299.87"/>
    <n v="311832.03000000003"/>
    <n v="545706.05000000005"/>
  </r>
  <r>
    <n v="10"/>
    <s v="Region X - Northwest"/>
    <x v="6"/>
    <s v="AK"/>
    <x v="35"/>
    <n v="2"/>
    <x v="1"/>
    <n v="104194.86"/>
    <n v="182341"/>
    <n v="136026.14000000001"/>
    <n v="238045.74"/>
    <n v="164816.51999999999"/>
    <n v="288428.90999999997"/>
    <n v="201107.56"/>
    <n v="351938.22"/>
    <n v="238525.54"/>
    <n v="417419.69"/>
    <n v="262344.46000000002"/>
    <n v="459102.81"/>
    <n v="284605.12"/>
    <n v="498058.96"/>
  </r>
  <r>
    <n v="10"/>
    <s v="Region X - Northwest"/>
    <x v="6"/>
    <s v="AK"/>
    <x v="35"/>
    <n v="3"/>
    <x v="2"/>
    <n v="91630.47"/>
    <n v="160353.32"/>
    <n v="125143.75"/>
    <n v="219001.55"/>
    <n v="158421.01"/>
    <n v="277236.77"/>
    <n v="208759"/>
    <n v="365328.26"/>
    <n v="258770.22"/>
    <n v="452847.88"/>
    <n v="291626.90000000002"/>
    <n v="510347.08"/>
    <n v="324096.28999999998"/>
    <n v="567168.51"/>
  </r>
  <r>
    <n v="10"/>
    <s v="Region X - Northwest"/>
    <x v="6"/>
    <s v="AK"/>
    <x v="35"/>
    <n v="4"/>
    <x v="3"/>
    <n v="103147.3"/>
    <n v="165035.68"/>
    <n v="144406.22"/>
    <n v="231049.95"/>
    <n v="185665.13"/>
    <n v="297064.21999999997"/>
    <n v="247553.51"/>
    <n v="396085.63"/>
    <n v="309441.89"/>
    <n v="495107.03"/>
    <n v="350700.81"/>
    <n v="561121.30000000005"/>
    <n v="391959.73"/>
    <n v="627135.56999999995"/>
  </r>
  <r>
    <n v="10"/>
    <s v="Region X - Northwest"/>
    <x v="7"/>
    <s v="ID"/>
    <x v="36"/>
    <n v="1"/>
    <x v="0"/>
    <n v="93273.97"/>
    <n v="163229.45000000001"/>
    <n v="120822.66"/>
    <n v="211439.65"/>
    <n v="144670.45000000001"/>
    <n v="253173.29"/>
    <n v="172634.22"/>
    <n v="302109.88"/>
    <n v="203567.85"/>
    <n v="356243.73"/>
    <n v="223207.49"/>
    <n v="390613.11"/>
    <n v="241678.57"/>
    <n v="422937.5"/>
  </r>
  <r>
    <n v="10"/>
    <s v="Region X - Northwest"/>
    <x v="7"/>
    <s v="ID"/>
    <x v="36"/>
    <n v="2"/>
    <x v="1"/>
    <n v="79567.42"/>
    <n v="139242.99"/>
    <n v="104110.96"/>
    <n v="182194.19"/>
    <n v="126369.31"/>
    <n v="221146.3"/>
    <n v="154606.32"/>
    <n v="270561.06"/>
    <n v="183613.16"/>
    <n v="321323.03000000003"/>
    <n v="202081.63"/>
    <n v="353642.86"/>
    <n v="219407.53"/>
    <n v="383963.18"/>
  </r>
  <r>
    <n v="10"/>
    <s v="Region X - Northwest"/>
    <x v="7"/>
    <s v="ID"/>
    <x v="36"/>
    <n v="3"/>
    <x v="2"/>
    <n v="69330.039999999994"/>
    <n v="121327.56"/>
    <n v="94494.48"/>
    <n v="165365.35"/>
    <n v="119465.88"/>
    <n v="209065.3"/>
    <n v="157268.25"/>
    <n v="275219.43"/>
    <n v="194803.31"/>
    <n v="340905.79"/>
    <n v="219430.68"/>
    <n v="384003.69"/>
    <n v="243741.26"/>
    <n v="426547.20000000001"/>
  </r>
  <r>
    <n v="10"/>
    <s v="Region X - Northwest"/>
    <x v="7"/>
    <s v="ID"/>
    <x v="36"/>
    <n v="4"/>
    <x v="3"/>
    <n v="79500.539999999994"/>
    <n v="127200.87"/>
    <n v="111300.76"/>
    <n v="178081.21"/>
    <n v="143100.97"/>
    <n v="228961.56"/>
    <n v="190801.3"/>
    <n v="305282.08"/>
    <n v="238501.62"/>
    <n v="381602.6"/>
    <n v="270301.83"/>
    <n v="432482.94"/>
    <n v="302102.05"/>
    <n v="483363.29"/>
  </r>
  <r>
    <n v="10"/>
    <s v="Region X - Northwest"/>
    <x v="7"/>
    <s v="ID"/>
    <x v="37"/>
    <n v="1"/>
    <x v="0"/>
    <n v="97732.31"/>
    <n v="171031.54"/>
    <n v="126457.26"/>
    <n v="221300.2"/>
    <n v="151322.1"/>
    <n v="264813.67"/>
    <n v="180426.31"/>
    <n v="315746.05"/>
    <n v="212620.07"/>
    <n v="372085.13"/>
    <n v="233058.9"/>
    <n v="407853.07"/>
    <n v="252225.17"/>
    <n v="441394.05"/>
  </r>
  <r>
    <n v="10"/>
    <s v="Region X - Northwest"/>
    <x v="7"/>
    <s v="ID"/>
    <x v="37"/>
    <n v="2"/>
    <x v="1"/>
    <n v="84025.76"/>
    <n v="147045.07"/>
    <n v="109745.56"/>
    <n v="192054.73"/>
    <n v="133020.96"/>
    <n v="232786.67"/>
    <n v="162398.41"/>
    <n v="284197.21999999997"/>
    <n v="192665.39"/>
    <n v="337164.43"/>
    <n v="211933.04"/>
    <n v="370882.82"/>
    <n v="229954.13"/>
    <n v="402419.73"/>
  </r>
  <r>
    <n v="10"/>
    <s v="Region X - Northwest"/>
    <x v="7"/>
    <s v="ID"/>
    <x v="37"/>
    <n v="3"/>
    <x v="2"/>
    <n v="73756.86"/>
    <n v="129074.5"/>
    <n v="100692.03"/>
    <n v="176211.06"/>
    <n v="127434.16"/>
    <n v="223009.78"/>
    <n v="167892.61"/>
    <n v="293812.08"/>
    <n v="208083.77"/>
    <n v="364146.59"/>
    <n v="234481.87"/>
    <n v="410343.27"/>
    <n v="260563.17"/>
    <n v="455985.55"/>
  </r>
  <r>
    <n v="10"/>
    <s v="Region X - Northwest"/>
    <x v="7"/>
    <s v="ID"/>
    <x v="37"/>
    <n v="4"/>
    <x v="3"/>
    <n v="83336.789999999994"/>
    <n v="133338.87"/>
    <n v="116671.51"/>
    <n v="186674.42"/>
    <n v="150006.22"/>
    <n v="240009.96"/>
    <n v="200008.3"/>
    <n v="320013.28000000003"/>
    <n v="250010.37"/>
    <n v="400016.6"/>
    <n v="283345.09000000003"/>
    <n v="453352.15"/>
    <n v="316679.81"/>
    <n v="506687.7"/>
  </r>
  <r>
    <n v="10"/>
    <s v="Region X - Northwest"/>
    <x v="7"/>
    <s v="ID"/>
    <x v="38"/>
    <n v="1"/>
    <x v="0"/>
    <n v="91787.87"/>
    <n v="160628.76"/>
    <n v="118944.46"/>
    <n v="208152.81"/>
    <n v="142453.24"/>
    <n v="249293.18"/>
    <n v="170036.86"/>
    <n v="297564.5"/>
    <n v="200550.44"/>
    <n v="350963.28"/>
    <n v="219923.69"/>
    <n v="384866.46"/>
    <n v="238163.04"/>
    <n v="416785.33"/>
  </r>
  <r>
    <n v="10"/>
    <s v="Region X - Northwest"/>
    <x v="7"/>
    <s v="ID"/>
    <x v="38"/>
    <n v="2"/>
    <x v="1"/>
    <n v="78081.320000000007"/>
    <n v="136642.29999999999"/>
    <n v="102232.77"/>
    <n v="178907.34"/>
    <n v="124152.1"/>
    <n v="217266.18"/>
    <n v="152008.95999999999"/>
    <n v="266015.67"/>
    <n v="180595.76"/>
    <n v="316042.57"/>
    <n v="198797.84"/>
    <n v="347896.21"/>
    <n v="215892"/>
    <n v="377811.01"/>
  </r>
  <r>
    <n v="10"/>
    <s v="Region X - Northwest"/>
    <x v="7"/>
    <s v="ID"/>
    <x v="38"/>
    <n v="3"/>
    <x v="2"/>
    <n v="67854.429999999993"/>
    <n v="118745.25"/>
    <n v="92428.64"/>
    <n v="161750.12"/>
    <n v="116809.8"/>
    <n v="204417.14"/>
    <n v="153726.79"/>
    <n v="269021.89"/>
    <n v="190376.49"/>
    <n v="333158.86"/>
    <n v="214413.62"/>
    <n v="375223.84"/>
    <n v="238133.96"/>
    <n v="416734.43"/>
  </r>
  <r>
    <n v="10"/>
    <s v="Region X - Northwest"/>
    <x v="7"/>
    <s v="ID"/>
    <x v="38"/>
    <n v="4"/>
    <x v="3"/>
    <n v="78221.789999999994"/>
    <n v="125154.87"/>
    <n v="109510.51"/>
    <n v="175216.81"/>
    <n v="140799.22"/>
    <n v="225278.76"/>
    <n v="187732.3"/>
    <n v="300371.68"/>
    <n v="234665.37"/>
    <n v="375464.6"/>
    <n v="265954.09000000003"/>
    <n v="425526.55"/>
    <n v="297242.81"/>
    <n v="475588.5"/>
  </r>
  <r>
    <n v="10"/>
    <s v="Region X - Northwest"/>
    <x v="7"/>
    <s v="ID"/>
    <x v="10"/>
    <n v="1"/>
    <x v="0"/>
    <n v="94802.4"/>
    <n v="165904.20000000001"/>
    <n v="122607.35"/>
    <n v="214562.87"/>
    <n v="146675.32"/>
    <n v="256681.81"/>
    <n v="174824.86"/>
    <n v="305943.51"/>
    <n v="205961.99"/>
    <n v="360433.48"/>
    <n v="225729.62"/>
    <n v="395026.84"/>
    <n v="244242.7"/>
    <n v="427424.72"/>
  </r>
  <r>
    <n v="10"/>
    <s v="Region X - Northwest"/>
    <x v="7"/>
    <s v="ID"/>
    <x v="10"/>
    <n v="2"/>
    <x v="1"/>
    <n v="81781.179999999993"/>
    <n v="143117.06"/>
    <n v="106731.24"/>
    <n v="186779.67"/>
    <n v="129289.24"/>
    <n v="226256.17"/>
    <n v="157698.35999999999"/>
    <n v="275972.12"/>
    <n v="187005.04"/>
    <n v="327258.81"/>
    <n v="205660.06"/>
    <n v="359905.1"/>
    <n v="223085.21"/>
    <n v="390399.12"/>
  </r>
  <r>
    <n v="10"/>
    <s v="Region X - Northwest"/>
    <x v="7"/>
    <s v="ID"/>
    <x v="10"/>
    <n v="3"/>
    <x v="2"/>
    <n v="72011.899999999994"/>
    <n v="126020.82"/>
    <n v="98377.47"/>
    <n v="172160.57"/>
    <n v="124559.64"/>
    <n v="217979.37"/>
    <n v="164160.9"/>
    <n v="287281.57"/>
    <n v="203508.22"/>
    <n v="356139.39"/>
    <n v="229363.57"/>
    <n v="401386.26"/>
    <n v="254917.96"/>
    <n v="446106.44"/>
  </r>
  <r>
    <n v="10"/>
    <s v="Region X - Northwest"/>
    <x v="7"/>
    <s v="ID"/>
    <x v="10"/>
    <n v="4"/>
    <x v="3"/>
    <n v="80853.64"/>
    <n v="129365.82"/>
    <n v="113195.09"/>
    <n v="181112.15"/>
    <n v="145536.54999999999"/>
    <n v="232858.48"/>
    <n v="194048.73"/>
    <n v="310477.98"/>
    <n v="242560.92"/>
    <n v="388097.47"/>
    <n v="274902.37"/>
    <n v="439843.8"/>
    <n v="307243.83"/>
    <n v="491590.13"/>
  </r>
  <r>
    <n v="10"/>
    <s v="Region X - Northwest"/>
    <x v="7"/>
    <s v="ID"/>
    <x v="39"/>
    <n v="1"/>
    <x v="0"/>
    <n v="90830.98"/>
    <n v="158954.21"/>
    <n v="117617.52"/>
    <n v="205830.67"/>
    <n v="140805.22"/>
    <n v="246409.13"/>
    <n v="167979.9"/>
    <n v="293964.82"/>
    <n v="198040.22"/>
    <n v="346570.38"/>
    <n v="217125.15"/>
    <n v="379969.01"/>
    <n v="235058.22"/>
    <n v="411351.89"/>
  </r>
  <r>
    <n v="10"/>
    <s v="Region X - Northwest"/>
    <x v="7"/>
    <s v="ID"/>
    <x v="39"/>
    <n v="2"/>
    <x v="1"/>
    <n v="77672.69"/>
    <n v="135927.21"/>
    <n v="101574.3"/>
    <n v="177755.02"/>
    <n v="123236.13"/>
    <n v="215663.22"/>
    <n v="150673.10999999999"/>
    <n v="263677.95"/>
    <n v="178883.72"/>
    <n v="313046.51"/>
    <n v="196844.33"/>
    <n v="344477.57"/>
    <n v="213678.02"/>
    <n v="373936.54"/>
  </r>
  <r>
    <n v="10"/>
    <s v="Region X - Northwest"/>
    <x v="7"/>
    <s v="ID"/>
    <x v="39"/>
    <n v="3"/>
    <x v="2"/>
    <n v="67835.69"/>
    <n v="118712.46"/>
    <n v="92505.11"/>
    <n v="161883.94"/>
    <n v="116989.19"/>
    <n v="204731.09"/>
    <n v="154046.78"/>
    <n v="269581.86"/>
    <n v="190847.75"/>
    <n v="333983.56"/>
    <n v="215001.57"/>
    <n v="376252.75"/>
    <n v="238851.27"/>
    <n v="417989.72"/>
  </r>
  <r>
    <n v="10"/>
    <s v="Region X - Northwest"/>
    <x v="7"/>
    <s v="ID"/>
    <x v="39"/>
    <n v="4"/>
    <x v="3"/>
    <n v="77428.77"/>
    <n v="123886.03"/>
    <n v="108400.27"/>
    <n v="173440.44"/>
    <n v="139371.78"/>
    <n v="222994.85"/>
    <n v="185829.04"/>
    <n v="297326.46999999997"/>
    <n v="232286.3"/>
    <n v="371658.09"/>
    <n v="263257.81"/>
    <n v="421212.5"/>
    <n v="294229.32"/>
    <n v="470766.91"/>
  </r>
  <r>
    <n v="10"/>
    <s v="Region X - Northwest"/>
    <x v="7"/>
    <s v="ID"/>
    <x v="40"/>
    <n v="1"/>
    <x v="0"/>
    <n v="93265.51"/>
    <n v="163214.64000000001"/>
    <n v="120841.36"/>
    <n v="211472.38"/>
    <n v="144712.92000000001"/>
    <n v="253247.62"/>
    <n v="172715.56"/>
    <n v="302252.24"/>
    <n v="203692.5"/>
    <n v="356461.88"/>
    <n v="223359.83"/>
    <n v="390879.69"/>
    <n v="241868.86"/>
    <n v="423270.5"/>
  </r>
  <r>
    <n v="10"/>
    <s v="Region X - Northwest"/>
    <x v="7"/>
    <s v="ID"/>
    <x v="40"/>
    <n v="2"/>
    <x v="1"/>
    <n v="79421.899999999994"/>
    <n v="138988.32"/>
    <n v="103962.55"/>
    <n v="181934.46"/>
    <n v="126228.77"/>
    <n v="220900.35"/>
    <n v="154507.38"/>
    <n v="270387.92"/>
    <n v="183538.27"/>
    <n v="321191.96999999997"/>
    <n v="202022.71"/>
    <n v="353539.74"/>
    <n v="219375.1"/>
    <n v="383906.43"/>
  </r>
  <r>
    <n v="10"/>
    <s v="Region X - Northwest"/>
    <x v="7"/>
    <s v="ID"/>
    <x v="40"/>
    <n v="3"/>
    <x v="2"/>
    <n v="69088.789999999994"/>
    <n v="120905.38"/>
    <n v="94131.06"/>
    <n v="164729.35"/>
    <n v="118978.35"/>
    <n v="208212.12"/>
    <n v="156598.01"/>
    <n v="274046.51"/>
    <n v="193947.69"/>
    <n v="339408.46"/>
    <n v="218447.52"/>
    <n v="382283.15"/>
    <n v="242627.38"/>
    <n v="424597.91"/>
  </r>
  <r>
    <n v="10"/>
    <s v="Region X - Northwest"/>
    <x v="7"/>
    <s v="ID"/>
    <x v="40"/>
    <n v="4"/>
    <x v="3"/>
    <n v="79485.67"/>
    <n v="127177.07"/>
    <n v="111279.94"/>
    <n v="178047.9"/>
    <n v="143074.21"/>
    <n v="228918.73"/>
    <n v="190765.61"/>
    <n v="305224.98"/>
    <n v="238457.01"/>
    <n v="381531.22"/>
    <n v="270251.28000000003"/>
    <n v="432402.05"/>
    <n v="302045.55"/>
    <n v="483272.88"/>
  </r>
  <r>
    <n v="10"/>
    <s v="Region X - Northwest"/>
    <x v="8"/>
    <s v="OR"/>
    <x v="41"/>
    <n v="1"/>
    <x v="0"/>
    <n v="100159.18"/>
    <n v="175278.56"/>
    <n v="129611.13"/>
    <n v="226819.47"/>
    <n v="155105.39000000001"/>
    <n v="271434.43"/>
    <n v="184951.45"/>
    <n v="323665.03999999998"/>
    <n v="217965.96"/>
    <n v="381440.42"/>
    <n v="238925.93"/>
    <n v="418120.37"/>
    <n v="258586.45"/>
    <n v="452526.28"/>
  </r>
  <r>
    <n v="10"/>
    <s v="Region X - Northwest"/>
    <x v="8"/>
    <s v="OR"/>
    <x v="41"/>
    <n v="2"/>
    <x v="1"/>
    <n v="86048.35"/>
    <n v="150584.60999999999"/>
    <n v="112406.52"/>
    <n v="196711.41"/>
    <n v="136264.46"/>
    <n v="238462.8"/>
    <n v="166391.82"/>
    <n v="291185.69"/>
    <n v="197422.7"/>
    <n v="345489.73"/>
    <n v="217176.95999999999"/>
    <n v="380059.68"/>
    <n v="235658.52"/>
    <n v="412402.41"/>
  </r>
  <r>
    <n v="10"/>
    <s v="Region X - Northwest"/>
    <x v="8"/>
    <s v="OR"/>
    <x v="41"/>
    <n v="3"/>
    <x v="2"/>
    <n v="75479.789999999994"/>
    <n v="132089.63"/>
    <n v="103028.41"/>
    <n v="180299.72"/>
    <n v="130378.29"/>
    <n v="228162.01"/>
    <n v="171758.55"/>
    <n v="300577.46000000002"/>
    <n v="212863.63"/>
    <n v="372511.35"/>
    <n v="239859.33"/>
    <n v="419753.83"/>
    <n v="266528.90000000002"/>
    <n v="466425.57"/>
  </r>
  <r>
    <n v="10"/>
    <s v="Region X - Northwest"/>
    <x v="8"/>
    <s v="OR"/>
    <x v="41"/>
    <n v="4"/>
    <x v="3"/>
    <n v="85402.66"/>
    <n v="136644.25"/>
    <n v="119563.72"/>
    <n v="191301.95"/>
    <n v="153724.78"/>
    <n v="245959.65"/>
    <n v="204966.37"/>
    <n v="327946.2"/>
    <n v="256207.97"/>
    <n v="409932.75"/>
    <n v="290369.03000000003"/>
    <n v="464590.45"/>
    <n v="324530.09000000003"/>
    <n v="519248.16"/>
  </r>
  <r>
    <n v="10"/>
    <s v="Region X - Northwest"/>
    <x v="8"/>
    <s v="OR"/>
    <x v="42"/>
    <n v="1"/>
    <x v="0"/>
    <n v="97378.19"/>
    <n v="170411.84"/>
    <n v="125988.34"/>
    <n v="220479.59"/>
    <n v="150753.71"/>
    <n v="263818.99"/>
    <n v="179737.5"/>
    <n v="314540.62"/>
    <n v="211797.93"/>
    <n v="370646.38"/>
    <n v="232152.04"/>
    <n v="406266.07"/>
    <n v="251234.54"/>
    <n v="439660.45"/>
  </r>
  <r>
    <n v="10"/>
    <s v="Region X - Northwest"/>
    <x v="8"/>
    <s v="OR"/>
    <x v="42"/>
    <n v="2"/>
    <x v="1"/>
    <n v="83771.33"/>
    <n v="146599.82"/>
    <n v="109398.18"/>
    <n v="191446.82"/>
    <n v="132585.66"/>
    <n v="232024.91"/>
    <n v="161840.71"/>
    <n v="283221.24"/>
    <n v="191988.37"/>
    <n v="335979.64"/>
    <n v="211179.83"/>
    <n v="369564.7"/>
    <n v="229125.47"/>
    <n v="400969.58"/>
  </r>
  <r>
    <n v="10"/>
    <s v="Region X - Northwest"/>
    <x v="8"/>
    <s v="OR"/>
    <x v="42"/>
    <n v="3"/>
    <x v="2"/>
    <n v="73574.59"/>
    <n v="128755.53"/>
    <n v="100455.53"/>
    <n v="175797.18"/>
    <n v="127144.83"/>
    <n v="222503.45"/>
    <n v="167521.53"/>
    <n v="293162.68"/>
    <n v="207632.87"/>
    <n v="363357.53"/>
    <n v="233980.65"/>
    <n v="409466.13"/>
    <n v="260013.93"/>
    <n v="455024.37"/>
  </r>
  <r>
    <n v="10"/>
    <s v="Region X - Northwest"/>
    <x v="8"/>
    <s v="OR"/>
    <x v="42"/>
    <n v="4"/>
    <x v="3"/>
    <n v="83037.61"/>
    <n v="132860.17000000001"/>
    <n v="116252.65"/>
    <n v="186004.24"/>
    <n v="149467.69"/>
    <n v="239148.31"/>
    <n v="199290.26"/>
    <n v="318864.42"/>
    <n v="249112.82"/>
    <n v="398580.52"/>
    <n v="282327.87"/>
    <n v="451724.59"/>
    <n v="315542.90999999997"/>
    <n v="504868.66"/>
  </r>
  <r>
    <n v="10"/>
    <s v="Region X - Northwest"/>
    <x v="8"/>
    <s v="OR"/>
    <x v="43"/>
    <n v="1"/>
    <x v="0"/>
    <n v="94645.02"/>
    <n v="165628.78"/>
    <n v="122398.94"/>
    <n v="214198.15"/>
    <n v="146422.70000000001"/>
    <n v="256239.73"/>
    <n v="174518.72"/>
    <n v="305407.75"/>
    <n v="205596.59"/>
    <n v="359794.03"/>
    <n v="225326.57"/>
    <n v="394321.5"/>
    <n v="243802.42"/>
    <n v="426654.23"/>
  </r>
  <r>
    <n v="10"/>
    <s v="Region X - Northwest"/>
    <x v="8"/>
    <s v="OR"/>
    <x v="43"/>
    <n v="2"/>
    <x v="1"/>
    <n v="81668.100000000006"/>
    <n v="142919.17000000001"/>
    <n v="106576.85"/>
    <n v="186509.49"/>
    <n v="129095.77"/>
    <n v="225917.6"/>
    <n v="157450.48000000001"/>
    <n v="275538.34999999998"/>
    <n v="186704.14"/>
    <n v="326732.24"/>
    <n v="205325.29"/>
    <n v="359319.27"/>
    <n v="222716.91"/>
    <n v="389754.6"/>
  </r>
  <r>
    <n v="10"/>
    <s v="Region X - Northwest"/>
    <x v="8"/>
    <s v="OR"/>
    <x v="43"/>
    <n v="3"/>
    <x v="2"/>
    <n v="71930.89"/>
    <n v="125879.05"/>
    <n v="98272.35"/>
    <n v="171976.62"/>
    <n v="124431.05"/>
    <n v="217754.33"/>
    <n v="163995.97"/>
    <n v="286992.95"/>
    <n v="203307.83"/>
    <n v="355788.69"/>
    <n v="229140.81"/>
    <n v="400996.41"/>
    <n v="254673.85"/>
    <n v="445679.24"/>
  </r>
  <r>
    <n v="10"/>
    <s v="Region X - Northwest"/>
    <x v="8"/>
    <s v="OR"/>
    <x v="43"/>
    <n v="4"/>
    <x v="3"/>
    <n v="80720.67"/>
    <n v="129153.07"/>
    <n v="113008.93"/>
    <n v="180814.3"/>
    <n v="145297.20000000001"/>
    <n v="232475.53"/>
    <n v="193729.6"/>
    <n v="309967.37"/>
    <n v="242162"/>
    <n v="387459.21"/>
    <n v="274450.27"/>
    <n v="439120.44"/>
    <n v="306738.53999999998"/>
    <n v="490781.67"/>
  </r>
  <r>
    <n v="10"/>
    <s v="Region X - Northwest"/>
    <x v="8"/>
    <s v="OR"/>
    <x v="44"/>
    <n v="1"/>
    <x v="0"/>
    <n v="96435.26"/>
    <n v="168761.71"/>
    <n v="124769.61"/>
    <n v="218346.81"/>
    <n v="149296.25"/>
    <n v="261268.44"/>
    <n v="178001.11"/>
    <n v="311501.95"/>
    <n v="209753.02"/>
    <n v="367067.79"/>
    <n v="229911.27"/>
    <n v="402344.73"/>
    <n v="248810.65"/>
    <n v="435418.63"/>
  </r>
  <r>
    <n v="10"/>
    <s v="Region X - Northwest"/>
    <x v="8"/>
    <s v="OR"/>
    <x v="44"/>
    <n v="2"/>
    <x v="1"/>
    <n v="82954.39"/>
    <n v="145170.18"/>
    <n v="108333.06"/>
    <n v="189582.86"/>
    <n v="131296.43"/>
    <n v="229768.76"/>
    <n v="160270.03"/>
    <n v="280472.56"/>
    <n v="190126.88"/>
    <n v="332722.03999999998"/>
    <n v="209133.24"/>
    <n v="365983.17"/>
    <n v="226906.29"/>
    <n v="397086.01"/>
  </r>
  <r>
    <n v="10"/>
    <s v="Region X - Northwest"/>
    <x v="8"/>
    <s v="OR"/>
    <x v="44"/>
    <n v="3"/>
    <x v="2"/>
    <n v="72852.350000000006"/>
    <n v="127491.62"/>
    <n v="99468.01"/>
    <n v="174069.01"/>
    <n v="125893.79"/>
    <n v="220314.12"/>
    <n v="165872.03"/>
    <n v="290276.06"/>
    <n v="205587.38"/>
    <n v="359777.91"/>
    <n v="231674.8"/>
    <n v="405430.9"/>
    <n v="257450.63"/>
    <n v="450538.61"/>
  </r>
  <r>
    <n v="10"/>
    <s v="Region X - Northwest"/>
    <x v="8"/>
    <s v="OR"/>
    <x v="44"/>
    <n v="4"/>
    <x v="3"/>
    <n v="82233.22"/>
    <n v="131573.16"/>
    <n v="115126.51"/>
    <n v="184202.42"/>
    <n v="148019.79999999999"/>
    <n v="236831.68"/>
    <n v="197359.73"/>
    <n v="315775.57"/>
    <n v="246699.66"/>
    <n v="394719.47"/>
    <n v="279592.95"/>
    <n v="447348.73"/>
    <n v="312486.24"/>
    <n v="499977.99"/>
  </r>
  <r>
    <n v="10"/>
    <s v="Region X - Northwest"/>
    <x v="8"/>
    <s v="OR"/>
    <x v="45"/>
    <n v="1"/>
    <x v="0"/>
    <n v="98273.32"/>
    <n v="171978.3"/>
    <n v="127173.67"/>
    <n v="222553.92"/>
    <n v="152190.48000000001"/>
    <n v="266333.33"/>
    <n v="181478.69"/>
    <n v="317587.7"/>
    <n v="213876.14"/>
    <n v="374283.25"/>
    <n v="234444.38"/>
    <n v="410277.67"/>
    <n v="253738.65"/>
    <n v="444042.64"/>
  </r>
  <r>
    <n v="10"/>
    <s v="Region X - Northwest"/>
    <x v="8"/>
    <s v="OR"/>
    <x v="45"/>
    <n v="2"/>
    <x v="1"/>
    <n v="84414.47"/>
    <n v="147725.32"/>
    <n v="110276.28"/>
    <n v="192983.5"/>
    <n v="133685.99"/>
    <n v="233950.48"/>
    <n v="163250.48000000001"/>
    <n v="285688.33"/>
    <n v="193699.73"/>
    <n v="338974.53"/>
    <n v="213083.79"/>
    <n v="372896.64"/>
    <n v="231220.16"/>
    <n v="404635.27"/>
  </r>
  <r>
    <n v="10"/>
    <s v="Region X - Northwest"/>
    <x v="8"/>
    <s v="OR"/>
    <x v="45"/>
    <n v="3"/>
    <x v="2"/>
    <n v="74035.320000000007"/>
    <n v="129561.81"/>
    <n v="101053.36"/>
    <n v="176843.38"/>
    <n v="127876.2"/>
    <n v="223783.35"/>
    <n v="168459.56"/>
    <n v="294804.21999999997"/>
    <n v="208772.65"/>
    <n v="365352.13"/>
    <n v="235247.64"/>
    <n v="411683.37"/>
    <n v="261402.31"/>
    <n v="457454.04"/>
  </r>
  <r>
    <n v="10"/>
    <s v="Region X - Northwest"/>
    <x v="8"/>
    <s v="OR"/>
    <x v="45"/>
    <n v="4"/>
    <x v="3"/>
    <n v="83793.88"/>
    <n v="134070.21"/>
    <n v="117311.44"/>
    <n v="187698.3"/>
    <n v="150828.99"/>
    <n v="241326.38"/>
    <n v="201105.32"/>
    <n v="321768.51"/>
    <n v="251381.65"/>
    <n v="402210.64"/>
    <n v="284899.20000000001"/>
    <n v="455838.73"/>
    <n v="318416.75"/>
    <n v="509466.81"/>
  </r>
  <r>
    <n v="10"/>
    <s v="Region X - Northwest"/>
    <x v="8"/>
    <s v="OR"/>
    <x v="11"/>
    <n v="1"/>
    <x v="0"/>
    <n v="98321.12"/>
    <n v="172061.97"/>
    <n v="127207.07"/>
    <n v="222612.37"/>
    <n v="152211.16"/>
    <n v="266369.53000000003"/>
    <n v="181473.88"/>
    <n v="317579.28999999998"/>
    <n v="213842.84"/>
    <n v="374224.97"/>
    <n v="234392.81"/>
    <n v="410187.42"/>
    <n v="253658.44"/>
    <n v="443902.27"/>
  </r>
  <r>
    <n v="10"/>
    <s v="Region X - Northwest"/>
    <x v="8"/>
    <s v="OR"/>
    <x v="11"/>
    <n v="2"/>
    <x v="1"/>
    <n v="84588.27"/>
    <n v="148029.47"/>
    <n v="110463.3"/>
    <n v="193310.77"/>
    <n v="133874.9"/>
    <n v="234281.07"/>
    <n v="163411.38"/>
    <n v="285969.90999999997"/>
    <n v="193849.85"/>
    <n v="339237.24"/>
    <n v="213226.41"/>
    <n v="373146.22"/>
    <n v="231344.66"/>
    <n v="404853.15"/>
  </r>
  <r>
    <n v="10"/>
    <s v="Region X - Northwest"/>
    <x v="8"/>
    <s v="OR"/>
    <x v="11"/>
    <n v="3"/>
    <x v="2"/>
    <n v="74296.820000000007"/>
    <n v="130019.44"/>
    <n v="101443.06"/>
    <n v="177525.36"/>
    <n v="128395.88"/>
    <n v="224692.79"/>
    <n v="169171.03"/>
    <n v="296049.3"/>
    <n v="209678.36"/>
    <n v="366937.14"/>
    <n v="236286.49"/>
    <n v="413501.37"/>
    <n v="262577.21999999997"/>
    <n v="459510.13"/>
  </r>
  <r>
    <n v="10"/>
    <s v="Region X - Northwest"/>
    <x v="8"/>
    <s v="OR"/>
    <x v="11"/>
    <n v="4"/>
    <x v="3"/>
    <n v="83841.990000000005"/>
    <n v="134147.19"/>
    <n v="117378.79"/>
    <n v="187806.07"/>
    <n v="150915.59"/>
    <n v="241464.95"/>
    <n v="201220.79"/>
    <n v="321953.26"/>
    <n v="251525.98"/>
    <n v="402441.58"/>
    <n v="285062.78000000003"/>
    <n v="456100.46"/>
    <n v="318599.58"/>
    <n v="509759.34"/>
  </r>
  <r>
    <n v="10"/>
    <s v="Region X - Northwest"/>
    <x v="8"/>
    <s v="OR"/>
    <x v="46"/>
    <n v="1"/>
    <x v="0"/>
    <n v="96483.07"/>
    <n v="168845.37"/>
    <n v="124803"/>
    <n v="218405.25"/>
    <n v="149316.93"/>
    <n v="261304.62"/>
    <n v="177996.29"/>
    <n v="311493.51"/>
    <n v="209719.71"/>
    <n v="367009.49"/>
    <n v="229859.69"/>
    <n v="402254.45"/>
    <n v="248730.42"/>
    <n v="435278.24"/>
  </r>
  <r>
    <n v="10"/>
    <s v="Region X - Northwest"/>
    <x v="8"/>
    <s v="OR"/>
    <x v="46"/>
    <n v="2"/>
    <x v="1"/>
    <n v="83128.179999999993"/>
    <n v="145474.32"/>
    <n v="108520.07"/>
    <n v="189910.13"/>
    <n v="131485.32999999999"/>
    <n v="230099.33"/>
    <n v="160430.93"/>
    <n v="280754.12"/>
    <n v="190276.99"/>
    <n v="332984.73"/>
    <n v="209275.85"/>
    <n v="366232.73"/>
    <n v="227030.78"/>
    <n v="397303.86"/>
  </r>
  <r>
    <n v="10"/>
    <s v="Region X - Northwest"/>
    <x v="8"/>
    <s v="OR"/>
    <x v="46"/>
    <n v="3"/>
    <x v="2"/>
    <n v="73113.850000000006"/>
    <n v="127949.24"/>
    <n v="99857.71"/>
    <n v="174750.99"/>
    <n v="126413.46"/>
    <n v="221223.56"/>
    <n v="166583.5"/>
    <n v="291521.12"/>
    <n v="206493.09"/>
    <n v="361362.91"/>
    <n v="232713.65"/>
    <n v="407248.88"/>
    <n v="258625.53"/>
    <n v="452594.68"/>
  </r>
  <r>
    <n v="10"/>
    <s v="Region X - Northwest"/>
    <x v="8"/>
    <s v="OR"/>
    <x v="46"/>
    <n v="4"/>
    <x v="3"/>
    <n v="82281.33"/>
    <n v="131650.13"/>
    <n v="115193.86"/>
    <n v="184310.18"/>
    <n v="148106.39000000001"/>
    <n v="236970.23"/>
    <n v="197475.19"/>
    <n v="315960.31"/>
    <n v="246843.99"/>
    <n v="394950.38"/>
    <n v="279756.52"/>
    <n v="447610.44"/>
    <n v="312669.05"/>
    <n v="500270.49"/>
  </r>
  <r>
    <n v="10"/>
    <s v="Region X - Northwest"/>
    <x v="9"/>
    <s v="WA"/>
    <x v="47"/>
    <n v="1"/>
    <x v="0"/>
    <n v="105721.14"/>
    <n v="185012"/>
    <n v="136856.71"/>
    <n v="239499.24"/>
    <n v="163808.76"/>
    <n v="286665.33"/>
    <n v="195379.38"/>
    <n v="341913.92"/>
    <n v="230302.02"/>
    <n v="403028.53"/>
    <n v="252473.71"/>
    <n v="441828.99"/>
    <n v="273290.27"/>
    <n v="478257.97"/>
  </r>
  <r>
    <n v="10"/>
    <s v="Region X - Northwest"/>
    <x v="9"/>
    <s v="WA"/>
    <x v="47"/>
    <n v="2"/>
    <x v="1"/>
    <n v="90602.4"/>
    <n v="158554.20000000001"/>
    <n v="118423.2"/>
    <n v="207240.6"/>
    <n v="143622.04999999999"/>
    <n v="251338.58"/>
    <n v="175494.06"/>
    <n v="307114.61"/>
    <n v="208291.39"/>
    <n v="364509.93"/>
    <n v="229171.24"/>
    <n v="401049.68"/>
    <n v="248724.63"/>
    <n v="435268.11"/>
  </r>
  <r>
    <n v="10"/>
    <s v="Region X - Northwest"/>
    <x v="9"/>
    <s v="WA"/>
    <x v="47"/>
    <n v="3"/>
    <x v="2"/>
    <n v="79290.2"/>
    <n v="138757.85"/>
    <n v="108174.17"/>
    <n v="189304.8"/>
    <n v="136845.21"/>
    <n v="239479.12"/>
    <n v="180232.6"/>
    <n v="315407.05"/>
    <n v="223325.15"/>
    <n v="390819.01"/>
    <n v="251616.72"/>
    <n v="440329.26"/>
    <n v="279558.84000000003"/>
    <n v="489227.98"/>
  </r>
  <r>
    <n v="10"/>
    <s v="Region X - Northwest"/>
    <x v="9"/>
    <s v="WA"/>
    <x v="47"/>
    <n v="4"/>
    <x v="3"/>
    <n v="90132.76"/>
    <n v="144212.41"/>
    <n v="126185.86"/>
    <n v="201897.38"/>
    <n v="162238.96"/>
    <n v="259582.34"/>
    <n v="216318.61"/>
    <n v="346109.79"/>
    <n v="270398.27"/>
    <n v="432637.24"/>
    <n v="306451.37"/>
    <n v="490322.2"/>
    <n v="342504.47"/>
    <n v="548007.17000000004"/>
  </r>
  <r>
    <n v="10"/>
    <s v="Region X - Northwest"/>
    <x v="9"/>
    <s v="WA"/>
    <x v="48"/>
    <n v="1"/>
    <x v="0"/>
    <n v="103691.85"/>
    <n v="181460.74"/>
    <n v="134319.04999999999"/>
    <n v="235058.33"/>
    <n v="160831.79"/>
    <n v="281455.64"/>
    <n v="191921.04"/>
    <n v="335861.83"/>
    <n v="226312.11"/>
    <n v="396046.2"/>
    <n v="248146.88"/>
    <n v="434257.04"/>
    <n v="268683.11"/>
    <n v="470195.44"/>
  </r>
  <r>
    <n v="10"/>
    <s v="Region X - Northwest"/>
    <x v="9"/>
    <s v="WA"/>
    <x v="48"/>
    <n v="2"/>
    <x v="1"/>
    <n v="88447.12"/>
    <n v="154782.47"/>
    <n v="115731.93"/>
    <n v="202530.87"/>
    <n v="140476.85999999999"/>
    <n v="245834.5"/>
    <n v="171870.01"/>
    <n v="300772.52"/>
    <n v="204118.07"/>
    <n v="357206.61"/>
    <n v="224650.23"/>
    <n v="393137.91"/>
    <n v="243912.76"/>
    <n v="426847.33"/>
  </r>
  <r>
    <n v="10"/>
    <s v="Region X - Northwest"/>
    <x v="9"/>
    <s v="WA"/>
    <x v="48"/>
    <n v="3"/>
    <x v="2"/>
    <n v="77061.22"/>
    <n v="134857.14000000001"/>
    <n v="105030.01"/>
    <n v="183802.51"/>
    <n v="132784.07999999999"/>
    <n v="232372.14"/>
    <n v="174799.2"/>
    <n v="305898.59000000003"/>
    <n v="216517.01"/>
    <n v="378904.77"/>
    <n v="243888.45"/>
    <n v="426804.79"/>
    <n v="270907.53999999998"/>
    <n v="474088.19"/>
  </r>
  <r>
    <n v="10"/>
    <s v="Region X - Northwest"/>
    <x v="9"/>
    <s v="WA"/>
    <x v="48"/>
    <n v="4"/>
    <x v="3"/>
    <n v="88379.65"/>
    <n v="141407.43"/>
    <n v="123731.5"/>
    <n v="197970.41"/>
    <n v="159083.35999999999"/>
    <n v="254533.38"/>
    <n v="212111.15"/>
    <n v="339377.84"/>
    <n v="265138.94"/>
    <n v="424222.3"/>
    <n v="300490.78999999998"/>
    <n v="480785.28"/>
    <n v="335842.65"/>
    <n v="537348.25"/>
  </r>
  <r>
    <n v="10"/>
    <s v="Region X - Northwest"/>
    <x v="9"/>
    <s v="WA"/>
    <x v="49"/>
    <n v="1"/>
    <x v="0"/>
    <n v="106168.7"/>
    <n v="185795.23"/>
    <n v="137449.37"/>
    <n v="240536.4"/>
    <n v="164527.14000000001"/>
    <n v="287922.5"/>
    <n v="196249.98"/>
    <n v="343437.46"/>
    <n v="231341.12"/>
    <n v="404846.96"/>
    <n v="253619.88"/>
    <n v="443834.79"/>
    <n v="274542.32"/>
    <n v="480449.06"/>
  </r>
  <r>
    <n v="10"/>
    <s v="Region X - Northwest"/>
    <x v="9"/>
    <s v="WA"/>
    <x v="49"/>
    <n v="2"/>
    <x v="1"/>
    <n v="90923.97"/>
    <n v="159116.95000000001"/>
    <n v="118862.25"/>
    <n v="208008.94"/>
    <n v="144172.21"/>
    <n v="252301.37"/>
    <n v="176198.95"/>
    <n v="308348.15999999997"/>
    <n v="209147.07"/>
    <n v="366007.38"/>
    <n v="230123.23"/>
    <n v="402715.65"/>
    <n v="249771.97"/>
    <n v="437100.95"/>
  </r>
  <r>
    <n v="10"/>
    <s v="Region X - Northwest"/>
    <x v="9"/>
    <s v="WA"/>
    <x v="49"/>
    <n v="3"/>
    <x v="2"/>
    <n v="79520.56"/>
    <n v="139160.99"/>
    <n v="108473.09"/>
    <n v="189827.9"/>
    <n v="137210.89000000001"/>
    <n v="240119.06"/>
    <n v="180701.61"/>
    <n v="316227.83"/>
    <n v="223895.04000000001"/>
    <n v="391816.32"/>
    <n v="252250.21"/>
    <n v="441437.87"/>
    <n v="280253.03999999998"/>
    <n v="490442.82"/>
  </r>
  <r>
    <n v="10"/>
    <s v="Region X - Northwest"/>
    <x v="9"/>
    <s v="WA"/>
    <x v="49"/>
    <n v="4"/>
    <x v="3"/>
    <n v="90510.89"/>
    <n v="144817.43"/>
    <n v="126715.25"/>
    <n v="202744.4"/>
    <n v="162919.60999999999"/>
    <n v="260671.38"/>
    <n v="217226.14"/>
    <n v="347561.84"/>
    <n v="271532.68"/>
    <n v="434452.29"/>
    <n v="307737.03999999998"/>
    <n v="492379.27"/>
    <n v="343941.39"/>
    <n v="550306.24"/>
  </r>
  <r>
    <n v="10"/>
    <s v="Region X - Northwest"/>
    <x v="9"/>
    <s v="WA"/>
    <x v="50"/>
    <n v="1"/>
    <x v="0"/>
    <n v="95492.33"/>
    <n v="167111.57999999999"/>
    <n v="123550.87"/>
    <n v="216214.02"/>
    <n v="147838.79"/>
    <n v="258717.88"/>
    <n v="176264.72"/>
    <n v="308463.26"/>
    <n v="207708.1"/>
    <n v="363489.18"/>
    <n v="227670.49"/>
    <n v="398423.35"/>
    <n v="246386.73"/>
    <n v="431176.79"/>
  </r>
  <r>
    <n v="10"/>
    <s v="Region X - Northwest"/>
    <x v="9"/>
    <s v="WA"/>
    <x v="50"/>
    <n v="2"/>
    <x v="1"/>
    <n v="82137.440000000002"/>
    <n v="143740.53"/>
    <n v="107267.94"/>
    <n v="187718.9"/>
    <n v="130007.19"/>
    <n v="227512.59"/>
    <n v="158699.35"/>
    <n v="277723.87"/>
    <n v="188265.39"/>
    <n v="329464.43"/>
    <n v="207086.65"/>
    <n v="362401.63"/>
    <n v="224687.09"/>
    <n v="393202.41"/>
  </r>
  <r>
    <n v="10"/>
    <s v="Region X - Northwest"/>
    <x v="9"/>
    <s v="WA"/>
    <x v="50"/>
    <n v="3"/>
    <x v="2"/>
    <n v="72130.12"/>
    <n v="126227.71"/>
    <n v="98480.47"/>
    <n v="172340.83"/>
    <n v="124642.73"/>
    <n v="218124.79"/>
    <n v="164222.53"/>
    <n v="287389.43"/>
    <n v="203541.88"/>
    <n v="356198.29"/>
    <n v="229368.94"/>
    <n v="401395.65"/>
    <n v="254887.33"/>
    <n v="446052.83"/>
  </r>
  <r>
    <n v="10"/>
    <s v="Region X - Northwest"/>
    <x v="9"/>
    <s v="WA"/>
    <x v="50"/>
    <n v="4"/>
    <x v="3"/>
    <n v="81428.83"/>
    <n v="130286.13"/>
    <n v="114000.36"/>
    <n v="182400.58"/>
    <n v="146571.89000000001"/>
    <n v="234515.03"/>
    <n v="195429.19"/>
    <n v="312686.71000000002"/>
    <n v="244286.49"/>
    <n v="390858.39"/>
    <n v="276858.02"/>
    <n v="442972.84"/>
    <n v="309429.55"/>
    <n v="495087.29"/>
  </r>
  <r>
    <n v="10"/>
    <s v="Region X - Northwest"/>
    <x v="9"/>
    <s v="WA"/>
    <x v="51"/>
    <n v="1"/>
    <x v="0"/>
    <n v="104235.03"/>
    <n v="182411.31"/>
    <n v="134978.51"/>
    <n v="236212.4"/>
    <n v="161591.54999999999"/>
    <n v="282785.21000000002"/>
    <n v="192782.02"/>
    <n v="337368.54"/>
    <n v="227284.61"/>
    <n v="397748.07"/>
    <n v="249189.91"/>
    <n v="436082.34"/>
    <n v="269774.74"/>
    <n v="472105.79"/>
  </r>
  <r>
    <n v="10"/>
    <s v="Region X - Northwest"/>
    <x v="9"/>
    <s v="WA"/>
    <x v="51"/>
    <n v="2"/>
    <x v="1"/>
    <n v="89116.29"/>
    <n v="155953.51"/>
    <n v="116545"/>
    <n v="203953.76"/>
    <n v="141404.84"/>
    <n v="247458.46"/>
    <n v="172896.7"/>
    <n v="302569.21999999997"/>
    <n v="205273.98"/>
    <n v="359229.47"/>
    <n v="225887.45"/>
    <n v="395303.03"/>
    <n v="245209.1"/>
    <n v="429115.93"/>
  </r>
  <r>
    <n v="10"/>
    <s v="Region X - Northwest"/>
    <x v="9"/>
    <s v="WA"/>
    <x v="51"/>
    <n v="3"/>
    <x v="2"/>
    <n v="77814.59"/>
    <n v="136175.54"/>
    <n v="106108.33"/>
    <n v="185689.57"/>
    <n v="134189.12"/>
    <n v="234830.96"/>
    <n v="176691.15"/>
    <n v="309209.51"/>
    <n v="218898.34"/>
    <n v="383072.09"/>
    <n v="246599.66"/>
    <n v="431549.41"/>
    <n v="273951.55"/>
    <n v="479415.21"/>
  </r>
  <r>
    <n v="10"/>
    <s v="Region X - Northwest"/>
    <x v="9"/>
    <s v="WA"/>
    <x v="51"/>
    <n v="4"/>
    <x v="3"/>
    <n v="88854.01"/>
    <n v="142166.41"/>
    <n v="124395.61"/>
    <n v="199032.98"/>
    <n v="159937.21"/>
    <n v="255899.55"/>
    <n v="213249.62"/>
    <n v="341199.39"/>
    <n v="266562.02"/>
    <n v="426499.24"/>
    <n v="302103.63"/>
    <n v="483365.81"/>
    <n v="337645.23"/>
    <n v="540232.37"/>
  </r>
  <r>
    <n v="10"/>
    <s v="Region X - Northwest"/>
    <x v="9"/>
    <s v="WA"/>
    <x v="52"/>
    <n v="1"/>
    <x v="0"/>
    <n v="96387.46"/>
    <n v="168678.05"/>
    <n v="124736.21"/>
    <n v="218288.36"/>
    <n v="149275.57"/>
    <n v="261232.24"/>
    <n v="178005.92"/>
    <n v="311510.36"/>
    <n v="209786.33"/>
    <n v="367126.07"/>
    <n v="229962.84"/>
    <n v="402434.98"/>
    <n v="248890.86"/>
    <n v="435559"/>
  </r>
  <r>
    <n v="10"/>
    <s v="Region X - Northwest"/>
    <x v="9"/>
    <s v="WA"/>
    <x v="52"/>
    <n v="2"/>
    <x v="1"/>
    <n v="82780.59"/>
    <n v="144866.03"/>
    <n v="108146.05"/>
    <n v="189255.59"/>
    <n v="131107.51999999999"/>
    <n v="229438.17"/>
    <n v="160109.13"/>
    <n v="280190.98"/>
    <n v="189976.76"/>
    <n v="332459.34000000003"/>
    <n v="208990.63"/>
    <n v="365733.6"/>
    <n v="226781.79"/>
    <n v="396868.13"/>
  </r>
  <r>
    <n v="10"/>
    <s v="Region X - Northwest"/>
    <x v="9"/>
    <s v="WA"/>
    <x v="52"/>
    <n v="3"/>
    <x v="2"/>
    <n v="72590.850000000006"/>
    <n v="127033.99"/>
    <n v="99078.3"/>
    <n v="173387.03"/>
    <n v="125374.11"/>
    <n v="219404.68"/>
    <n v="165160.56"/>
    <n v="289030.98"/>
    <n v="204681.66"/>
    <n v="358192.91"/>
    <n v="230635.94"/>
    <n v="403612.9"/>
    <n v="256275.73"/>
    <n v="448482.52"/>
  </r>
  <r>
    <n v="10"/>
    <s v="Region X - Northwest"/>
    <x v="9"/>
    <s v="WA"/>
    <x v="52"/>
    <n v="4"/>
    <x v="3"/>
    <n v="82185.11"/>
    <n v="131496.18"/>
    <n v="115059.15"/>
    <n v="184094.65"/>
    <n v="147933.20000000001"/>
    <n v="236693.12"/>
    <n v="197244.26"/>
    <n v="315590.82"/>
    <n v="246555.33"/>
    <n v="394488.53"/>
    <n v="279429.37"/>
    <n v="447087"/>
    <n v="312303.40999999997"/>
    <n v="499685.47"/>
  </r>
  <r>
    <n v="10"/>
    <s v="Region X - Northwest"/>
    <x v="9"/>
    <s v="WA"/>
    <x v="53"/>
    <n v="1"/>
    <x v="0"/>
    <n v="94949.15"/>
    <n v="166161.01999999999"/>
    <n v="122891.41"/>
    <n v="215059.96"/>
    <n v="147079.04000000001"/>
    <n v="257388.31"/>
    <n v="175403.75"/>
    <n v="306956.55"/>
    <n v="206735.61"/>
    <n v="361787.32"/>
    <n v="226627.47"/>
    <n v="396598.07"/>
    <n v="245295.11"/>
    <n v="429266.44"/>
  </r>
  <r>
    <n v="10"/>
    <s v="Region X - Northwest"/>
    <x v="9"/>
    <s v="WA"/>
    <x v="53"/>
    <n v="2"/>
    <x v="1"/>
    <n v="81468.28"/>
    <n v="142569.48000000001"/>
    <n v="106454.86"/>
    <n v="186296.01"/>
    <n v="129079.22"/>
    <n v="225888.63"/>
    <n v="157672.67000000001"/>
    <n v="275927.17"/>
    <n v="187109.47"/>
    <n v="327441.57"/>
    <n v="205849.44"/>
    <n v="360236.52"/>
    <n v="223390.75"/>
    <n v="390933.82"/>
  </r>
  <r>
    <n v="10"/>
    <s v="Region X - Northwest"/>
    <x v="9"/>
    <s v="WA"/>
    <x v="53"/>
    <n v="3"/>
    <x v="2"/>
    <n v="71376.75"/>
    <n v="124909.31"/>
    <n v="97402.15"/>
    <n v="170453.77"/>
    <n v="123237.69"/>
    <n v="215665.96"/>
    <n v="162330.57"/>
    <n v="284078.5"/>
    <n v="201160.56"/>
    <n v="352030.97"/>
    <n v="226657.73"/>
    <n v="396651.03"/>
    <n v="251843.32"/>
    <n v="440725.82"/>
  </r>
  <r>
    <n v="10"/>
    <s v="Region X - Northwest"/>
    <x v="9"/>
    <s v="WA"/>
    <x v="53"/>
    <n v="4"/>
    <x v="3"/>
    <n v="80954.47"/>
    <n v="129527.15"/>
    <n v="113336.26"/>
    <n v="181338.01"/>
    <n v="145718.04999999999"/>
    <n v="233148.88"/>
    <n v="194290.73"/>
    <n v="310865.17"/>
    <n v="242863.41"/>
    <n v="388581.46"/>
    <n v="275245.2"/>
    <n v="440392.32"/>
    <n v="307626.99"/>
    <n v="492203.18"/>
  </r>
  <r>
    <n v="10"/>
    <s v="Region X - Northwest"/>
    <x v="9"/>
    <s v="WA"/>
    <x v="54"/>
    <n v="1"/>
    <x v="0"/>
    <n v="97825.76"/>
    <n v="171195.07"/>
    <n v="126581"/>
    <n v="221516.75"/>
    <n v="151472.09"/>
    <n v="265076.15999999997"/>
    <n v="180608.09"/>
    <n v="316064.15999999997"/>
    <n v="212837.04"/>
    <n v="372464.81"/>
    <n v="233298.21"/>
    <n v="408271.87"/>
    <n v="252486.6"/>
    <n v="441851.55"/>
  </r>
  <r>
    <n v="10"/>
    <s v="Region X - Northwest"/>
    <x v="9"/>
    <s v="WA"/>
    <x v="54"/>
    <n v="2"/>
    <x v="1"/>
    <n v="84092.9"/>
    <n v="147162.57"/>
    <n v="109837.23"/>
    <n v="192215.16"/>
    <n v="133135.82999999999"/>
    <n v="232987.7"/>
    <n v="162545.59"/>
    <n v="284454.78000000003"/>
    <n v="192844.05"/>
    <n v="337477.09"/>
    <n v="212131.81"/>
    <n v="371230.67"/>
    <n v="230172.81"/>
    <n v="402802.43"/>
  </r>
  <r>
    <n v="10"/>
    <s v="Region X - Northwest"/>
    <x v="9"/>
    <s v="WA"/>
    <x v="54"/>
    <n v="3"/>
    <x v="2"/>
    <n v="73804.960000000006"/>
    <n v="129158.67"/>
    <n v="100754.45"/>
    <n v="176320.28"/>
    <n v="127510.51"/>
    <n v="223143.4"/>
    <n v="167990.54"/>
    <n v="293983.45"/>
    <n v="208202.76"/>
    <n v="364354.83"/>
    <n v="234614.14"/>
    <n v="410574.75"/>
    <n v="260708.12"/>
    <n v="456239.21"/>
  </r>
  <r>
    <n v="10"/>
    <s v="Region X - Northwest"/>
    <x v="9"/>
    <s v="WA"/>
    <x v="54"/>
    <n v="4"/>
    <x v="3"/>
    <n v="83415.75"/>
    <n v="133465.19"/>
    <n v="116782.04"/>
    <n v="186851.27"/>
    <n v="150148.34"/>
    <n v="240237.35"/>
    <n v="200197.79"/>
    <n v="320316.46999999997"/>
    <n v="250247.24"/>
    <n v="400395.58"/>
    <n v="283613.53000000003"/>
    <n v="453781.66"/>
    <n v="316979.83"/>
    <n v="507167.74"/>
  </r>
  <r>
    <n v="2"/>
    <s v="Region II - Northeast"/>
    <x v="10"/>
    <s v="GQ"/>
    <x v="55"/>
    <n v="1"/>
    <x v="0"/>
    <n v="107790.7"/>
    <n v="188633.73"/>
    <n v="139896.32000000001"/>
    <n v="244818.57"/>
    <n v="167691.18"/>
    <n v="293459.56"/>
    <n v="200383.18"/>
    <n v="350670.56"/>
    <n v="236549.96"/>
    <n v="413962.43"/>
    <n v="259513.79"/>
    <n v="454149.13"/>
    <n v="281219.46000000002"/>
    <n v="492134.06"/>
  </r>
  <r>
    <n v="2"/>
    <s v="Region II - Northeast"/>
    <x v="10"/>
    <s v="GQ"/>
    <x v="55"/>
    <n v="2"/>
    <x v="1"/>
    <n v="90694.89"/>
    <n v="158716.07"/>
    <n v="119052.28"/>
    <n v="208341.49"/>
    <n v="144864.67000000001"/>
    <n v="253513.17"/>
    <n v="177897.47"/>
    <n v="311320.57"/>
    <n v="211661.02"/>
    <n v="370406.79"/>
    <n v="233164.08"/>
    <n v="408037.14"/>
    <n v="253441.4"/>
    <n v="443522.45"/>
  </r>
  <r>
    <n v="2"/>
    <s v="Region II - Northeast"/>
    <x v="10"/>
    <s v="GQ"/>
    <x v="55"/>
    <n v="3"/>
    <x v="2"/>
    <n v="77986.490000000005"/>
    <n v="136476.35999999999"/>
    <n v="105978.64"/>
    <n v="185462.61"/>
    <n v="133729.99"/>
    <n v="234027.49"/>
    <n v="175787.66"/>
    <n v="307628.40999999997"/>
    <n v="217511.94"/>
    <n v="380645.9"/>
    <n v="244834.2"/>
    <n v="428459.86"/>
    <n v="271761.33"/>
    <n v="475582.33"/>
  </r>
  <r>
    <n v="2"/>
    <s v="Region II - Northeast"/>
    <x v="10"/>
    <s v="GQ"/>
    <x v="55"/>
    <n v="4"/>
    <x v="3"/>
    <n v="91804.11"/>
    <n v="146886.57"/>
    <n v="128525.75"/>
    <n v="205641.2"/>
    <n v="165247.39000000001"/>
    <n v="264395.83"/>
    <n v="220329.85"/>
    <n v="352527.77"/>
    <n v="275412.32"/>
    <n v="440659.71"/>
    <n v="312133.96000000002"/>
    <n v="499414.34"/>
    <n v="348855.6"/>
    <n v="558168.97"/>
  </r>
  <r>
    <n v="2"/>
    <s v="Region II - Northeast"/>
    <x v="11"/>
    <s v="NJ"/>
    <x v="56"/>
    <n v="1"/>
    <x v="0"/>
    <n v="124030.86"/>
    <n v="217054.01"/>
    <n v="160654.01999999999"/>
    <n v="281144.53000000003"/>
    <n v="192357.13"/>
    <n v="336624.98"/>
    <n v="229528.41"/>
    <n v="401674.72"/>
    <n v="270647.34000000003"/>
    <n v="473632.84"/>
    <n v="296753.52"/>
    <n v="519318.66"/>
    <n v="321302.51"/>
    <n v="562279.4"/>
  </r>
  <r>
    <n v="2"/>
    <s v="Region II - Northeast"/>
    <x v="11"/>
    <s v="NJ"/>
    <x v="56"/>
    <n v="2"/>
    <x v="1"/>
    <n v="105849.61"/>
    <n v="185236.82"/>
    <n v="138486.54"/>
    <n v="242351.45"/>
    <n v="168081.32"/>
    <n v="294142.3"/>
    <n v="205615.04"/>
    <n v="359826.32"/>
    <n v="244178.15"/>
    <n v="427311.76"/>
    <n v="268730.82"/>
    <n v="470278.93"/>
    <n v="291760.76"/>
    <n v="510581.34"/>
  </r>
  <r>
    <n v="2"/>
    <s v="Region II - Northeast"/>
    <x v="11"/>
    <s v="NJ"/>
    <x v="56"/>
    <n v="3"/>
    <x v="2"/>
    <n v="92267.91"/>
    <n v="161468.84"/>
    <n v="125769.29"/>
    <n v="220096.26"/>
    <n v="159014.6"/>
    <n v="278275.53999999998"/>
    <n v="209340.53"/>
    <n v="366345.93"/>
    <n v="259311.91"/>
    <n v="453795.84000000003"/>
    <n v="292100.88"/>
    <n v="511176.53"/>
    <n v="324469.62"/>
    <n v="567821.84"/>
  </r>
  <r>
    <n v="2"/>
    <s v="Region II - Northeast"/>
    <x v="11"/>
    <s v="NJ"/>
    <x v="56"/>
    <n v="4"/>
    <x v="3"/>
    <n v="105718.16"/>
    <n v="169149.06"/>
    <n v="148005.42000000001"/>
    <n v="236808.68"/>
    <n v="190292.69"/>
    <n v="304468.31"/>
    <n v="253723.59"/>
    <n v="405957.74"/>
    <n v="317154.48"/>
    <n v="507447.18"/>
    <n v="359441.75"/>
    <n v="575106.80000000005"/>
    <n v="401729.01"/>
    <n v="642766.43000000005"/>
  </r>
  <r>
    <n v="2"/>
    <s v="Region II - Northeast"/>
    <x v="11"/>
    <s v="NJ"/>
    <x v="57"/>
    <n v="1"/>
    <x v="0"/>
    <n v="115796.91"/>
    <n v="202644.59"/>
    <n v="149840.25"/>
    <n v="262220.44"/>
    <n v="179308.87"/>
    <n v="313790.51"/>
    <n v="213805.12"/>
    <n v="374158.96"/>
    <n v="251963.4"/>
    <n v="440935.94"/>
    <n v="276188.96000000002"/>
    <n v="483330.68"/>
    <n v="298909.83"/>
    <n v="523092.2"/>
  </r>
  <r>
    <n v="2"/>
    <s v="Region II - Northeast"/>
    <x v="11"/>
    <s v="NJ"/>
    <x v="57"/>
    <n v="2"/>
    <x v="1"/>
    <n v="99515.19"/>
    <n v="174151.58"/>
    <n v="129988.78"/>
    <n v="227480.37"/>
    <n v="157569.32999999999"/>
    <n v="275746.32"/>
    <n v="192390.16"/>
    <n v="336682.78"/>
    <n v="228259.64"/>
    <n v="399454.38"/>
    <n v="251094"/>
    <n v="439414.5"/>
    <n v="272454.53000000003"/>
    <n v="476795.43"/>
  </r>
  <r>
    <n v="2"/>
    <s v="Region II - Northeast"/>
    <x v="11"/>
    <s v="NJ"/>
    <x v="57"/>
    <n v="3"/>
    <x v="2"/>
    <n v="87319.08"/>
    <n v="152808.39000000001"/>
    <n v="119196.76"/>
    <n v="208594.33"/>
    <n v="150845.12"/>
    <n v="263978.95"/>
    <n v="198727.78"/>
    <n v="347773.62"/>
    <n v="246292.93"/>
    <n v="431012.62"/>
    <n v="277532.62"/>
    <n v="485682.09"/>
    <n v="308396"/>
    <n v="539693"/>
  </r>
  <r>
    <n v="2"/>
    <s v="Region II - Northeast"/>
    <x v="11"/>
    <s v="NJ"/>
    <x v="57"/>
    <n v="4"/>
    <x v="3"/>
    <n v="98738.26"/>
    <n v="157981.21"/>
    <n v="138233.56"/>
    <n v="221173.7"/>
    <n v="177728.86"/>
    <n v="284366.18"/>
    <n v="236971.82"/>
    <n v="379154.91"/>
    <n v="296214.77"/>
    <n v="473943.64"/>
    <n v="335710.07"/>
    <n v="537136.12"/>
    <n v="375205.38"/>
    <n v="600328.61"/>
  </r>
  <r>
    <n v="2"/>
    <s v="Region II - Northeast"/>
    <x v="11"/>
    <s v="NJ"/>
    <x v="58"/>
    <n v="1"/>
    <x v="0"/>
    <n v="122611.66"/>
    <n v="214570.4"/>
    <n v="158714.87"/>
    <n v="277751.02"/>
    <n v="189967.04"/>
    <n v="332442.31"/>
    <n v="226572.15"/>
    <n v="396501.26"/>
    <n v="267063.74"/>
    <n v="467361.55"/>
    <n v="292771.01"/>
    <n v="512349.28"/>
    <n v="316904.34999999998"/>
    <n v="554582.61"/>
  </r>
  <r>
    <n v="2"/>
    <s v="Region II - Northeast"/>
    <x v="11"/>
    <s v="NJ"/>
    <x v="58"/>
    <n v="2"/>
    <x v="1"/>
    <n v="105108.81"/>
    <n v="183940.41"/>
    <n v="137374.54"/>
    <n v="240405.45"/>
    <n v="166597.03"/>
    <n v="291544.81"/>
    <n v="203551.07"/>
    <n v="356214.37"/>
    <n v="241582.21"/>
    <n v="422768.87"/>
    <n v="265793.93"/>
    <n v="465139.39"/>
    <n v="288464.90999999997"/>
    <n v="504813.59"/>
  </r>
  <r>
    <n v="2"/>
    <s v="Region II - Northeast"/>
    <x v="11"/>
    <s v="NJ"/>
    <x v="58"/>
    <n v="3"/>
    <x v="2"/>
    <n v="92011.21"/>
    <n v="161019.62"/>
    <n v="125536.99"/>
    <n v="219689.74"/>
    <n v="158816.25"/>
    <n v="277928.45"/>
    <n v="209176.04"/>
    <n v="366058.07"/>
    <n v="259194.49"/>
    <n v="453590.35"/>
    <n v="292034.44"/>
    <n v="511060.27"/>
    <n v="324469.84999999998"/>
    <n v="567822.24"/>
  </r>
  <r>
    <n v="2"/>
    <s v="Region II - Northeast"/>
    <x v="11"/>
    <s v="NJ"/>
    <x v="58"/>
    <n v="4"/>
    <x v="3"/>
    <n v="104534.53"/>
    <n v="167255.25"/>
    <n v="146348.34"/>
    <n v="234157.35"/>
    <n v="188162.16"/>
    <n v="301059.46000000002"/>
    <n v="250882.88"/>
    <n v="401412.61"/>
    <n v="313603.59000000003"/>
    <n v="501765.76"/>
    <n v="355417.41"/>
    <n v="568667.86"/>
    <n v="397231.22"/>
    <n v="635569.96"/>
  </r>
  <r>
    <n v="2"/>
    <s v="Region II - Northeast"/>
    <x v="11"/>
    <s v="NJ"/>
    <x v="59"/>
    <n v="1"/>
    <x v="0"/>
    <n v="121125.55"/>
    <n v="211969.71"/>
    <n v="156836.67000000001"/>
    <n v="274464.18"/>
    <n v="187749.82"/>
    <n v="328562.19"/>
    <n v="223974.79"/>
    <n v="391955.88"/>
    <n v="264046.34000000003"/>
    <n v="462081.09"/>
    <n v="289487.21999999997"/>
    <n v="506602.63"/>
    <n v="313388.82"/>
    <n v="548430.43999999994"/>
  </r>
  <r>
    <n v="2"/>
    <s v="Region II - Northeast"/>
    <x v="11"/>
    <s v="NJ"/>
    <x v="59"/>
    <n v="2"/>
    <x v="1"/>
    <n v="103622.7"/>
    <n v="181339.72"/>
    <n v="135496.35"/>
    <n v="237118.61"/>
    <n v="164379.82"/>
    <n v="287664.69"/>
    <n v="200953.71"/>
    <n v="351668.99"/>
    <n v="238564.81"/>
    <n v="417488.41"/>
    <n v="262510.14"/>
    <n v="459392.74"/>
    <n v="284949.38"/>
    <n v="498661.41"/>
  </r>
  <r>
    <n v="2"/>
    <s v="Region II - Northeast"/>
    <x v="11"/>
    <s v="NJ"/>
    <x v="59"/>
    <n v="3"/>
    <x v="2"/>
    <n v="90535.61"/>
    <n v="158437.31"/>
    <n v="123471.15"/>
    <n v="216074.5"/>
    <n v="156160.17000000001"/>
    <n v="273280.28999999998"/>
    <n v="205634.59"/>
    <n v="359860.53"/>
    <n v="254767.67"/>
    <n v="445843.43"/>
    <n v="287017.38"/>
    <n v="502280.42"/>
    <n v="318862.55"/>
    <n v="558009.46"/>
  </r>
  <r>
    <n v="2"/>
    <s v="Region II - Northeast"/>
    <x v="11"/>
    <s v="NJ"/>
    <x v="59"/>
    <n v="4"/>
    <x v="3"/>
    <n v="103255.78"/>
    <n v="165209.26"/>
    <n v="144558.1"/>
    <n v="231292.96"/>
    <n v="185860.41"/>
    <n v="297376.65999999997"/>
    <n v="247813.88"/>
    <n v="396502.21"/>
    <n v="309767.34999999998"/>
    <n v="495627.76"/>
    <n v="351069.66"/>
    <n v="561711.47"/>
    <n v="392371.97"/>
    <n v="627795.17000000004"/>
  </r>
  <r>
    <n v="2"/>
    <s v="Region II - Northeast"/>
    <x v="11"/>
    <s v="NJ"/>
    <x v="60"/>
    <n v="1"/>
    <x v="0"/>
    <n v="121607.54"/>
    <n v="212813.19"/>
    <n v="157474.93"/>
    <n v="275581.12"/>
    <n v="188523.47"/>
    <n v="329916.07"/>
    <n v="224912.35"/>
    <n v="393596.62"/>
    <n v="265165.38"/>
    <n v="464039.41"/>
    <n v="290721.56"/>
    <n v="508762.72"/>
    <n v="314737.19"/>
    <n v="550790.07999999996"/>
  </r>
  <r>
    <n v="2"/>
    <s v="Region II - Northeast"/>
    <x v="11"/>
    <s v="NJ"/>
    <x v="60"/>
    <n v="2"/>
    <x v="1"/>
    <n v="103969.01"/>
    <n v="181945.76"/>
    <n v="135969.17000000001"/>
    <n v="237946.05"/>
    <n v="164972.31"/>
    <n v="288701.53999999998"/>
    <n v="201712.82"/>
    <n v="352997.43"/>
    <n v="239486.31"/>
    <n v="419101.05"/>
    <n v="263535.34999999998"/>
    <n v="461186.86"/>
    <n v="286077.28000000003"/>
    <n v="500635.25"/>
  </r>
  <r>
    <n v="2"/>
    <s v="Region II - Northeast"/>
    <x v="11"/>
    <s v="NJ"/>
    <x v="60"/>
    <n v="3"/>
    <x v="2"/>
    <n v="90783.69"/>
    <n v="158871.46"/>
    <n v="123793.05"/>
    <n v="216637.84"/>
    <n v="156553.98000000001"/>
    <n v="273969.46000000002"/>
    <n v="206139.68"/>
    <n v="360744.44"/>
    <n v="255381.4"/>
    <n v="446917.45"/>
    <n v="287699.61"/>
    <n v="503474.32"/>
    <n v="319610.14"/>
    <n v="559317.75"/>
  </r>
  <r>
    <n v="2"/>
    <s v="Region II - Northeast"/>
    <x v="11"/>
    <s v="NJ"/>
    <x v="60"/>
    <n v="4"/>
    <x v="3"/>
    <n v="103663.01"/>
    <n v="165860.81"/>
    <n v="145128.21"/>
    <n v="232205.14"/>
    <n v="186593.41"/>
    <n v="298549.46999999997"/>
    <n v="248791.22"/>
    <n v="398065.95"/>
    <n v="310989.02"/>
    <n v="497582.44"/>
    <n v="352454.23"/>
    <n v="563926.77"/>
    <n v="393919.43"/>
    <n v="630271.09"/>
  </r>
  <r>
    <n v="2"/>
    <s v="Region II - Northeast"/>
    <x v="11"/>
    <s v="NJ"/>
    <x v="61"/>
    <n v="1"/>
    <x v="0"/>
    <n v="123107.03"/>
    <n v="215437.3"/>
    <n v="159340.94"/>
    <n v="278846.64"/>
    <n v="190706.11"/>
    <n v="333735.69"/>
    <n v="227437.94"/>
    <n v="398016.39"/>
    <n v="268069.55"/>
    <n v="469121.7"/>
    <n v="293865.61"/>
    <n v="514264.82"/>
    <n v="318076.19"/>
    <n v="556633.34"/>
  </r>
  <r>
    <n v="2"/>
    <s v="Region II - Northeast"/>
    <x v="11"/>
    <s v="NJ"/>
    <x v="61"/>
    <n v="2"/>
    <x v="1"/>
    <n v="105604.18"/>
    <n v="184807.31"/>
    <n v="138000.60999999999"/>
    <n v="241501.06"/>
    <n v="167336.10999999999"/>
    <n v="292838.18"/>
    <n v="204416.86"/>
    <n v="357729.5"/>
    <n v="242588.01"/>
    <n v="424529.02"/>
    <n v="266888.53000000003"/>
    <n v="467054.93"/>
    <n v="289636.75"/>
    <n v="506864.31"/>
  </r>
  <r>
    <n v="2"/>
    <s v="Region II - Northeast"/>
    <x v="11"/>
    <s v="NJ"/>
    <x v="61"/>
    <n v="3"/>
    <x v="2"/>
    <n v="92503.08"/>
    <n v="161880.39000000001"/>
    <n v="126225.61"/>
    <n v="220894.81"/>
    <n v="159701.62"/>
    <n v="279477.83"/>
    <n v="210356.52"/>
    <n v="368123.91"/>
    <n v="260670.09"/>
    <n v="456172.66"/>
    <n v="293706.78999999998"/>
    <n v="513986.89"/>
    <n v="326338.95"/>
    <n v="571093.16"/>
  </r>
  <r>
    <n v="2"/>
    <s v="Region II - Northeast"/>
    <x v="11"/>
    <s v="NJ"/>
    <x v="61"/>
    <n v="4"/>
    <x v="3"/>
    <n v="104960.78"/>
    <n v="167937.25"/>
    <n v="146945.09"/>
    <n v="235112.15"/>
    <n v="188929.41"/>
    <n v="302287.05"/>
    <n v="251905.87"/>
    <n v="403049.41"/>
    <n v="314882.34000000003"/>
    <n v="503811.76"/>
    <n v="356866.66"/>
    <n v="570986.66"/>
    <n v="398850.97"/>
    <n v="638161.56000000006"/>
  </r>
  <r>
    <n v="2"/>
    <s v="Region II - Northeast"/>
    <x v="11"/>
    <s v="NJ"/>
    <x v="62"/>
    <n v="1"/>
    <x v="0"/>
    <n v="124044.25"/>
    <n v="217077.43"/>
    <n v="160641.82999999999"/>
    <n v="281123.20000000001"/>
    <n v="192322.56"/>
    <n v="336564.47"/>
    <n v="229456.64000000001"/>
    <n v="401549.11"/>
    <n v="270534.09999999998"/>
    <n v="473434.68"/>
    <n v="296613.78000000003"/>
    <n v="519074.12"/>
    <n v="321125.99"/>
    <n v="561970.48"/>
  </r>
  <r>
    <n v="2"/>
    <s v="Region II - Northeast"/>
    <x v="11"/>
    <s v="NJ"/>
    <x v="62"/>
    <n v="2"/>
    <x v="1"/>
    <n v="105998.67"/>
    <n v="185497.68"/>
    <n v="138639.78"/>
    <n v="242619.62"/>
    <n v="168227.9"/>
    <n v="294398.83"/>
    <n v="205721.72"/>
    <n v="360013.01"/>
    <n v="244262.44"/>
    <n v="427459.28"/>
    <n v="268800.2"/>
    <n v="470400.36"/>
    <n v="291804.7"/>
    <n v="510658.23"/>
  </r>
  <r>
    <n v="2"/>
    <s v="Region II - Northeast"/>
    <x v="11"/>
    <s v="NJ"/>
    <x v="62"/>
    <n v="3"/>
    <x v="2"/>
    <n v="92511.69"/>
    <n v="161895.46"/>
    <n v="126136"/>
    <n v="220738"/>
    <n v="159506.15"/>
    <n v="279135.76"/>
    <n v="210015.93"/>
    <n v="367527.87"/>
    <n v="260173.79"/>
    <n v="455304.13"/>
    <n v="293091"/>
    <n v="512909.25"/>
    <n v="325591.13"/>
    <n v="569784.47"/>
  </r>
  <r>
    <n v="2"/>
    <s v="Region II - Northeast"/>
    <x v="11"/>
    <s v="NJ"/>
    <x v="62"/>
    <n v="4"/>
    <x v="3"/>
    <n v="105737.19"/>
    <n v="169179.5"/>
    <n v="148032.06"/>
    <n v="236851.3"/>
    <n v="190326.93"/>
    <n v="304523.09999999998"/>
    <n v="253769.25"/>
    <n v="406030.8"/>
    <n v="317211.56"/>
    <n v="507538.5"/>
    <n v="359506.43"/>
    <n v="575210.30000000005"/>
    <n v="401801.3"/>
    <n v="642882.1"/>
  </r>
  <r>
    <n v="2"/>
    <s v="Region II - Northeast"/>
    <x v="11"/>
    <s v="NJ"/>
    <x v="63"/>
    <n v="1"/>
    <x v="0"/>
    <n v="121620.92"/>
    <n v="212836.61"/>
    <n v="157462.74"/>
    <n v="275559.78999999998"/>
    <n v="188488.9"/>
    <n v="329855.57"/>
    <n v="224840.58"/>
    <n v="393471.01"/>
    <n v="265052.14"/>
    <n v="463841.25"/>
    <n v="290581.82"/>
    <n v="508518.18"/>
    <n v="314560.67"/>
    <n v="550481.16"/>
  </r>
  <r>
    <n v="2"/>
    <s v="Region II - Northeast"/>
    <x v="11"/>
    <s v="NJ"/>
    <x v="63"/>
    <n v="2"/>
    <x v="1"/>
    <n v="104118.07"/>
    <n v="182206.62"/>
    <n v="136122.41"/>
    <n v="238214.22"/>
    <n v="165118.89000000001"/>
    <n v="288958.06"/>
    <n v="201819.49"/>
    <n v="353184.12"/>
    <n v="239570.61"/>
    <n v="419248.57"/>
    <n v="263604.74"/>
    <n v="461308.29"/>
    <n v="286121.21999999997"/>
    <n v="500712.14"/>
  </r>
  <r>
    <n v="2"/>
    <s v="Region II - Northeast"/>
    <x v="11"/>
    <s v="NJ"/>
    <x v="63"/>
    <n v="3"/>
    <x v="2"/>
    <n v="91027.47"/>
    <n v="159298.07999999999"/>
    <n v="124159.76"/>
    <n v="217279.58"/>
    <n v="157045.53"/>
    <n v="274829.68"/>
    <n v="206815.07"/>
    <n v="361926.37"/>
    <n v="256243.28"/>
    <n v="448425.74"/>
    <n v="288689.74"/>
    <n v="505207.03999999998"/>
    <n v="320731.65000000002"/>
    <n v="561280.39"/>
  </r>
  <r>
    <n v="2"/>
    <s v="Region II - Northeast"/>
    <x v="11"/>
    <s v="NJ"/>
    <x v="63"/>
    <n v="4"/>
    <x v="3"/>
    <n v="103682.03"/>
    <n v="165891.25"/>
    <n v="145154.85"/>
    <n v="232247.76"/>
    <n v="186627.66"/>
    <n v="298604.26"/>
    <n v="248836.88"/>
    <n v="398139.01"/>
    <n v="311046.09999999998"/>
    <n v="497673.76"/>
    <n v="352518.91"/>
    <n v="564030.26"/>
    <n v="393991.72"/>
    <n v="630386.77"/>
  </r>
  <r>
    <n v="2"/>
    <s v="Region II - Northeast"/>
    <x v="11"/>
    <s v="NJ"/>
    <x v="64"/>
    <n v="1"/>
    <x v="0"/>
    <n v="119666.2"/>
    <n v="209415.84"/>
    <n v="154934.09"/>
    <n v="271134.65999999997"/>
    <n v="185463.45"/>
    <n v="324561.05"/>
    <n v="221233.86"/>
    <n v="387159.26"/>
    <n v="260802.45"/>
    <n v="456404.29"/>
    <n v="285923.93"/>
    <n v="500366.87"/>
    <n v="309520.23"/>
    <n v="541660.41"/>
  </r>
  <r>
    <n v="2"/>
    <s v="Region II - Northeast"/>
    <x v="11"/>
    <s v="NJ"/>
    <x v="64"/>
    <n v="2"/>
    <x v="1"/>
    <n v="102434.71"/>
    <n v="179260.74"/>
    <n v="133924.62"/>
    <n v="234368.09"/>
    <n v="162455.78"/>
    <n v="284297.61"/>
    <n v="198569.7"/>
    <n v="347496.97"/>
    <n v="235715.98"/>
    <n v="412502.97"/>
    <n v="259365.1"/>
    <n v="453888.92"/>
    <n v="281521.71000000002"/>
    <n v="492663"/>
  </r>
  <r>
    <n v="2"/>
    <s v="Region II - Northeast"/>
    <x v="11"/>
    <s v="NJ"/>
    <x v="64"/>
    <n v="3"/>
    <x v="2"/>
    <n v="89547.56"/>
    <n v="156708.23000000001"/>
    <n v="122138.71"/>
    <n v="213742.74"/>
    <n v="154487.17000000001"/>
    <n v="270352.53999999998"/>
    <n v="203443.91"/>
    <n v="356026.83"/>
    <n v="252064.6"/>
    <n v="441113.05"/>
    <n v="283980.56"/>
    <n v="496965.98"/>
    <n v="315498.23999999999"/>
    <n v="552121.93000000005"/>
  </r>
  <r>
    <n v="2"/>
    <s v="Region II - Northeast"/>
    <x v="11"/>
    <s v="NJ"/>
    <x v="64"/>
    <n v="4"/>
    <x v="3"/>
    <n v="102015.08"/>
    <n v="163224.13"/>
    <n v="142821.10999999999"/>
    <n v="228513.78"/>
    <n v="183627.14"/>
    <n v="293803.43"/>
    <n v="244836.19"/>
    <n v="391737.91"/>
    <n v="306045.24"/>
    <n v="489672.39"/>
    <n v="346851.27"/>
    <n v="554962.04"/>
    <n v="387657.3"/>
    <n v="620251.68999999994"/>
  </r>
  <r>
    <n v="2"/>
    <s v="Region II - Northeast"/>
    <x v="11"/>
    <s v="NJ"/>
    <x v="65"/>
    <n v="1"/>
    <x v="0"/>
    <n v="115301.54"/>
    <n v="201777.7"/>
    <n v="149214.19"/>
    <n v="261124.83"/>
    <n v="178569.79"/>
    <n v="312497.14"/>
    <n v="212939.33"/>
    <n v="372643.83"/>
    <n v="250957.59"/>
    <n v="439175.79"/>
    <n v="275094.36"/>
    <n v="481415.13"/>
    <n v="297737.99"/>
    <n v="521041.47"/>
  </r>
  <r>
    <n v="2"/>
    <s v="Region II - Northeast"/>
    <x v="11"/>
    <s v="NJ"/>
    <x v="65"/>
    <n v="2"/>
    <x v="1"/>
    <n v="99019.82"/>
    <n v="173284.69"/>
    <n v="129362.72"/>
    <n v="226384.76"/>
    <n v="156830.26"/>
    <n v="274452.95"/>
    <n v="191524.37"/>
    <n v="335167.65000000002"/>
    <n v="227253.84"/>
    <n v="397694.23"/>
    <n v="249999.4"/>
    <n v="437498.95"/>
    <n v="271282.69"/>
    <n v="474744.7"/>
  </r>
  <r>
    <n v="2"/>
    <s v="Region II - Northeast"/>
    <x v="11"/>
    <s v="NJ"/>
    <x v="65"/>
    <n v="3"/>
    <x v="2"/>
    <n v="86827.21"/>
    <n v="151947.62"/>
    <n v="118508.14"/>
    <n v="207389.25"/>
    <n v="149959.75"/>
    <n v="262429.57"/>
    <n v="197547.3"/>
    <n v="345707.77"/>
    <n v="244817.32"/>
    <n v="428430.31"/>
    <n v="275860.27"/>
    <n v="482755.47"/>
    <n v="306526.90000000002"/>
    <n v="536422.06999999995"/>
  </r>
  <r>
    <n v="2"/>
    <s v="Region II - Northeast"/>
    <x v="11"/>
    <s v="NJ"/>
    <x v="65"/>
    <n v="4"/>
    <x v="3"/>
    <n v="98312.01"/>
    <n v="157299.21"/>
    <n v="137636.81"/>
    <n v="220218.9"/>
    <n v="176961.61"/>
    <n v="283138.58"/>
    <n v="235948.82"/>
    <n v="377518.11"/>
    <n v="294936.02"/>
    <n v="471897.64"/>
    <n v="334260.82"/>
    <n v="534817.32999999996"/>
    <n v="373585.63"/>
    <n v="597737.01"/>
  </r>
  <r>
    <n v="2"/>
    <s v="Region II - Northeast"/>
    <x v="12"/>
    <s v="NY"/>
    <x v="66"/>
    <n v="1"/>
    <x v="0"/>
    <n v="104510.45"/>
    <n v="182893.29"/>
    <n v="135343.23000000001"/>
    <n v="236850.64"/>
    <n v="162033.63"/>
    <n v="283558.84999999998"/>
    <n v="193317.77"/>
    <n v="338306.1"/>
    <n v="227924.06"/>
    <n v="398867.1"/>
    <n v="249895.24"/>
    <n v="437316.67"/>
    <n v="270545.23"/>
    <n v="473454.15"/>
  </r>
  <r>
    <n v="2"/>
    <s v="Region II - Northeast"/>
    <x v="12"/>
    <s v="NY"/>
    <x v="66"/>
    <n v="2"/>
    <x v="1"/>
    <n v="89314.18"/>
    <n v="156299.81"/>
    <n v="116815.19"/>
    <n v="204426.58"/>
    <n v="141743.39000000001"/>
    <n v="248050.94"/>
    <n v="173330.47"/>
    <n v="303328.33"/>
    <n v="205800.56"/>
    <n v="360150.97"/>
    <n v="226473.28"/>
    <n v="396328.24"/>
    <n v="245853.62"/>
    <n v="430243.83"/>
  </r>
  <r>
    <n v="2"/>
    <s v="Region II - Northeast"/>
    <x v="12"/>
    <s v="NY"/>
    <x v="66"/>
    <n v="3"/>
    <x v="2"/>
    <n v="77956.36"/>
    <n v="136423.62"/>
    <n v="106292.27"/>
    <n v="186011.48"/>
    <n v="134414.16"/>
    <n v="235224.77"/>
    <n v="176979.77"/>
    <n v="309714.59999999998"/>
    <n v="219249.03"/>
    <n v="383685.81"/>
    <n v="246989.5"/>
    <n v="432231.63"/>
    <n v="274378.74"/>
    <n v="480162.79"/>
  </r>
  <r>
    <n v="2"/>
    <s v="Region II - Northeast"/>
    <x v="12"/>
    <s v="NY"/>
    <x v="66"/>
    <n v="4"/>
    <x v="3"/>
    <n v="89086.71"/>
    <n v="142538.73000000001"/>
    <n v="124721.39"/>
    <n v="199554.22"/>
    <n v="160356.07"/>
    <n v="256569.72"/>
    <n v="213808.09"/>
    <n v="342092.95"/>
    <n v="267260.12"/>
    <n v="427616.19"/>
    <n v="302894.8"/>
    <n v="484631.68"/>
    <n v="338529.48"/>
    <n v="541647.18000000005"/>
  </r>
  <r>
    <n v="2"/>
    <s v="Region II - Northeast"/>
    <x v="12"/>
    <s v="NY"/>
    <x v="67"/>
    <n v="1"/>
    <x v="0"/>
    <n v="98204.46"/>
    <n v="171857.8"/>
    <n v="127082.48"/>
    <n v="222394.35"/>
    <n v="152079.95000000001"/>
    <n v="266139.92"/>
    <n v="181344.74"/>
    <n v="317353.3"/>
    <n v="213716.27"/>
    <n v="374003.48"/>
    <n v="234268.04"/>
    <n v="409969.08"/>
    <n v="253546.02"/>
    <n v="443705.54"/>
  </r>
  <r>
    <n v="2"/>
    <s v="Region II - Northeast"/>
    <x v="12"/>
    <s v="NY"/>
    <x v="67"/>
    <n v="2"/>
    <x v="1"/>
    <n v="84365"/>
    <n v="147638.74"/>
    <n v="110208.74"/>
    <n v="192865.29"/>
    <n v="133601.35"/>
    <n v="233802.36"/>
    <n v="163142.03"/>
    <n v="285498.55"/>
    <n v="193568.09"/>
    <n v="338744.15"/>
    <n v="212937.33"/>
    <n v="372640.33"/>
    <n v="231059.02"/>
    <n v="404353.28000000003"/>
  </r>
  <r>
    <n v="2"/>
    <s v="Region II - Northeast"/>
    <x v="12"/>
    <s v="NY"/>
    <x v="67"/>
    <n v="3"/>
    <x v="2"/>
    <n v="73999.88"/>
    <n v="129499.79"/>
    <n v="101007.37"/>
    <n v="176762.9"/>
    <n v="127819.94"/>
    <n v="223684.89"/>
    <n v="168387.4"/>
    <n v="294677.95"/>
    <n v="208684.97"/>
    <n v="365198.69"/>
    <n v="235150.17"/>
    <n v="411512.8"/>
    <n v="261295.51"/>
    <n v="457267.14"/>
  </r>
  <r>
    <n v="2"/>
    <s v="Region II - Northeast"/>
    <x v="12"/>
    <s v="NY"/>
    <x v="67"/>
    <n v="4"/>
    <x v="3"/>
    <n v="83735.710000000006"/>
    <n v="133977.13"/>
    <n v="117229.99"/>
    <n v="187567.98"/>
    <n v="150724.26999999999"/>
    <n v="241158.83"/>
    <n v="200965.69"/>
    <n v="321545.11"/>
    <n v="251207.12"/>
    <n v="401931.39"/>
    <n v="284701.40000000002"/>
    <n v="455522.24"/>
    <n v="318195.68"/>
    <n v="509113.09"/>
  </r>
  <r>
    <n v="2"/>
    <s v="Region II - Northeast"/>
    <x v="12"/>
    <s v="NY"/>
    <x v="68"/>
    <n v="1"/>
    <x v="0"/>
    <n v="137740.64000000001"/>
    <n v="241046.13"/>
    <n v="178330.12"/>
    <n v="312077.71999999997"/>
    <n v="213466.02"/>
    <n v="373565.54"/>
    <n v="254631.81"/>
    <n v="445605.67"/>
    <n v="300168.62"/>
    <n v="525295.09"/>
    <n v="329079.2"/>
    <n v="575888.59"/>
    <n v="356232.42"/>
    <n v="623406.74"/>
  </r>
  <r>
    <n v="2"/>
    <s v="Region II - Northeast"/>
    <x v="12"/>
    <s v="NY"/>
    <x v="68"/>
    <n v="2"/>
    <x v="1"/>
    <n v="117931.22"/>
    <n v="206379.63"/>
    <n v="154177.5"/>
    <n v="269810.63"/>
    <n v="187016.25"/>
    <n v="327278.44"/>
    <n v="228576.94"/>
    <n v="400009.65"/>
    <n v="271329.06"/>
    <n v="474825.85"/>
    <n v="298547"/>
    <n v="522457.24"/>
    <n v="324045.14"/>
    <n v="567079"/>
  </r>
  <r>
    <n v="2"/>
    <s v="Region II - Northeast"/>
    <x v="12"/>
    <s v="NY"/>
    <x v="68"/>
    <n v="3"/>
    <x v="2"/>
    <n v="103114.85"/>
    <n v="180450.99"/>
    <n v="140650.01"/>
    <n v="246137.53"/>
    <n v="177906.17"/>
    <n v="311335.8"/>
    <n v="234289.39"/>
    <n v="410006.44"/>
    <n v="290286.3"/>
    <n v="508001.03"/>
    <n v="327045.25"/>
    <n v="572329.19999999995"/>
    <n v="363346.35"/>
    <n v="635856.11"/>
  </r>
  <r>
    <n v="2"/>
    <s v="Region II - Northeast"/>
    <x v="12"/>
    <s v="NY"/>
    <x v="68"/>
    <n v="4"/>
    <x v="3"/>
    <n v="117424.86"/>
    <n v="187879.78"/>
    <n v="164394.79999999999"/>
    <n v="263031.69"/>
    <n v="211364.75"/>
    <n v="338183.6"/>
    <n v="281819.65999999997"/>
    <n v="450911.47"/>
    <n v="352274.58"/>
    <n v="563639.34"/>
    <n v="399244.52"/>
    <n v="638791.25"/>
    <n v="446214.47"/>
    <n v="713943.16"/>
  </r>
  <r>
    <n v="2"/>
    <s v="Region II - Northeast"/>
    <x v="12"/>
    <s v="NY"/>
    <x v="69"/>
    <n v="1"/>
    <x v="0"/>
    <n v="138758.15"/>
    <n v="242826.76"/>
    <n v="179557.88"/>
    <n v="314226.28999999998"/>
    <n v="214875.01"/>
    <n v="376031.27"/>
    <n v="256219.83"/>
    <n v="448384.7"/>
    <n v="301953.76"/>
    <n v="528419.06999999995"/>
    <n v="330988.92"/>
    <n v="579230.6"/>
    <n v="358223.06"/>
    <n v="626890.35"/>
  </r>
  <r>
    <n v="2"/>
    <s v="Region II - Northeast"/>
    <x v="12"/>
    <s v="NY"/>
    <x v="69"/>
    <n v="2"/>
    <x v="1"/>
    <n v="119220.08"/>
    <n v="208635.14"/>
    <n v="155736.10999999999"/>
    <n v="272538.2"/>
    <n v="188787.57"/>
    <n v="330378.23999999999"/>
    <n v="230521.88"/>
    <n v="403413.28"/>
    <n v="273509.26"/>
    <n v="478641.2"/>
    <n v="300874.96000000002"/>
    <n v="526531.18999999994"/>
    <n v="326476.7"/>
    <n v="571334.23"/>
  </r>
  <r>
    <n v="2"/>
    <s v="Region II - Northeast"/>
    <x v="12"/>
    <s v="NY"/>
    <x v="69"/>
    <n v="3"/>
    <x v="2"/>
    <n v="104586.15"/>
    <n v="183025.77"/>
    <n v="142760.67000000001"/>
    <n v="249831.17"/>
    <n v="180660"/>
    <n v="316154.99"/>
    <n v="238001.15"/>
    <n v="416502.01"/>
    <n v="294961.27"/>
    <n v="516182.23"/>
    <n v="332370.21000000002"/>
    <n v="581647.87"/>
    <n v="369327.56"/>
    <n v="646323.24"/>
  </r>
  <r>
    <n v="2"/>
    <s v="Region II - Northeast"/>
    <x v="12"/>
    <s v="NY"/>
    <x v="69"/>
    <n v="4"/>
    <x v="3"/>
    <n v="118315.41"/>
    <n v="189304.66"/>
    <n v="165641.57"/>
    <n v="265026.52"/>
    <n v="212967.74"/>
    <n v="340748.38"/>
    <n v="283956.98"/>
    <n v="454331.18"/>
    <n v="354946.23"/>
    <n v="567913.97"/>
    <n v="402272.39"/>
    <n v="643635.84"/>
    <n v="449598.55"/>
    <n v="719357.7"/>
  </r>
  <r>
    <n v="2"/>
    <s v="Region II - Northeast"/>
    <x v="12"/>
    <s v="NY"/>
    <x v="70"/>
    <n v="1"/>
    <x v="0"/>
    <n v="109906"/>
    <n v="192335.49"/>
    <n v="142278.71"/>
    <n v="248987.73"/>
    <n v="170301.71"/>
    <n v="298027.99"/>
    <n v="203128.55"/>
    <n v="355474.96"/>
    <n v="239440.82"/>
    <n v="419021.44"/>
    <n v="262494.8"/>
    <n v="459365.9"/>
    <n v="284141.61"/>
    <n v="497247.81"/>
  </r>
  <r>
    <n v="2"/>
    <s v="Region II - Northeast"/>
    <x v="12"/>
    <s v="NY"/>
    <x v="70"/>
    <n v="2"/>
    <x v="1"/>
    <n v="94167"/>
    <n v="164792.25"/>
    <n v="123088.95"/>
    <n v="215405.67"/>
    <n v="149286.82999999999"/>
    <n v="261251.95"/>
    <n v="182427.42"/>
    <n v="319247.99"/>
    <n v="216527.2"/>
    <n v="378922.6"/>
    <n v="238236.34"/>
    <n v="416913.6"/>
    <n v="258568.15"/>
    <n v="452494.27"/>
  </r>
  <r>
    <n v="2"/>
    <s v="Region II - Northeast"/>
    <x v="12"/>
    <s v="NY"/>
    <x v="70"/>
    <n v="3"/>
    <x v="2"/>
    <n v="82391.789999999994"/>
    <n v="144185.63"/>
    <n v="112400.21"/>
    <n v="196700.37"/>
    <n v="142186.96"/>
    <n v="248827.18"/>
    <n v="187263.54"/>
    <n v="327711.19"/>
    <n v="232033.18"/>
    <n v="406058.07"/>
    <n v="261424.89"/>
    <n v="457493.56"/>
    <n v="290452.83"/>
    <n v="508292.45"/>
  </r>
  <r>
    <n v="2"/>
    <s v="Region II - Northeast"/>
    <x v="12"/>
    <s v="NY"/>
    <x v="70"/>
    <n v="4"/>
    <x v="3"/>
    <n v="93699.36"/>
    <n v="149918.97"/>
    <n v="131179.1"/>
    <n v="209886.56"/>
    <n v="168658.84"/>
    <n v="269854.15000000002"/>
    <n v="224878.46"/>
    <n v="359805.53"/>
    <n v="281098.07"/>
    <n v="449756.92"/>
    <n v="318577.81"/>
    <n v="509724.51"/>
    <n v="356057.55"/>
    <n v="569692.09"/>
  </r>
  <r>
    <n v="2"/>
    <s v="Region II - Northeast"/>
    <x v="12"/>
    <s v="NY"/>
    <x v="71"/>
    <n v="1"/>
    <x v="0"/>
    <n v="97213.72"/>
    <n v="170124.01"/>
    <n v="125830.35"/>
    <n v="220203.12"/>
    <n v="150601.81"/>
    <n v="263553.17"/>
    <n v="179613.17"/>
    <n v="314323.05"/>
    <n v="211704.67"/>
    <n v="370483.17"/>
    <n v="232078.85"/>
    <n v="406137.98"/>
    <n v="251202.34"/>
    <n v="439604.09"/>
  </r>
  <r>
    <n v="2"/>
    <s v="Region II - Northeast"/>
    <x v="12"/>
    <s v="NY"/>
    <x v="71"/>
    <n v="2"/>
    <x v="1"/>
    <n v="83374.259999999995"/>
    <n v="145904.95000000001"/>
    <n v="108956.6"/>
    <n v="190674.06"/>
    <n v="132123.21"/>
    <n v="231215.61"/>
    <n v="161410.45000000001"/>
    <n v="282468.3"/>
    <n v="191556.48000000001"/>
    <n v="335223.84000000003"/>
    <n v="210748.13"/>
    <n v="368809.23"/>
    <n v="228715.33"/>
    <n v="400251.83"/>
  </r>
  <r>
    <n v="2"/>
    <s v="Region II - Northeast"/>
    <x v="12"/>
    <s v="NY"/>
    <x v="71"/>
    <n v="3"/>
    <x v="2"/>
    <n v="73016.14"/>
    <n v="127778.25"/>
    <n v="99630.14"/>
    <n v="174352.74"/>
    <n v="126049.21"/>
    <n v="220586.12"/>
    <n v="166026.43"/>
    <n v="290546.25"/>
    <n v="205733.76000000001"/>
    <n v="360034.08"/>
    <n v="231805.47"/>
    <n v="405659.57"/>
    <n v="257557.31"/>
    <n v="450725.29"/>
  </r>
  <r>
    <n v="2"/>
    <s v="Region II - Northeast"/>
    <x v="12"/>
    <s v="NY"/>
    <x v="71"/>
    <n v="4"/>
    <x v="3"/>
    <n v="82883.210000000006"/>
    <n v="132613.13"/>
    <n v="116036.49"/>
    <n v="185658.38"/>
    <n v="149189.76999999999"/>
    <n v="238703.64"/>
    <n v="198919.69"/>
    <n v="318271.52"/>
    <n v="248649.62"/>
    <n v="397839.39"/>
    <n v="281802.90000000002"/>
    <n v="450884.65"/>
    <n v="314956.18"/>
    <n v="503929.9"/>
  </r>
  <r>
    <n v="2"/>
    <s v="Region II - Northeast"/>
    <x v="12"/>
    <s v="NY"/>
    <x v="72"/>
    <n v="1"/>
    <x v="0"/>
    <n v="97668.94"/>
    <n v="170920.65"/>
    <n v="126492.98"/>
    <n v="221362.71"/>
    <n v="151444.6"/>
    <n v="265028.06"/>
    <n v="180694.29"/>
    <n v="316215"/>
    <n v="213050.17"/>
    <n v="372837.8"/>
    <n v="233592.66"/>
    <n v="408787.15"/>
    <n v="252903.74"/>
    <n v="442581.55"/>
  </r>
  <r>
    <n v="2"/>
    <s v="Region II - Northeast"/>
    <x v="12"/>
    <s v="NY"/>
    <x v="72"/>
    <n v="2"/>
    <x v="1"/>
    <n v="83422.44"/>
    <n v="145989.26"/>
    <n v="109122.95"/>
    <n v="190965.15"/>
    <n v="132422.51"/>
    <n v="231739.39"/>
    <n v="161956.20000000001"/>
    <n v="283423.34000000003"/>
    <n v="192309.39"/>
    <n v="336541.43"/>
    <n v="211634.57"/>
    <n v="370360.49"/>
    <n v="229755.36"/>
    <n v="402071.88"/>
  </r>
  <r>
    <n v="2"/>
    <s v="Region II - Northeast"/>
    <x v="12"/>
    <s v="NY"/>
    <x v="72"/>
    <n v="3"/>
    <x v="2"/>
    <n v="72776.66"/>
    <n v="127359.16"/>
    <n v="99218.62"/>
    <n v="173632.58"/>
    <n v="125459.92"/>
    <n v="219554.86"/>
    <n v="165180.73000000001"/>
    <n v="289066.28000000003"/>
    <n v="204623.71"/>
    <n v="358091.5"/>
    <n v="230507.43"/>
    <n v="403388.01"/>
    <n v="256061.88"/>
    <n v="448108.28"/>
  </r>
  <r>
    <n v="2"/>
    <s v="Region II - Northeast"/>
    <x v="12"/>
    <s v="NY"/>
    <x v="72"/>
    <n v="4"/>
    <x v="3"/>
    <n v="83252.38"/>
    <n v="133203.81"/>
    <n v="116553.33"/>
    <n v="186485.33"/>
    <n v="149854.28"/>
    <n v="239766.85"/>
    <n v="199805.71"/>
    <n v="319689.14"/>
    <n v="249757.13"/>
    <n v="399611.42"/>
    <n v="283058.09000000003"/>
    <n v="452892.94"/>
    <n v="316359.03999999998"/>
    <n v="506174.47"/>
  </r>
  <r>
    <n v="2"/>
    <s v="Region II - Northeast"/>
    <x v="12"/>
    <s v="NY"/>
    <x v="73"/>
    <n v="1"/>
    <x v="0"/>
    <n v="114792.79"/>
    <n v="200887.38"/>
    <n v="148600.31"/>
    <n v="260050.54"/>
    <n v="177865.3"/>
    <n v="311264.27"/>
    <n v="212145.32"/>
    <n v="371254.31"/>
    <n v="250065.03"/>
    <n v="437613.8"/>
    <n v="274139.5"/>
    <n v="479744.13"/>
    <n v="296742.67"/>
    <n v="519299.66"/>
  </r>
  <r>
    <n v="2"/>
    <s v="Region II - Northeast"/>
    <x v="12"/>
    <s v="NY"/>
    <x v="73"/>
    <n v="2"/>
    <x v="1"/>
    <n v="98375.39"/>
    <n v="172156.93"/>
    <n v="128583.41"/>
    <n v="225020.97"/>
    <n v="155944.6"/>
    <n v="272903.05"/>
    <n v="190551.9"/>
    <n v="333465.83"/>
    <n v="226163.75"/>
    <n v="395786.55"/>
    <n v="248835.42"/>
    <n v="435461.98"/>
    <n v="270066.90999999997"/>
    <n v="472617.09"/>
  </r>
  <r>
    <n v="2"/>
    <s v="Region II - Northeast"/>
    <x v="12"/>
    <s v="NY"/>
    <x v="73"/>
    <n v="3"/>
    <x v="2"/>
    <n v="86091.56"/>
    <n v="150660.24"/>
    <n v="117452.82"/>
    <n v="205542.43"/>
    <n v="148582.84"/>
    <n v="260019.97"/>
    <n v="195691.42"/>
    <n v="342459.99"/>
    <n v="242479.84"/>
    <n v="424339.71"/>
    <n v="273197.78999999998"/>
    <n v="478096.14"/>
    <n v="303536.28999999998"/>
    <n v="531188.51"/>
  </r>
  <r>
    <n v="2"/>
    <s v="Region II - Northeast"/>
    <x v="12"/>
    <s v="NY"/>
    <x v="73"/>
    <n v="4"/>
    <x v="3"/>
    <n v="97866.73"/>
    <n v="156586.76999999999"/>
    <n v="137013.43"/>
    <n v="219221.48"/>
    <n v="176160.12"/>
    <n v="281856.19"/>
    <n v="234880.16"/>
    <n v="375808.26"/>
    <n v="293600.2"/>
    <n v="469760.32"/>
    <n v="332746.89"/>
    <n v="532395.03"/>
    <n v="371893.58"/>
    <n v="595029.74"/>
  </r>
  <r>
    <n v="2"/>
    <s v="Region II - Northeast"/>
    <x v="12"/>
    <s v="NY"/>
    <x v="74"/>
    <n v="1"/>
    <x v="0"/>
    <n v="138744.76999999999"/>
    <n v="242803.34"/>
    <n v="179570.07"/>
    <n v="314247.62"/>
    <n v="214909.59"/>
    <n v="376091.78"/>
    <n v="256291.61"/>
    <n v="448510.31"/>
    <n v="302066.99"/>
    <n v="528617.24"/>
    <n v="331128.65999999997"/>
    <n v="579475.15"/>
    <n v="358399.58"/>
    <n v="627199.27"/>
  </r>
  <r>
    <n v="2"/>
    <s v="Region II - Northeast"/>
    <x v="12"/>
    <s v="NY"/>
    <x v="74"/>
    <n v="2"/>
    <x v="1"/>
    <n v="119071.02"/>
    <n v="208374.28"/>
    <n v="155582.87"/>
    <n v="272270.03000000003"/>
    <n v="188640.98"/>
    <n v="330121.71000000002"/>
    <n v="230415.2"/>
    <n v="403226.59"/>
    <n v="273424.96000000002"/>
    <n v="478493.68"/>
    <n v="300805.58"/>
    <n v="526409.76"/>
    <n v="326432.76"/>
    <n v="571257.34"/>
  </r>
  <r>
    <n v="2"/>
    <s v="Region II - Northeast"/>
    <x v="12"/>
    <s v="NY"/>
    <x v="74"/>
    <n v="3"/>
    <x v="2"/>
    <n v="104342.37"/>
    <n v="182599.15"/>
    <n v="142393.96"/>
    <n v="249189.42"/>
    <n v="180168.45"/>
    <n v="315294.78000000003"/>
    <n v="237325.75"/>
    <n v="415320.07"/>
    <n v="294099.39"/>
    <n v="514673.94"/>
    <n v="331380.08"/>
    <n v="579915.15"/>
    <n v="368206.06"/>
    <n v="644360.6"/>
  </r>
  <r>
    <n v="2"/>
    <s v="Region II - Northeast"/>
    <x v="12"/>
    <s v="NY"/>
    <x v="74"/>
    <n v="4"/>
    <x v="3"/>
    <n v="118296.38"/>
    <n v="189274.22"/>
    <n v="165614.94"/>
    <n v="264983.90000000002"/>
    <n v="212933.49"/>
    <n v="340693.59"/>
    <n v="283911.32"/>
    <n v="454258.12"/>
    <n v="354889.15"/>
    <n v="567822.65"/>
    <n v="402207.71"/>
    <n v="643532.34"/>
    <n v="449526.26"/>
    <n v="719242.03"/>
  </r>
  <r>
    <n v="2"/>
    <s v="Region II - Northeast"/>
    <x v="12"/>
    <s v="NY"/>
    <x v="75"/>
    <n v="1"/>
    <x v="0"/>
    <n v="106465.17"/>
    <n v="186314.04"/>
    <n v="137871.85999999999"/>
    <n v="241275.76"/>
    <n v="165059.06"/>
    <n v="288853.34999999998"/>
    <n v="196924.47"/>
    <n v="344617.83"/>
    <n v="232173.73"/>
    <n v="406304.03"/>
    <n v="254553.11"/>
    <n v="445467.95"/>
    <n v="275585.64"/>
    <n v="482274.88"/>
  </r>
  <r>
    <n v="2"/>
    <s v="Region II - Northeast"/>
    <x v="12"/>
    <s v="NY"/>
    <x v="75"/>
    <n v="2"/>
    <x v="1"/>
    <n v="90997.53"/>
    <n v="159245.68"/>
    <n v="119012.97"/>
    <n v="208272.7"/>
    <n v="144406.5"/>
    <n v="252711.38"/>
    <n v="176580.26"/>
    <n v="309015.46000000002"/>
    <n v="209655.17"/>
    <n v="366896.55"/>
    <n v="230712.9"/>
    <n v="403747.58"/>
    <n v="250453.11"/>
    <n v="438292.95"/>
  </r>
  <r>
    <n v="2"/>
    <s v="Region II - Northeast"/>
    <x v="12"/>
    <s v="NY"/>
    <x v="75"/>
    <n v="3"/>
    <x v="2"/>
    <n v="79436.27"/>
    <n v="139013.46"/>
    <n v="108313.31"/>
    <n v="189548.3"/>
    <n v="136972.51"/>
    <n v="239701.89"/>
    <n v="180350.92"/>
    <n v="315614.11"/>
    <n v="223427.69"/>
    <n v="390998.46"/>
    <n v="251698.66"/>
    <n v="440472.65"/>
    <n v="279612.12"/>
    <n v="489321.21"/>
  </r>
  <r>
    <n v="2"/>
    <s v="Region II - Northeast"/>
    <x v="12"/>
    <s v="NY"/>
    <x v="75"/>
    <n v="4"/>
    <x v="3"/>
    <n v="90753.65"/>
    <n v="145205.85"/>
    <n v="127055.12"/>
    <n v="203288.19"/>
    <n v="163356.57999999999"/>
    <n v="261370.53"/>
    <n v="217808.77"/>
    <n v="348494.04"/>
    <n v="272260.96000000002"/>
    <n v="435617.55"/>
    <n v="308562.42"/>
    <n v="493699.88"/>
    <n v="344863.88"/>
    <n v="551782.22"/>
  </r>
  <r>
    <n v="2"/>
    <s v="Region II - Northeast"/>
    <x v="12"/>
    <s v="NY"/>
    <x v="76"/>
    <n v="1"/>
    <x v="0"/>
    <n v="99168.43"/>
    <n v="173544.76"/>
    <n v="128358.99"/>
    <n v="224628.23"/>
    <n v="153627.24"/>
    <n v="268847.68"/>
    <n v="183219.87"/>
    <n v="320634.78000000003"/>
    <n v="215954.35"/>
    <n v="377920.11"/>
    <n v="236736.72"/>
    <n v="414289.26"/>
    <n v="256242.75"/>
    <n v="448424.82"/>
  </r>
  <r>
    <n v="2"/>
    <s v="Region II - Northeast"/>
    <x v="12"/>
    <s v="NY"/>
    <x v="76"/>
    <n v="2"/>
    <x v="1"/>
    <n v="85057.61"/>
    <n v="148850.82"/>
    <n v="111154.39"/>
    <n v="194520.17"/>
    <n v="134786.31"/>
    <n v="235876.05"/>
    <n v="164660.24"/>
    <n v="288155.43"/>
    <n v="195411.1"/>
    <n v="341969.42"/>
    <n v="214987.76"/>
    <n v="376228.58"/>
    <n v="233314.83"/>
    <n v="408300.95"/>
  </r>
  <r>
    <n v="2"/>
    <s v="Region II - Northeast"/>
    <x v="12"/>
    <s v="NY"/>
    <x v="76"/>
    <n v="3"/>
    <x v="2"/>
    <n v="74496.05"/>
    <n v="130368.09"/>
    <n v="101651.18"/>
    <n v="177889.56"/>
    <n v="128607.56"/>
    <n v="225063.23"/>
    <n v="169397.58"/>
    <n v="296445.77"/>
    <n v="209912.42"/>
    <n v="367346.73"/>
    <n v="236514.63"/>
    <n v="413900.6"/>
    <n v="262790.69"/>
    <n v="459883.71"/>
  </r>
  <r>
    <n v="2"/>
    <s v="Region II - Northeast"/>
    <x v="12"/>
    <s v="NY"/>
    <x v="76"/>
    <n v="4"/>
    <x v="3"/>
    <n v="84550.15"/>
    <n v="135280.25"/>
    <n v="118370.22"/>
    <n v="189392.35"/>
    <n v="152190.28"/>
    <n v="243504.45"/>
    <n v="202920.37"/>
    <n v="324672.59999999998"/>
    <n v="253650.46"/>
    <n v="405840.75"/>
    <n v="287470.53000000003"/>
    <n v="459952.85"/>
    <n v="321290.59000000003"/>
    <n v="514064.95"/>
  </r>
  <r>
    <n v="2"/>
    <s v="Region II - Northeast"/>
    <x v="12"/>
    <s v="NY"/>
    <x v="77"/>
    <n v="1"/>
    <x v="0"/>
    <n v="118755.75"/>
    <n v="207822.57"/>
    <n v="153608.84"/>
    <n v="268815.46999999997"/>
    <n v="183777.87"/>
    <n v="321611.27"/>
    <n v="219071.63"/>
    <n v="383375.35"/>
    <n v="258111.45"/>
    <n v="451695.04"/>
    <n v="282896.31"/>
    <n v="495068.54"/>
    <n v="306117.42"/>
    <n v="535705.49"/>
  </r>
  <r>
    <n v="2"/>
    <s v="Region II - Northeast"/>
    <x v="12"/>
    <s v="NY"/>
    <x v="77"/>
    <n v="2"/>
    <x v="1"/>
    <n v="102338.35"/>
    <n v="179092.11"/>
    <n v="133591.94"/>
    <n v="233785.9"/>
    <n v="161857.17000000001"/>
    <n v="283250.05"/>
    <n v="197478.21"/>
    <n v="345586.87"/>
    <n v="234210.17"/>
    <n v="409867.8"/>
    <n v="257592.22"/>
    <n v="450786.39"/>
    <n v="279441.65999999997"/>
    <n v="489022.91"/>
  </r>
  <r>
    <n v="2"/>
    <s v="Region II - Northeast"/>
    <x v="12"/>
    <s v="NY"/>
    <x v="77"/>
    <n v="3"/>
    <x v="2"/>
    <n v="90026.52"/>
    <n v="157546.4"/>
    <n v="122961.75"/>
    <n v="215183.06"/>
    <n v="155665.75"/>
    <n v="272415.07"/>
    <n v="205135.31"/>
    <n v="358986.78"/>
    <n v="254284.69"/>
    <n v="444998.21"/>
    <n v="286576.63"/>
    <n v="501509.1"/>
    <n v="318489.11"/>
    <n v="557355.93999999994"/>
  </r>
  <r>
    <n v="2"/>
    <s v="Region II - Northeast"/>
    <x v="12"/>
    <s v="NY"/>
    <x v="77"/>
    <n v="4"/>
    <x v="3"/>
    <n v="101276.73"/>
    <n v="162042.78"/>
    <n v="141787.43"/>
    <n v="226859.89"/>
    <n v="182298.12"/>
    <n v="291677"/>
    <n v="243064.16"/>
    <n v="388902.67"/>
    <n v="303830.2"/>
    <n v="486128.33"/>
    <n v="344340.9"/>
    <n v="550945.43999999994"/>
    <n v="384851.59"/>
    <n v="615762.55000000005"/>
  </r>
  <r>
    <n v="2"/>
    <s v="Region II - Northeast"/>
    <x v="12"/>
    <s v="NY"/>
    <x v="78"/>
    <n v="1"/>
    <x v="0"/>
    <n v="136294.67000000001"/>
    <n v="238515.68"/>
    <n v="176415.35"/>
    <n v="308726.87"/>
    <n v="211145.08"/>
    <n v="369503.88"/>
    <n v="251819.1"/>
    <n v="440683.43"/>
    <n v="296811.5"/>
    <n v="519420.13"/>
    <n v="325376.17"/>
    <n v="569408.29"/>
    <n v="352187.31"/>
    <n v="616327.79"/>
  </r>
  <r>
    <n v="2"/>
    <s v="Region II - Northeast"/>
    <x v="12"/>
    <s v="NY"/>
    <x v="78"/>
    <n v="2"/>
    <x v="1"/>
    <n v="116892.29"/>
    <n v="204561.51"/>
    <n v="152759.01999999999"/>
    <n v="267328.28999999998"/>
    <n v="185238.8"/>
    <n v="324167.89"/>
    <n v="226299.61"/>
    <n v="396024.32000000001"/>
    <n v="268564.53000000003"/>
    <n v="469987.93"/>
    <n v="295471.34000000003"/>
    <n v="517074.85"/>
    <n v="320661.40999999997"/>
    <n v="561157.47"/>
  </r>
  <r>
    <n v="2"/>
    <s v="Region II - Northeast"/>
    <x v="12"/>
    <s v="NY"/>
    <x v="78"/>
    <n v="3"/>
    <x v="2"/>
    <n v="102370.59"/>
    <n v="179148.53"/>
    <n v="139684.29"/>
    <n v="244447.52"/>
    <n v="176724.73"/>
    <n v="309268.27"/>
    <n v="232774.11"/>
    <n v="407354.7"/>
    <n v="288445.12"/>
    <n v="504778.96"/>
    <n v="324998.57"/>
    <n v="568747.49"/>
    <n v="361103.57"/>
    <n v="631931.24"/>
  </r>
  <r>
    <n v="2"/>
    <s v="Region II - Northeast"/>
    <x v="12"/>
    <s v="NY"/>
    <x v="78"/>
    <n v="4"/>
    <x v="3"/>
    <n v="116203.18"/>
    <n v="185925.09"/>
    <n v="162684.45000000001"/>
    <n v="260295.13"/>
    <n v="209165.73"/>
    <n v="334665.17"/>
    <n v="278887.63"/>
    <n v="446220.22"/>
    <n v="348609.54"/>
    <n v="557775.28"/>
    <n v="395090.82"/>
    <n v="632145.31999999995"/>
    <n v="441572.09"/>
    <n v="706515.35"/>
  </r>
  <r>
    <n v="2"/>
    <s v="Region II - Northeast"/>
    <x v="12"/>
    <s v="NY"/>
    <x v="79"/>
    <n v="1"/>
    <x v="0"/>
    <n v="104992.44"/>
    <n v="183736.77"/>
    <n v="135981.48000000001"/>
    <n v="237967.59"/>
    <n v="162807.26999999999"/>
    <n v="284912.73"/>
    <n v="194255.33"/>
    <n v="339946.83"/>
    <n v="229043.09"/>
    <n v="400825.41"/>
    <n v="251129.58"/>
    <n v="439476.76"/>
    <n v="271893.59000000003"/>
    <n v="475813.79"/>
  </r>
  <r>
    <n v="2"/>
    <s v="Region II - Northeast"/>
    <x v="12"/>
    <s v="NY"/>
    <x v="79"/>
    <n v="2"/>
    <x v="1"/>
    <n v="89660.49"/>
    <n v="156905.85"/>
    <n v="117288.01"/>
    <n v="205254.02"/>
    <n v="142335.88"/>
    <n v="249087.78"/>
    <n v="174089.58"/>
    <n v="304656.76"/>
    <n v="206722.06"/>
    <n v="361763.61"/>
    <n v="227498.49"/>
    <n v="398122.36"/>
    <n v="246981.52"/>
    <n v="432217.66"/>
  </r>
  <r>
    <n v="2"/>
    <s v="Region II - Northeast"/>
    <x v="12"/>
    <s v="NY"/>
    <x v="79"/>
    <n v="3"/>
    <x v="2"/>
    <n v="78204.44"/>
    <n v="136857.76999999999"/>
    <n v="106614.18"/>
    <n v="186574.81"/>
    <n v="134807.97"/>
    <n v="235913.95"/>
    <n v="177484.86"/>
    <n v="310598.51"/>
    <n v="219862.76"/>
    <n v="384759.83"/>
    <n v="247671.73"/>
    <n v="433425.52"/>
    <n v="275126.33"/>
    <n v="481471.08"/>
  </r>
  <r>
    <n v="2"/>
    <s v="Region II - Northeast"/>
    <x v="12"/>
    <s v="NY"/>
    <x v="79"/>
    <n v="4"/>
    <x v="3"/>
    <n v="89493.93"/>
    <n v="143190.29"/>
    <n v="125291.5"/>
    <n v="200466.41"/>
    <n v="161089.07"/>
    <n v="257742.52"/>
    <n v="214785.43"/>
    <n v="343656.7"/>
    <n v="268481.78999999998"/>
    <n v="429570.87"/>
    <n v="304279.36"/>
    <n v="486846.99"/>
    <n v="340076.93"/>
    <n v="544123.1"/>
  </r>
  <r>
    <n v="2"/>
    <s v="Region II - Northeast"/>
    <x v="12"/>
    <s v="NY"/>
    <x v="80"/>
    <n v="1"/>
    <x v="0"/>
    <n v="105005.82"/>
    <n v="183760.19"/>
    <n v="135969.29"/>
    <n v="237946.26"/>
    <n v="162772.70000000001"/>
    <n v="284852.21999999997"/>
    <n v="194183.56"/>
    <n v="339821.22"/>
    <n v="228929.86"/>
    <n v="400627.25"/>
    <n v="250989.84"/>
    <n v="439232.22"/>
    <n v="271717.07"/>
    <n v="475504.87"/>
  </r>
  <r>
    <n v="2"/>
    <s v="Region II - Northeast"/>
    <x v="12"/>
    <s v="NY"/>
    <x v="80"/>
    <n v="2"/>
    <x v="1"/>
    <n v="89809.55"/>
    <n v="157166.71"/>
    <n v="117441.25"/>
    <n v="205522.19"/>
    <n v="142482.46"/>
    <n v="249344.31"/>
    <n v="174196.26"/>
    <n v="304843.45"/>
    <n v="206806.36"/>
    <n v="361911.12"/>
    <n v="227567.88"/>
    <n v="398243.78"/>
    <n v="247025.46"/>
    <n v="432294.55"/>
  </r>
  <r>
    <n v="2"/>
    <s v="Region II - Northeast"/>
    <x v="12"/>
    <s v="NY"/>
    <x v="80"/>
    <n v="3"/>
    <x v="2"/>
    <n v="78448.22"/>
    <n v="137284.39000000001"/>
    <n v="106980.89"/>
    <n v="187216.55"/>
    <n v="135299.51999999999"/>
    <n v="236774.16"/>
    <n v="178160.25"/>
    <n v="311780.45"/>
    <n v="220724.64"/>
    <n v="386268.12"/>
    <n v="248661.85"/>
    <n v="435158.24"/>
    <n v="276247.84000000003"/>
    <n v="483433.72"/>
  </r>
  <r>
    <n v="2"/>
    <s v="Region II - Northeast"/>
    <x v="12"/>
    <s v="NY"/>
    <x v="80"/>
    <n v="4"/>
    <x v="3"/>
    <n v="89512.95"/>
    <n v="143220.73000000001"/>
    <n v="125318.14"/>
    <n v="200509.02"/>
    <n v="161123.32"/>
    <n v="257797.31"/>
    <n v="214831.09"/>
    <n v="343729.75"/>
    <n v="268538.86"/>
    <n v="429662.19"/>
    <n v="304344.05"/>
    <n v="486950.48"/>
    <n v="340149.23"/>
    <n v="544238.77"/>
  </r>
  <r>
    <n v="2"/>
    <s v="Region II - Northeast"/>
    <x v="12"/>
    <s v="NY"/>
    <x v="81"/>
    <n v="1"/>
    <x v="0"/>
    <n v="131943.4"/>
    <n v="230900.95"/>
    <n v="170683.26"/>
    <n v="298695.7"/>
    <n v="204216.84"/>
    <n v="357379.47"/>
    <n v="243452.79999999999"/>
    <n v="426042.39"/>
    <n v="286853.40999999997"/>
    <n v="501993.46"/>
    <n v="314406.86"/>
    <n v="550212.01"/>
    <n v="340228.53"/>
    <n v="595399.93999999994"/>
  </r>
  <r>
    <n v="2"/>
    <s v="Region II - Northeast"/>
    <x v="12"/>
    <s v="NY"/>
    <x v="81"/>
    <n v="2"/>
    <x v="1"/>
    <n v="113626.47"/>
    <n v="198846.31"/>
    <n v="148350.35999999999"/>
    <n v="259613.12"/>
    <n v="179759.86"/>
    <n v="314579.76"/>
    <n v="219360.97"/>
    <n v="383881.69"/>
    <n v="260186.69"/>
    <n v="455326.7"/>
    <n v="286175.03000000003"/>
    <n v="500806.31"/>
    <n v="310466.33"/>
    <n v="543316.06999999995"/>
  </r>
  <r>
    <n v="2"/>
    <s v="Region II - Northeast"/>
    <x v="12"/>
    <s v="NY"/>
    <x v="81"/>
    <n v="3"/>
    <x v="2"/>
    <n v="99894.03"/>
    <n v="174814.55"/>
    <n v="136420.44"/>
    <n v="238735.77"/>
    <n v="172688.86"/>
    <n v="302205.51"/>
    <n v="227552.9"/>
    <n v="398217.57"/>
    <n v="282059.71999999997"/>
    <n v="493604.51"/>
    <n v="317868.40000000002"/>
    <n v="556269.71"/>
    <n v="353253.73"/>
    <n v="618194.02"/>
  </r>
  <r>
    <n v="2"/>
    <s v="Region II - Northeast"/>
    <x v="12"/>
    <s v="NY"/>
    <x v="81"/>
    <n v="4"/>
    <x v="3"/>
    <n v="112519.13"/>
    <n v="180030.62"/>
    <n v="157526.79"/>
    <n v="252042.86"/>
    <n v="202534.44"/>
    <n v="324055.11"/>
    <n v="270045.92"/>
    <n v="432073.48"/>
    <n v="337557.4"/>
    <n v="540091.85"/>
    <n v="382565.06"/>
    <n v="612104.1"/>
    <n v="427572.71"/>
    <n v="684116.35"/>
  </r>
  <r>
    <n v="2"/>
    <s v="Region II - Northeast"/>
    <x v="12"/>
    <s v="NY"/>
    <x v="82"/>
    <n v="1"/>
    <x v="0"/>
    <n v="102046.99"/>
    <n v="178582.23"/>
    <n v="132200.71"/>
    <n v="231351.24"/>
    <n v="158303.70000000001"/>
    <n v="277031.48"/>
    <n v="188917.05"/>
    <n v="330604.84999999998"/>
    <n v="222781.81"/>
    <n v="389868.17"/>
    <n v="244282.5"/>
    <n v="427494.38"/>
    <n v="264509.49"/>
    <n v="462891.61"/>
  </r>
  <r>
    <n v="2"/>
    <s v="Region II - Northeast"/>
    <x v="12"/>
    <s v="NY"/>
    <x v="82"/>
    <n v="2"/>
    <x v="1"/>
    <n v="86986.39"/>
    <n v="152226.19"/>
    <n v="113838.1"/>
    <n v="199216.68"/>
    <n v="138194.63"/>
    <n v="241840.6"/>
    <n v="169108.22"/>
    <n v="295939.38"/>
    <n v="200855.84"/>
    <n v="351497.73"/>
    <n v="221069.67"/>
    <n v="386871.92"/>
    <n v="240038.34"/>
    <n v="420067.09"/>
  </r>
  <r>
    <n v="2"/>
    <s v="Region II - Northeast"/>
    <x v="12"/>
    <s v="NY"/>
    <x v="82"/>
    <n v="3"/>
    <x v="2"/>
    <n v="75740.800000000003"/>
    <n v="132546.39000000001"/>
    <n v="103215.9"/>
    <n v="180627.83"/>
    <n v="130478.89"/>
    <n v="228338.06"/>
    <n v="171752.74"/>
    <n v="300567.3"/>
    <n v="212732.89"/>
    <n v="372282.56"/>
    <n v="239617.87"/>
    <n v="419331.27"/>
    <n v="266154.75"/>
    <n v="465770.81"/>
  </r>
  <r>
    <n v="2"/>
    <s v="Region II - Northeast"/>
    <x v="12"/>
    <s v="NY"/>
    <x v="82"/>
    <n v="4"/>
    <x v="3"/>
    <n v="86974.48"/>
    <n v="139159.17000000001"/>
    <n v="121764.28"/>
    <n v="194822.84"/>
    <n v="156554.07"/>
    <n v="250486.51"/>
    <n v="208738.76"/>
    <n v="333982.02"/>
    <n v="260923.45"/>
    <n v="417477.52"/>
    <n v="295713.24"/>
    <n v="473141.19"/>
    <n v="330503.03000000003"/>
    <n v="528804.86"/>
  </r>
  <r>
    <n v="2"/>
    <s v="Region II - Northeast"/>
    <x v="12"/>
    <s v="NY"/>
    <x v="83"/>
    <n v="1"/>
    <x v="0"/>
    <n v="99610.28"/>
    <n v="174317.99"/>
    <n v="129033.81"/>
    <n v="225809.17"/>
    <n v="154504.62"/>
    <n v="270383.08"/>
    <n v="184372.78"/>
    <n v="322652.36"/>
    <n v="217413.09"/>
    <n v="380472.92"/>
    <n v="238390.28"/>
    <n v="417183"/>
    <n v="258120.7"/>
    <n v="451711.22"/>
  </r>
  <r>
    <n v="2"/>
    <s v="Region II - Northeast"/>
    <x v="12"/>
    <s v="NY"/>
    <x v="83"/>
    <n v="2"/>
    <x v="1"/>
    <n v="84956.73"/>
    <n v="148674.28"/>
    <n v="111167.49"/>
    <n v="194543.11"/>
    <n v="134939.04"/>
    <n v="236143.31"/>
    <n v="165099.31"/>
    <n v="288923.8"/>
    <n v="196079.72"/>
    <n v="343139.51"/>
    <n v="215804.82"/>
    <n v="377658.44"/>
    <n v="234310.93"/>
    <n v="410044.13"/>
  </r>
  <r>
    <n v="2"/>
    <s v="Region II - Northeast"/>
    <x v="12"/>
    <s v="NY"/>
    <x v="83"/>
    <n v="3"/>
    <x v="2"/>
    <n v="74012.800000000003"/>
    <n v="129522.39"/>
    <n v="100872.95"/>
    <n v="176527.67"/>
    <n v="127526.72"/>
    <n v="223171.77"/>
    <n v="167876.49"/>
    <n v="293783.87"/>
    <n v="207940.5"/>
    <n v="363895.87"/>
    <n v="234226.47"/>
    <n v="409896.33"/>
    <n v="260173.76"/>
    <n v="455304.08"/>
  </r>
  <r>
    <n v="2"/>
    <s v="Region II - Northeast"/>
    <x v="12"/>
    <s v="NY"/>
    <x v="83"/>
    <n v="4"/>
    <x v="3"/>
    <n v="84900.31"/>
    <n v="135840.49"/>
    <n v="118860.43"/>
    <n v="190176.69"/>
    <n v="152820.54999999999"/>
    <n v="244512.89"/>
    <n v="203760.74"/>
    <n v="326017.18"/>
    <n v="254700.92"/>
    <n v="407521.48"/>
    <n v="288661.03999999998"/>
    <n v="461857.67"/>
    <n v="322621.17"/>
    <n v="516193.87"/>
  </r>
  <r>
    <n v="2"/>
    <s v="Region II - Northeast"/>
    <x v="12"/>
    <s v="NY"/>
    <x v="84"/>
    <n v="1"/>
    <x v="0"/>
    <n v="96691.58"/>
    <n v="169210.27"/>
    <n v="125228.66"/>
    <n v="219150.16"/>
    <n v="149931.89000000001"/>
    <n v="262380.79999999999"/>
    <n v="178890.93"/>
    <n v="313059.13"/>
    <n v="210925.33"/>
    <n v="369119.33"/>
    <n v="231263.72"/>
    <n v="404711.51"/>
    <n v="250383.53"/>
    <n v="438171.18"/>
  </r>
  <r>
    <n v="2"/>
    <s v="Region II - Northeast"/>
    <x v="12"/>
    <s v="NY"/>
    <x v="84"/>
    <n v="2"/>
    <x v="1"/>
    <n v="82580.759999999995"/>
    <n v="144516.32999999999"/>
    <n v="108024.05"/>
    <n v="189042.1"/>
    <n v="131090.96"/>
    <n v="229409.17"/>
    <n v="160331.29999999999"/>
    <n v="280579.78000000003"/>
    <n v="190382.07999999999"/>
    <n v="333168.65000000002"/>
    <n v="209514.76"/>
    <n v="366650.82"/>
    <n v="227455.61"/>
    <n v="398047.32"/>
  </r>
  <r>
    <n v="2"/>
    <s v="Region II - Northeast"/>
    <x v="12"/>
    <s v="NY"/>
    <x v="84"/>
    <n v="3"/>
    <x v="2"/>
    <n v="72036.710000000006"/>
    <n v="126064.24"/>
    <n v="98208.1"/>
    <n v="171864.17"/>
    <n v="124180.74"/>
    <n v="217316.3"/>
    <n v="163495.15"/>
    <n v="286116.52"/>
    <n v="202534.38"/>
    <n v="354435.17"/>
    <n v="228152.86"/>
    <n v="399267.5"/>
    <n v="253445.18"/>
    <n v="443529.07"/>
  </r>
  <r>
    <n v="2"/>
    <s v="Region II - Northeast"/>
    <x v="12"/>
    <s v="NY"/>
    <x v="84"/>
    <n v="4"/>
    <x v="3"/>
    <n v="82418.899999999994"/>
    <n v="131870.25"/>
    <n v="115386.47"/>
    <n v="184618.35"/>
    <n v="148354.03"/>
    <n v="237366.45"/>
    <n v="197805.37"/>
    <n v="316488.59999999998"/>
    <n v="247256.71"/>
    <n v="395610.74"/>
    <n v="280224.27"/>
    <n v="448358.84"/>
    <n v="313191.83"/>
    <n v="501106.94"/>
  </r>
  <r>
    <n v="2"/>
    <s v="Region II - Northeast"/>
    <x v="12"/>
    <s v="NY"/>
    <x v="85"/>
    <n v="1"/>
    <x v="0"/>
    <n v="131314.22"/>
    <n v="229799.88"/>
    <n v="170179.08"/>
    <n v="297813.39"/>
    <n v="203823.52"/>
    <n v="356691.17"/>
    <n v="243304.79"/>
    <n v="425783.38"/>
    <n v="286979.96000000002"/>
    <n v="502214.92"/>
    <n v="314709.65000000002"/>
    <n v="550741.89"/>
    <n v="340821.93"/>
    <n v="596438.37"/>
  </r>
  <r>
    <n v="2"/>
    <s v="Region II - Northeast"/>
    <x v="12"/>
    <s v="NY"/>
    <x v="85"/>
    <n v="2"/>
    <x v="1"/>
    <n v="111640.47"/>
    <n v="195370.82"/>
    <n v="146191.89000000001"/>
    <n v="255835.8"/>
    <n v="177554.92"/>
    <n v="310721.09999999998"/>
    <n v="217428.38"/>
    <n v="380499.66"/>
    <n v="258337.92000000001"/>
    <n v="452091.37"/>
    <n v="284386.58"/>
    <n v="497676.51"/>
    <n v="308855.11"/>
    <n v="540496.43999999994"/>
  </r>
  <r>
    <n v="2"/>
    <s v="Region II - Northeast"/>
    <x v="12"/>
    <s v="NY"/>
    <x v="85"/>
    <n v="3"/>
    <x v="2"/>
    <n v="96964.34"/>
    <n v="169687.6"/>
    <n v="132064.71"/>
    <n v="231113.25"/>
    <n v="166887.99"/>
    <n v="292053.99"/>
    <n v="219618.48"/>
    <n v="384332.34"/>
    <n v="271965.3"/>
    <n v="475939.28"/>
    <n v="306294.78000000003"/>
    <n v="536015.87"/>
    <n v="340169.54"/>
    <n v="595296.69999999995"/>
  </r>
  <r>
    <n v="2"/>
    <s v="Region II - Northeast"/>
    <x v="12"/>
    <s v="NY"/>
    <x v="85"/>
    <n v="4"/>
    <x v="3"/>
    <n v="111902.64"/>
    <n v="179044.22"/>
    <n v="156663.69"/>
    <n v="250661.91"/>
    <n v="201424.74"/>
    <n v="322279.59000000003"/>
    <n v="268566.32"/>
    <n v="429706.12"/>
    <n v="335707.91"/>
    <n v="537132.66"/>
    <n v="380468.96"/>
    <n v="608750.34"/>
    <n v="425230.01"/>
    <n v="680368.03"/>
  </r>
  <r>
    <n v="2"/>
    <s v="Region II - Northeast"/>
    <x v="13"/>
    <s v="PR"/>
    <x v="86"/>
    <n v="1"/>
    <x v="0"/>
    <n v="102033.60000000001"/>
    <n v="178558.81"/>
    <n v="132212.9"/>
    <n v="231372.57"/>
    <n v="158338.28"/>
    <n v="277091.98"/>
    <n v="188988.83"/>
    <n v="330730.46000000002"/>
    <n v="222895.05"/>
    <n v="390066.33"/>
    <n v="244422.24"/>
    <n v="427738.93"/>
    <n v="264686.01"/>
    <n v="463200.52"/>
  </r>
  <r>
    <n v="2"/>
    <s v="Region II - Northeast"/>
    <x v="13"/>
    <s v="PR"/>
    <x v="86"/>
    <n v="2"/>
    <x v="1"/>
    <n v="86837.33"/>
    <n v="151965.32999999999"/>
    <n v="113684.86"/>
    <n v="198948.51"/>
    <n v="138048.04"/>
    <n v="241584.07"/>
    <n v="169001.54"/>
    <n v="295752.69"/>
    <n v="200771.55"/>
    <n v="351350.21"/>
    <n v="221000.28"/>
    <n v="386750.49"/>
    <n v="239994.4"/>
    <n v="419990.2"/>
  </r>
  <r>
    <n v="2"/>
    <s v="Region II - Northeast"/>
    <x v="13"/>
    <s v="PR"/>
    <x v="86"/>
    <n v="3"/>
    <x v="2"/>
    <n v="75497.009999999995"/>
    <n v="132119.76999999999"/>
    <n v="102849.19"/>
    <n v="179986.09"/>
    <n v="129987.34"/>
    <n v="227477.85"/>
    <n v="171077.35"/>
    <n v="299385.37"/>
    <n v="211871.01"/>
    <n v="370774.27"/>
    <n v="238627.74"/>
    <n v="417598.55"/>
    <n v="265033.24"/>
    <n v="463808.17"/>
  </r>
  <r>
    <n v="2"/>
    <s v="Region II - Northeast"/>
    <x v="13"/>
    <s v="PR"/>
    <x v="86"/>
    <n v="4"/>
    <x v="3"/>
    <n v="86955.46"/>
    <n v="139128.73000000001"/>
    <n v="121737.64"/>
    <n v="194780.23"/>
    <n v="156519.82"/>
    <n v="250431.72"/>
    <n v="208693.1"/>
    <n v="333908.96000000002"/>
    <n v="260866.37"/>
    <n v="417386.2"/>
    <n v="295648.56"/>
    <n v="473037.7"/>
    <n v="330430.74"/>
    <n v="528689.18999999994"/>
  </r>
  <r>
    <n v="2"/>
    <s v="Region II - Northeast"/>
    <x v="14"/>
    <s v="VI"/>
    <x v="87"/>
    <n v="1"/>
    <x v="0"/>
    <n v="128462.43"/>
    <n v="224809.25"/>
    <n v="166312.98000000001"/>
    <n v="291047.71999999997"/>
    <n v="199077.92"/>
    <n v="348386.35"/>
    <n v="237464.05"/>
    <n v="415562.09"/>
    <n v="279926.02"/>
    <n v="489870.53"/>
    <n v="306884.39"/>
    <n v="537047.68999999994"/>
    <n v="332202.14"/>
    <n v="581353.75"/>
  </r>
  <r>
    <n v="2"/>
    <s v="Region II - Northeast"/>
    <x v="14"/>
    <s v="VI"/>
    <x v="87"/>
    <n v="2"/>
    <x v="1"/>
    <n v="110009.81"/>
    <n v="192517.17"/>
    <n v="143814.65"/>
    <n v="251675.64"/>
    <n v="174439.77"/>
    <n v="305269.59999999998"/>
    <n v="213193.77"/>
    <n v="373089.09"/>
    <n v="253061.77"/>
    <n v="442858.1"/>
    <n v="278443.44"/>
    <n v="487276.02"/>
    <n v="302219.46999999997"/>
    <n v="528884.07999999996"/>
  </r>
  <r>
    <n v="2"/>
    <s v="Region II - Northeast"/>
    <x v="14"/>
    <s v="VI"/>
    <x v="87"/>
    <n v="3"/>
    <x v="2"/>
    <n v="96207.16"/>
    <n v="168362.53"/>
    <n v="131233.41"/>
    <n v="229658.47"/>
    <n v="165999.76"/>
    <n v="290499.58"/>
    <n v="218614.1"/>
    <n v="382574.68"/>
    <n v="270868.59000000003"/>
    <n v="474020.03"/>
    <n v="305171.78999999998"/>
    <n v="534050.64"/>
    <n v="339048.5"/>
    <n v="593334.88"/>
  </r>
  <r>
    <n v="2"/>
    <s v="Region II - Northeast"/>
    <x v="14"/>
    <s v="VI"/>
    <x v="87"/>
    <n v="4"/>
    <x v="3"/>
    <n v="109516.36"/>
    <n v="175226.17"/>
    <n v="153322.9"/>
    <n v="245316.64"/>
    <n v="197129.44"/>
    <n v="315407.11"/>
    <n v="262839.26"/>
    <n v="420542.82"/>
    <n v="328549.07"/>
    <n v="525678.52"/>
    <n v="372355.61"/>
    <n v="595768.99"/>
    <n v="416162.16"/>
    <n v="665859.46"/>
  </r>
  <r>
    <n v="2"/>
    <s v="Region II - Northeast"/>
    <x v="14"/>
    <s v="VI"/>
    <x v="88"/>
    <n v="1"/>
    <x v="0"/>
    <n v="136174.24"/>
    <n v="238304.92"/>
    <n v="176525.05"/>
    <n v="308918.84000000003"/>
    <n v="211456.25"/>
    <n v="370048.44"/>
    <n v="252465.11"/>
    <n v="441813.94"/>
    <n v="297830.62"/>
    <n v="521203.58"/>
    <n v="326633.82"/>
    <n v="571609.18000000005"/>
    <n v="353776.02"/>
    <n v="619108.03"/>
  </r>
  <r>
    <n v="2"/>
    <s v="Region II - Northeast"/>
    <x v="14"/>
    <s v="VI"/>
    <x v="88"/>
    <n v="2"/>
    <x v="1"/>
    <n v="115550.73"/>
    <n v="202213.78"/>
    <n v="151379.85999999999"/>
    <n v="264914.75"/>
    <n v="183919.51"/>
    <n v="321859.14"/>
    <n v="225339.49"/>
    <n v="394344.11"/>
    <n v="267805.87"/>
    <n v="468660.27"/>
    <n v="294846.87"/>
    <n v="515982.03"/>
    <n v="320265.96999999997"/>
    <n v="560465.46"/>
  </r>
  <r>
    <n v="2"/>
    <s v="Region II - Northeast"/>
    <x v="14"/>
    <s v="VI"/>
    <x v="88"/>
    <n v="3"/>
    <x v="2"/>
    <n v="100176.55"/>
    <n v="175308.97"/>
    <n v="136383.9"/>
    <n v="238671.82"/>
    <n v="172300.77"/>
    <n v="301526.34999999998"/>
    <n v="226695.57"/>
    <n v="396717.26"/>
    <n v="280688.19"/>
    <n v="491204.33"/>
    <n v="316087.42"/>
    <n v="553152.99"/>
    <n v="351009.99"/>
    <n v="614267.48"/>
  </r>
  <r>
    <n v="2"/>
    <s v="Region II - Northeast"/>
    <x v="14"/>
    <s v="VI"/>
    <x v="88"/>
    <n v="4"/>
    <x v="3"/>
    <n v="116031.96"/>
    <n v="185651.13"/>
    <n v="162444.74"/>
    <n v="259911.59"/>
    <n v="208857.52"/>
    <n v="334172.03999999998"/>
    <n v="278476.7"/>
    <n v="445562.72"/>
    <n v="348095.87"/>
    <n v="556953.4"/>
    <n v="394508.65"/>
    <n v="631213.85"/>
    <n v="440921.43"/>
    <n v="705474.31"/>
  </r>
  <r>
    <n v="2"/>
    <s v="Region II - Northeast"/>
    <x v="14"/>
    <s v="VI"/>
    <x v="89"/>
    <n v="1"/>
    <x v="0"/>
    <n v="129426.4"/>
    <n v="226496.21"/>
    <n v="167589.49"/>
    <n v="293281.61"/>
    <n v="200625.21"/>
    <n v="351094.11"/>
    <n v="239339.18"/>
    <n v="418843.57"/>
    <n v="282164.09000000003"/>
    <n v="493787.16"/>
    <n v="309353.07"/>
    <n v="541367.87"/>
    <n v="334898.88"/>
    <n v="586073.03"/>
  </r>
  <r>
    <n v="2"/>
    <s v="Region II - Northeast"/>
    <x v="14"/>
    <s v="VI"/>
    <x v="89"/>
    <n v="2"/>
    <x v="1"/>
    <n v="110702.42"/>
    <n v="193729.24"/>
    <n v="144760.29999999999"/>
    <n v="253330.53"/>
    <n v="175624.74"/>
    <n v="307343.28999999998"/>
    <n v="214711.98"/>
    <n v="375745.96"/>
    <n v="254904.78"/>
    <n v="446083.36"/>
    <n v="280493.87"/>
    <n v="490864.27"/>
    <n v="304475.28000000003"/>
    <n v="532831.75"/>
  </r>
  <r>
    <n v="2"/>
    <s v="Region II - Northeast"/>
    <x v="14"/>
    <s v="VI"/>
    <x v="89"/>
    <n v="3"/>
    <x v="2"/>
    <n v="96703.34"/>
    <n v="169230.84"/>
    <n v="131877.22"/>
    <n v="230785.14"/>
    <n v="166787.39000000001"/>
    <n v="291877.93"/>
    <n v="219624.29"/>
    <n v="384342.5"/>
    <n v="272096.03999999998"/>
    <n v="476168.07"/>
    <n v="306536.25"/>
    <n v="536438.43000000005"/>
    <n v="340543.69"/>
    <n v="595951.44999999995"/>
  </r>
  <r>
    <n v="2"/>
    <s v="Region II - Northeast"/>
    <x v="14"/>
    <s v="VI"/>
    <x v="89"/>
    <n v="4"/>
    <x v="3"/>
    <n v="110330.81"/>
    <n v="176529.29"/>
    <n v="154463.13"/>
    <n v="247141.01"/>
    <n v="198595.45"/>
    <n v="317752.73"/>
    <n v="264793.94"/>
    <n v="423670.3"/>
    <n v="330992.42"/>
    <n v="529587.88"/>
    <n v="375124.74"/>
    <n v="600199.6"/>
    <n v="419257.06"/>
    <n v="670811.31000000006"/>
  </r>
  <r>
    <n v="3"/>
    <s v="Region III -"/>
    <x v="15"/>
    <s v="DE"/>
    <x v="90"/>
    <n v="1"/>
    <x v="0"/>
    <n v="102087.13"/>
    <n v="178652.48"/>
    <n v="132164.14000000001"/>
    <n v="231287.25"/>
    <n v="158199.98000000001"/>
    <n v="276849.96000000002"/>
    <n v="188701.72"/>
    <n v="330228.01"/>
    <n v="222442.11"/>
    <n v="389273.69"/>
    <n v="243863.29"/>
    <n v="426760.75"/>
    <n v="263979.92"/>
    <n v="461964.86"/>
  </r>
  <r>
    <n v="3"/>
    <s v="Region III -"/>
    <x v="15"/>
    <s v="DE"/>
    <x v="90"/>
    <n v="2"/>
    <x v="1"/>
    <n v="87433.58"/>
    <n v="153008.76999999999"/>
    <n v="114297.82"/>
    <n v="200021.19"/>
    <n v="138634.39000000001"/>
    <n v="242610.19"/>
    <n v="169428.26"/>
    <n v="296499.45"/>
    <n v="201108.73"/>
    <n v="351940.28"/>
    <n v="221277.82"/>
    <n v="387236.19"/>
    <n v="240170.15"/>
    <n v="420297.77"/>
  </r>
  <r>
    <n v="3"/>
    <s v="Region III -"/>
    <x v="15"/>
    <s v="DE"/>
    <x v="90"/>
    <n v="3"/>
    <x v="2"/>
    <n v="76472.14"/>
    <n v="133826.23999999999"/>
    <n v="104316.04"/>
    <n v="182553.06"/>
    <n v="131953.54"/>
    <n v="230918.7"/>
    <n v="173778.92"/>
    <n v="304113.11"/>
    <n v="215318.53"/>
    <n v="376807.43"/>
    <n v="242588.24"/>
    <n v="424529.43"/>
    <n v="269519.27"/>
    <n v="471658.72"/>
  </r>
  <r>
    <n v="3"/>
    <s v="Region III -"/>
    <x v="15"/>
    <s v="DE"/>
    <x v="90"/>
    <n v="4"/>
    <x v="3"/>
    <n v="87031.56"/>
    <n v="139250.49"/>
    <n v="121844.18"/>
    <n v="194950.69"/>
    <n v="156656.79999999999"/>
    <n v="250650.89"/>
    <n v="208875.74"/>
    <n v="334201.18"/>
    <n v="261094.67"/>
    <n v="417751.48"/>
    <n v="295907.28999999998"/>
    <n v="473451.68"/>
    <n v="330719.92"/>
    <n v="529151.88"/>
  </r>
  <r>
    <n v="3"/>
    <s v="Region III -"/>
    <x v="15"/>
    <s v="DE"/>
    <x v="91"/>
    <n v="1"/>
    <x v="0"/>
    <n v="104483.69"/>
    <n v="182846.46"/>
    <n v="135367.6"/>
    <n v="236893.3"/>
    <n v="162102.78"/>
    <n v="283679.86"/>
    <n v="193461.32"/>
    <n v="338557.32"/>
    <n v="228150.53"/>
    <n v="399263.42"/>
    <n v="250174.72"/>
    <n v="437805.76"/>
    <n v="270898.27"/>
    <n v="474071.98"/>
  </r>
  <r>
    <n v="3"/>
    <s v="Region III -"/>
    <x v="15"/>
    <s v="DE"/>
    <x v="91"/>
    <n v="2"/>
    <x v="1"/>
    <n v="89016.06"/>
    <n v="155778.1"/>
    <n v="116508.71"/>
    <n v="203890.24"/>
    <n v="141450.22"/>
    <n v="247537.88"/>
    <n v="173117.11"/>
    <n v="302954.95"/>
    <n v="205631.96"/>
    <n v="359855.94"/>
    <n v="226334.51"/>
    <n v="396085.39"/>
    <n v="245765.74"/>
    <n v="430090.05"/>
  </r>
  <r>
    <n v="3"/>
    <s v="Region III -"/>
    <x v="15"/>
    <s v="DE"/>
    <x v="91"/>
    <n v="3"/>
    <x v="2"/>
    <n v="77468.789999999994"/>
    <n v="135570.39000000001"/>
    <n v="105558.85"/>
    <n v="184727.99"/>
    <n v="133431.06"/>
    <n v="233504.35"/>
    <n v="175628.99"/>
    <n v="307350.73"/>
    <n v="217525.27"/>
    <n v="380669.23"/>
    <n v="245009.25"/>
    <n v="428766.19"/>
    <n v="272135.71999999997"/>
    <n v="476237.52"/>
  </r>
  <r>
    <n v="3"/>
    <s v="Region III -"/>
    <x v="15"/>
    <s v="DE"/>
    <x v="91"/>
    <n v="4"/>
    <x v="3"/>
    <n v="89048.66"/>
    <n v="142477.85"/>
    <n v="124668.12"/>
    <n v="199468.99"/>
    <n v="160287.57999999999"/>
    <n v="256460.13"/>
    <n v="213716.77"/>
    <n v="341946.84"/>
    <n v="267145.96999999997"/>
    <n v="427433.55"/>
    <n v="302765.43"/>
    <n v="484424.69"/>
    <n v="338384.89"/>
    <n v="541415.82999999996"/>
  </r>
  <r>
    <n v="3"/>
    <s v="Region III -"/>
    <x v="16"/>
    <s v="DC"/>
    <x v="92"/>
    <n v="1"/>
    <x v="0"/>
    <n v="96182.83"/>
    <n v="168319.96"/>
    <n v="124614.78"/>
    <n v="218075.87"/>
    <n v="149227.39000000001"/>
    <n v="261147.94"/>
    <n v="178096.92"/>
    <n v="311669.62"/>
    <n v="210032.77"/>
    <n v="367557.34"/>
    <n v="230308.86"/>
    <n v="403040.5"/>
    <n v="249388.21"/>
    <n v="436429.37"/>
  </r>
  <r>
    <n v="3"/>
    <s v="Region III -"/>
    <x v="16"/>
    <s v="DC"/>
    <x v="92"/>
    <n v="2"/>
    <x v="1"/>
    <n v="81936.33"/>
    <n v="143388.57"/>
    <n v="107244.75"/>
    <n v="187678.31"/>
    <n v="130205.3"/>
    <n v="227859.27"/>
    <n v="159358.84"/>
    <n v="278877.96000000002"/>
    <n v="189291.99"/>
    <n v="331260.96999999997"/>
    <n v="208350.77"/>
    <n v="364613.85"/>
    <n v="226239.83"/>
    <n v="395919.7"/>
  </r>
  <r>
    <n v="3"/>
    <s v="Region III -"/>
    <x v="16"/>
    <s v="DC"/>
    <x v="92"/>
    <n v="3"/>
    <x v="2"/>
    <n v="71301.06"/>
    <n v="124776.85"/>
    <n v="97152.77"/>
    <n v="170017.35"/>
    <n v="122803.83"/>
    <n v="214906.7"/>
    <n v="161639.28"/>
    <n v="282868.74"/>
    <n v="200196.9"/>
    <n v="350344.57"/>
    <n v="225490.38"/>
    <n v="394608.16"/>
    <n v="250454.58"/>
    <n v="438295.51"/>
  </r>
  <r>
    <n v="3"/>
    <s v="Region III -"/>
    <x v="16"/>
    <s v="DC"/>
    <x v="92"/>
    <n v="4"/>
    <x v="3"/>
    <n v="81973.63"/>
    <n v="131157.81"/>
    <n v="114763.08"/>
    <n v="183620.93"/>
    <n v="147552.53"/>
    <n v="236084.06"/>
    <n v="196736.71"/>
    <n v="314778.74"/>
    <n v="245920.89"/>
    <n v="393473.43"/>
    <n v="278710.34000000003"/>
    <n v="445936.55"/>
    <n v="311499.78999999998"/>
    <n v="498399.67"/>
  </r>
  <r>
    <n v="3"/>
    <s v="Region III -"/>
    <x v="17"/>
    <s v="MD"/>
    <x v="93"/>
    <n v="1"/>
    <x v="0"/>
    <n v="95232.24"/>
    <n v="166656.42000000001"/>
    <n v="123326.09"/>
    <n v="215820.65"/>
    <n v="147645.53"/>
    <n v="258379.67"/>
    <n v="176150.02"/>
    <n v="308262.53000000003"/>
    <n v="207681.46"/>
    <n v="363442.55"/>
    <n v="227700.44"/>
    <n v="398475.77"/>
    <n v="246514.96"/>
    <n v="431401.18"/>
  </r>
  <r>
    <n v="3"/>
    <s v="Region III -"/>
    <x v="17"/>
    <s v="MD"/>
    <x v="93"/>
    <n v="2"/>
    <x v="1"/>
    <n v="81392.78"/>
    <n v="142437.35999999999"/>
    <n v="106452.34"/>
    <n v="186291.59"/>
    <n v="129166.92"/>
    <n v="226042.11"/>
    <n v="157947.29999999999"/>
    <n v="276407.78000000003"/>
    <n v="187533.27"/>
    <n v="328183.21999999997"/>
    <n v="206369.73"/>
    <n v="361147.02"/>
    <n v="224027.96"/>
    <n v="392048.92"/>
  </r>
  <r>
    <n v="3"/>
    <s v="Region III -"/>
    <x v="17"/>
    <s v="MD"/>
    <x v="93"/>
    <n v="3"/>
    <x v="2"/>
    <n v="71048.67"/>
    <n v="124335.17"/>
    <n v="96875.67"/>
    <n v="169532.43"/>
    <n v="122507.75"/>
    <n v="214388.57"/>
    <n v="161304.49"/>
    <n v="282282.84999999998"/>
    <n v="199831.33"/>
    <n v="349704.83"/>
    <n v="225116.05"/>
    <n v="393953.09"/>
    <n v="250080.9"/>
    <n v="437641.58"/>
  </r>
  <r>
    <n v="3"/>
    <s v="Region III -"/>
    <x v="17"/>
    <s v="MD"/>
    <x v="93"/>
    <n v="4"/>
    <x v="3"/>
    <n v="81178.2"/>
    <n v="129885.13"/>
    <n v="113649.49"/>
    <n v="181839.18"/>
    <n v="146120.76999999999"/>
    <n v="233793.23"/>
    <n v="194827.69"/>
    <n v="311724.31"/>
    <n v="243534.61"/>
    <n v="389655.39"/>
    <n v="276005.90000000002"/>
    <n v="441609.44"/>
    <n v="308477.18"/>
    <n v="493563.49"/>
  </r>
  <r>
    <n v="3"/>
    <s v="Region III -"/>
    <x v="17"/>
    <s v="MD"/>
    <x v="94"/>
    <n v="1"/>
    <x v="0"/>
    <n v="94241.5"/>
    <n v="164922.62"/>
    <n v="122073.96"/>
    <n v="213629.42"/>
    <n v="146167.39000000001"/>
    <n v="255792.92"/>
    <n v="174418.44"/>
    <n v="305232.27"/>
    <n v="205669.86"/>
    <n v="359922.25"/>
    <n v="225511.24"/>
    <n v="394644.68"/>
    <n v="244171.27"/>
    <n v="427299.73"/>
  </r>
  <r>
    <n v="3"/>
    <s v="Region III -"/>
    <x v="17"/>
    <s v="MD"/>
    <x v="94"/>
    <n v="2"/>
    <x v="1"/>
    <n v="80402.039999999994"/>
    <n v="140703.56"/>
    <n v="105200.21"/>
    <n v="184100.36"/>
    <n v="127688.78"/>
    <n v="223455.35999999999"/>
    <n v="156215.73000000001"/>
    <n v="273377.52"/>
    <n v="185521.67"/>
    <n v="324662.92"/>
    <n v="204180.53"/>
    <n v="357315.93"/>
    <n v="221684.27"/>
    <n v="387947.47"/>
  </r>
  <r>
    <n v="3"/>
    <s v="Region III -"/>
    <x v="17"/>
    <s v="MD"/>
    <x v="94"/>
    <n v="3"/>
    <x v="2"/>
    <n v="70064.929999999993"/>
    <n v="122613.63"/>
    <n v="95498.44"/>
    <n v="167122.26999999999"/>
    <n v="120737.03"/>
    <n v="211289.8"/>
    <n v="158943.51999999999"/>
    <n v="278151.15999999997"/>
    <n v="196880.12"/>
    <n v="344540.21"/>
    <n v="221771.35"/>
    <n v="388099.86"/>
    <n v="246342.7"/>
    <n v="431099.73"/>
  </r>
  <r>
    <n v="3"/>
    <s v="Region III -"/>
    <x v="17"/>
    <s v="MD"/>
    <x v="94"/>
    <n v="4"/>
    <x v="3"/>
    <n v="80325.710000000006"/>
    <n v="128521.13"/>
    <n v="112455.99"/>
    <n v="179929.58"/>
    <n v="144586.26999999999"/>
    <n v="231338.04"/>
    <n v="192781.69"/>
    <n v="308450.71000000002"/>
    <n v="240977.12"/>
    <n v="385563.39"/>
    <n v="273107.40000000002"/>
    <n v="436971.85"/>
    <n v="305237.68"/>
    <n v="488380.3"/>
  </r>
  <r>
    <n v="3"/>
    <s v="Region III -"/>
    <x v="17"/>
    <s v="MD"/>
    <x v="95"/>
    <n v="1"/>
    <x v="0"/>
    <n v="93264.14"/>
    <n v="163212.24"/>
    <n v="120809.63"/>
    <n v="211416.86"/>
    <n v="144654.67000000001"/>
    <n v="253145.66"/>
    <n v="172615.08"/>
    <n v="302076.40000000002"/>
    <n v="203545.01"/>
    <n v="356203.77"/>
    <n v="223182.3"/>
    <n v="390569.03"/>
    <n v="241651.06"/>
    <n v="422889.35"/>
  </r>
  <r>
    <n v="3"/>
    <s v="Region III -"/>
    <x v="17"/>
    <s v="MD"/>
    <x v="95"/>
    <n v="2"/>
    <x v="1"/>
    <n v="79560.36"/>
    <n v="139230.62"/>
    <n v="104101.31"/>
    <n v="182177.3"/>
    <n v="126357.22"/>
    <n v="221125.14"/>
    <n v="154590.82999999999"/>
    <n v="270533.95"/>
    <n v="183594.35"/>
    <n v="321290.12"/>
    <n v="202060.71"/>
    <n v="353606.24"/>
    <n v="219384.51"/>
    <n v="383922.9"/>
  </r>
  <r>
    <n v="3"/>
    <s v="Region III -"/>
    <x v="17"/>
    <s v="MD"/>
    <x v="95"/>
    <n v="3"/>
    <x v="2"/>
    <n v="69324.97"/>
    <n v="121318.7"/>
    <n v="94487.92"/>
    <n v="165353.85"/>
    <n v="119457.85"/>
    <n v="209051.23"/>
    <n v="157257.94"/>
    <n v="275201.39"/>
    <n v="194790.78"/>
    <n v="340883.87"/>
    <n v="219416.76"/>
    <n v="383979.33"/>
    <n v="243726"/>
    <n v="426520.5"/>
  </r>
  <r>
    <n v="3"/>
    <s v="Region III -"/>
    <x v="17"/>
    <s v="MD"/>
    <x v="95"/>
    <n v="4"/>
    <x v="3"/>
    <n v="79492.23"/>
    <n v="127187.57"/>
    <n v="111289.12"/>
    <n v="178062.6"/>
    <n v="143086.01"/>
    <n v="228937.62"/>
    <n v="190781.35"/>
    <n v="305250.15999999997"/>
    <n v="238476.69"/>
    <n v="381562.7"/>
    <n v="270273.58"/>
    <n v="432437.73"/>
    <n v="302070.46999999997"/>
    <n v="483312.76"/>
  </r>
  <r>
    <n v="3"/>
    <s v="Region III -"/>
    <x v="17"/>
    <s v="MD"/>
    <x v="96"/>
    <n v="1"/>
    <x v="0"/>
    <n v="93746.13"/>
    <n v="164055.72"/>
    <n v="121447.89"/>
    <n v="212533.8"/>
    <n v="145428.31"/>
    <n v="254499.54"/>
    <n v="173552.65"/>
    <n v="303717.14"/>
    <n v="204664.05"/>
    <n v="358162.08"/>
    <n v="224416.64000000001"/>
    <n v="392729.12"/>
    <n v="242999.42"/>
    <n v="425248.99"/>
  </r>
  <r>
    <n v="3"/>
    <s v="Region III -"/>
    <x v="17"/>
    <s v="MD"/>
    <x v="96"/>
    <n v="2"/>
    <x v="1"/>
    <n v="79906.66"/>
    <n v="139836.66"/>
    <n v="104574.14"/>
    <n v="183004.74"/>
    <n v="126949.71"/>
    <n v="222161.98"/>
    <n v="155349.93"/>
    <n v="271862.38"/>
    <n v="184515.86"/>
    <n v="322902.75"/>
    <n v="203085.92"/>
    <n v="355400.37"/>
    <n v="220512.42"/>
    <n v="385896.74"/>
  </r>
  <r>
    <n v="3"/>
    <s v="Region III -"/>
    <x v="17"/>
    <s v="MD"/>
    <x v="96"/>
    <n v="3"/>
    <x v="2"/>
    <n v="69573.06"/>
    <n v="121752.85"/>
    <n v="94809.82"/>
    <n v="165917.19"/>
    <n v="119851.66"/>
    <n v="209740.4"/>
    <n v="157763.03"/>
    <n v="276085.3"/>
    <n v="195404.51"/>
    <n v="341957.89"/>
    <n v="220098.98"/>
    <n v="385173.22"/>
    <n v="244473.59"/>
    <n v="427828.78"/>
  </r>
  <r>
    <n v="3"/>
    <s v="Region III -"/>
    <x v="17"/>
    <s v="MD"/>
    <x v="96"/>
    <n v="4"/>
    <x v="3"/>
    <n v="79899.45"/>
    <n v="127839.13"/>
    <n v="111859.24"/>
    <n v="178974.78"/>
    <n v="143819.01999999999"/>
    <n v="230110.43"/>
    <n v="191758.69"/>
    <n v="306813.90999999997"/>
    <n v="239698.36"/>
    <n v="383517.38"/>
    <n v="271658.14"/>
    <n v="434653.03"/>
    <n v="303617.91999999998"/>
    <n v="485788.69"/>
  </r>
  <r>
    <n v="3"/>
    <s v="Region III -"/>
    <x v="18"/>
    <s v="PA"/>
    <x v="97"/>
    <n v="1"/>
    <x v="0"/>
    <n v="106933.77"/>
    <n v="187134.1"/>
    <n v="138522.31"/>
    <n v="242414.04"/>
    <n v="165867.28"/>
    <n v="290267.74"/>
    <n v="197933.82"/>
    <n v="346384.18"/>
    <n v="233406"/>
    <n v="408460.51"/>
    <n v="255927.19"/>
    <n v="447872.58"/>
    <n v="277110.53000000003"/>
    <n v="484943.43"/>
  </r>
  <r>
    <n v="3"/>
    <s v="Region III -"/>
    <x v="18"/>
    <s v="PA"/>
    <x v="97"/>
    <n v="2"/>
    <x v="1"/>
    <n v="91194.78"/>
    <n v="159590.85999999999"/>
    <n v="119332.55"/>
    <n v="208831.97"/>
    <n v="144852.4"/>
    <n v="253491.69"/>
    <n v="177232.69"/>
    <n v="310157.2"/>
    <n v="210492.38"/>
    <n v="368361.66"/>
    <n v="231668.73"/>
    <n v="405420.28"/>
    <n v="251537.08"/>
    <n v="440189.89"/>
  </r>
  <r>
    <n v="3"/>
    <s v="Region III -"/>
    <x v="18"/>
    <s v="PA"/>
    <x v="97"/>
    <n v="3"/>
    <x v="2"/>
    <n v="79440.570000000007"/>
    <n v="139021"/>
    <n v="108268.51"/>
    <n v="189469.89"/>
    <n v="136874.76999999999"/>
    <n v="239530.85"/>
    <n v="180180.62"/>
    <n v="315316.09000000003"/>
    <n v="223179.54"/>
    <n v="390564.19"/>
    <n v="251390.76"/>
    <n v="439933.83"/>
    <n v="279238.21000000002"/>
    <n v="488666.86"/>
  </r>
  <r>
    <n v="3"/>
    <s v="Region III -"/>
    <x v="18"/>
    <s v="PA"/>
    <x v="97"/>
    <n v="4"/>
    <x v="3"/>
    <n v="91141.85"/>
    <n v="145826.97"/>
    <n v="127598.6"/>
    <n v="204157.76"/>
    <n v="164055.34"/>
    <n v="262488.53999999998"/>
    <n v="218740.45"/>
    <n v="349984.72"/>
    <n v="273425.56"/>
    <n v="437480.9"/>
    <n v="309882.3"/>
    <n v="495811.69"/>
    <n v="346339.04"/>
    <n v="554142.48"/>
  </r>
  <r>
    <n v="3"/>
    <s v="Region III -"/>
    <x v="18"/>
    <s v="PA"/>
    <x v="98"/>
    <n v="1"/>
    <x v="0"/>
    <n v="96624.68"/>
    <n v="169093.19"/>
    <n v="125289.61"/>
    <n v="219256.81"/>
    <n v="150104.76999999999"/>
    <n v="262683.34999999998"/>
    <n v="179249.83"/>
    <n v="313687.2"/>
    <n v="211491.51"/>
    <n v="370110.15"/>
    <n v="231962.42"/>
    <n v="405934.24"/>
    <n v="251266.16"/>
    <n v="439715.77"/>
  </r>
  <r>
    <n v="3"/>
    <s v="Region III -"/>
    <x v="18"/>
    <s v="PA"/>
    <x v="98"/>
    <n v="2"/>
    <x v="1"/>
    <n v="81835.45"/>
    <n v="143212.04"/>
    <n v="107257.86"/>
    <n v="187701.25"/>
    <n v="130358.02"/>
    <n v="228126.54"/>
    <n v="159797.91"/>
    <n v="279646.34000000003"/>
    <n v="189960.61"/>
    <n v="332431.06"/>
    <n v="209167.83"/>
    <n v="366043.71"/>
    <n v="227235.93"/>
    <n v="397662.88"/>
  </r>
  <r>
    <n v="3"/>
    <s v="Region III -"/>
    <x v="18"/>
    <s v="PA"/>
    <x v="98"/>
    <n v="3"/>
    <x v="2"/>
    <n v="70817.8"/>
    <n v="123931.15"/>
    <n v="96374.55"/>
    <n v="168655.45"/>
    <n v="121722.99"/>
    <n v="213015.23"/>
    <n v="160118.19"/>
    <n v="280206.84000000003"/>
    <n v="198224.98"/>
    <n v="346893.71"/>
    <n v="223202.23"/>
    <n v="390603.89"/>
    <n v="247837.65"/>
    <n v="433715.88"/>
  </r>
  <r>
    <n v="3"/>
    <s v="Region III -"/>
    <x v="18"/>
    <s v="PA"/>
    <x v="98"/>
    <n v="4"/>
    <x v="3"/>
    <n v="82323.78"/>
    <n v="131718.04999999999"/>
    <n v="115253.29"/>
    <n v="184405.27"/>
    <n v="148182.81"/>
    <n v="237092.49"/>
    <n v="197577.08"/>
    <n v="316123.33"/>
    <n v="246971.34"/>
    <n v="395154.16"/>
    <n v="279900.86"/>
    <n v="447841.38"/>
    <n v="312830.37"/>
    <n v="500528.6"/>
  </r>
  <r>
    <n v="3"/>
    <s v="Region III -"/>
    <x v="18"/>
    <s v="PA"/>
    <x v="99"/>
    <n v="1"/>
    <x v="0"/>
    <n v="99583.52"/>
    <n v="174271.15"/>
    <n v="129058.19"/>
    <n v="225851.83"/>
    <n v="154573.76999999999"/>
    <n v="270504.09999999998"/>
    <n v="184516.34"/>
    <n v="322903.59000000003"/>
    <n v="217639.56"/>
    <n v="380869.24"/>
    <n v="238669.76"/>
    <n v="417672.08"/>
    <n v="258473.74"/>
    <n v="452329.05"/>
  </r>
  <r>
    <n v="3"/>
    <s v="Region III -"/>
    <x v="18"/>
    <s v="PA"/>
    <x v="99"/>
    <n v="2"/>
    <x v="1"/>
    <n v="84658.61"/>
    <n v="148152.56"/>
    <n v="110861.01"/>
    <n v="194006.77"/>
    <n v="134645.85999999999"/>
    <n v="235630.26"/>
    <n v="164885.96"/>
    <n v="288550.42"/>
    <n v="195911.13"/>
    <n v="342844.47"/>
    <n v="215666.05"/>
    <n v="377415.59"/>
    <n v="234223.06"/>
    <n v="409890.35"/>
  </r>
  <r>
    <n v="3"/>
    <s v="Region III -"/>
    <x v="18"/>
    <s v="PA"/>
    <x v="99"/>
    <n v="3"/>
    <x v="2"/>
    <n v="73525.23"/>
    <n v="128669.16"/>
    <n v="100139.53"/>
    <n v="175244.18"/>
    <n v="126543.62"/>
    <n v="221451.34"/>
    <n v="166525.71"/>
    <n v="291419.99"/>
    <n v="206216.74"/>
    <n v="360879.29"/>
    <n v="232246.22"/>
    <n v="406430.89"/>
    <n v="257930.75"/>
    <n v="451378.81"/>
  </r>
  <r>
    <n v="3"/>
    <s v="Region III -"/>
    <x v="18"/>
    <s v="PA"/>
    <x v="99"/>
    <n v="4"/>
    <x v="3"/>
    <n v="84862.26"/>
    <n v="135779.60999999999"/>
    <n v="118807.16"/>
    <n v="190091.46"/>
    <n v="152752.06"/>
    <n v="244403.3"/>
    <n v="203669.42"/>
    <n v="325871.07"/>
    <n v="254586.77"/>
    <n v="407338.84"/>
    <n v="288531.67"/>
    <n v="461650.68"/>
    <n v="322476.58"/>
    <n v="515962.53"/>
  </r>
  <r>
    <n v="3"/>
    <s v="Region III -"/>
    <x v="18"/>
    <s v="PA"/>
    <x v="100"/>
    <n v="1"/>
    <x v="0"/>
    <n v="97668.94"/>
    <n v="170920.65"/>
    <n v="126492.98"/>
    <n v="221362.71"/>
    <n v="151444.6"/>
    <n v="265028.06"/>
    <n v="180694.29"/>
    <n v="316215"/>
    <n v="213050.17"/>
    <n v="372837.8"/>
    <n v="233592.66"/>
    <n v="408787.15"/>
    <n v="252903.74"/>
    <n v="442581.55"/>
  </r>
  <r>
    <n v="3"/>
    <s v="Region III -"/>
    <x v="18"/>
    <s v="PA"/>
    <x v="100"/>
    <n v="2"/>
    <x v="1"/>
    <n v="83422.44"/>
    <n v="145989.26"/>
    <n v="109122.95"/>
    <n v="190965.15"/>
    <n v="132422.51"/>
    <n v="231739.39"/>
    <n v="161956.20000000001"/>
    <n v="283423.34000000003"/>
    <n v="192309.39"/>
    <n v="336541.43"/>
    <n v="211634.57"/>
    <n v="370360.49"/>
    <n v="229755.36"/>
    <n v="402071.88"/>
  </r>
  <r>
    <n v="3"/>
    <s v="Region III -"/>
    <x v="18"/>
    <s v="PA"/>
    <x v="100"/>
    <n v="3"/>
    <x v="2"/>
    <n v="72776.66"/>
    <n v="127359.16"/>
    <n v="99218.62"/>
    <n v="173632.58"/>
    <n v="125459.92"/>
    <n v="219554.86"/>
    <n v="165180.73000000001"/>
    <n v="289066.28000000003"/>
    <n v="204623.71"/>
    <n v="358091.5"/>
    <n v="230507.43"/>
    <n v="403388.01"/>
    <n v="256061.88"/>
    <n v="448108.28"/>
  </r>
  <r>
    <n v="3"/>
    <s v="Region III -"/>
    <x v="18"/>
    <s v="PA"/>
    <x v="100"/>
    <n v="4"/>
    <x v="3"/>
    <n v="83252.38"/>
    <n v="133203.81"/>
    <n v="116553.33"/>
    <n v="186485.33"/>
    <n v="149854.28"/>
    <n v="239766.85"/>
    <n v="199805.71"/>
    <n v="319689.14"/>
    <n v="249757.13"/>
    <n v="399611.42"/>
    <n v="283058.09000000003"/>
    <n v="452892.94"/>
    <n v="316359.03999999998"/>
    <n v="506174.47"/>
  </r>
  <r>
    <n v="3"/>
    <s v="Region III -"/>
    <x v="18"/>
    <s v="PA"/>
    <x v="101"/>
    <n v="1"/>
    <x v="0"/>
    <n v="96156.07"/>
    <n v="168273.13"/>
    <n v="124639.16"/>
    <n v="218118.54"/>
    <n v="149296.54999999999"/>
    <n v="261268.96"/>
    <n v="178240.49"/>
    <n v="311920.84999999998"/>
    <n v="210259.24"/>
    <n v="367953.68"/>
    <n v="230588.34"/>
    <n v="403529.6"/>
    <n v="249741.27"/>
    <n v="437047.22"/>
  </r>
  <r>
    <n v="3"/>
    <s v="Region III -"/>
    <x v="18"/>
    <s v="PA"/>
    <x v="101"/>
    <n v="2"/>
    <x v="1"/>
    <n v="81638.2"/>
    <n v="142866.85999999999"/>
    <n v="106938.27"/>
    <n v="187141.97"/>
    <n v="129912.13"/>
    <n v="227346.22"/>
    <n v="159145.48000000001"/>
    <n v="278504.59000000003"/>
    <n v="189123.4"/>
    <n v="330965.95"/>
    <n v="208212.01"/>
    <n v="364371.01"/>
    <n v="226151.96"/>
    <n v="395765.93"/>
  </r>
  <r>
    <n v="3"/>
    <s v="Region III -"/>
    <x v="18"/>
    <s v="PA"/>
    <x v="101"/>
    <n v="3"/>
    <x v="2"/>
    <n v="70813.5"/>
    <n v="123923.62"/>
    <n v="96419.35"/>
    <n v="168733.86"/>
    <n v="121820.73"/>
    <n v="213186.27"/>
    <n v="160288.49"/>
    <n v="280504.86"/>
    <n v="198473.14"/>
    <n v="347327.99"/>
    <n v="223510.12"/>
    <n v="391142.72"/>
    <n v="248211.56"/>
    <n v="434370.23"/>
  </r>
  <r>
    <n v="3"/>
    <s v="Region III -"/>
    <x v="18"/>
    <s v="PA"/>
    <x v="101"/>
    <n v="4"/>
    <x v="3"/>
    <n v="81935.58"/>
    <n v="131096.93"/>
    <n v="114709.81"/>
    <n v="183535.71"/>
    <n v="147484.04999999999"/>
    <n v="235974.48"/>
    <n v="196645.4"/>
    <n v="314632.64"/>
    <n v="245806.75"/>
    <n v="393290.8"/>
    <n v="278580.98"/>
    <n v="445729.57"/>
    <n v="311355.21000000002"/>
    <n v="498168.34"/>
  </r>
  <r>
    <n v="3"/>
    <s v="Region III -"/>
    <x v="18"/>
    <s v="PA"/>
    <x v="102"/>
    <n v="1"/>
    <x v="0"/>
    <n v="97160.19"/>
    <n v="170030.33"/>
    <n v="125879.1"/>
    <n v="220288.43"/>
    <n v="150740.10999999999"/>
    <n v="263795.19"/>
    <n v="179900.28"/>
    <n v="314825.48"/>
    <n v="212157.6"/>
    <n v="371275.81"/>
    <n v="232637.8"/>
    <n v="407116.14"/>
    <n v="251908.42"/>
    <n v="440839.74"/>
  </r>
  <r>
    <n v="3"/>
    <s v="Region III -"/>
    <x v="18"/>
    <s v="PA"/>
    <x v="102"/>
    <n v="2"/>
    <x v="1"/>
    <n v="82778"/>
    <n v="144861.51"/>
    <n v="108343.64"/>
    <n v="189601.37"/>
    <n v="131536.85"/>
    <n v="230189.49"/>
    <n v="160983.73000000001"/>
    <n v="281721.53000000003"/>
    <n v="191219.29"/>
    <n v="334633.76"/>
    <n v="210470.58"/>
    <n v="368323.52"/>
    <n v="228539.58"/>
    <n v="399944.26"/>
  </r>
  <r>
    <n v="3"/>
    <s v="Region III -"/>
    <x v="18"/>
    <s v="PA"/>
    <x v="102"/>
    <n v="3"/>
    <x v="2"/>
    <n v="72041.009999999995"/>
    <n v="126071.78"/>
    <n v="98163.29"/>
    <n v="171785.76"/>
    <n v="124083"/>
    <n v="217145.26"/>
    <n v="163324.85"/>
    <n v="285818.49"/>
    <n v="202286.23"/>
    <n v="354000.9"/>
    <n v="227844.96"/>
    <n v="398728.67"/>
    <n v="253071.27"/>
    <n v="442874.72"/>
  </r>
  <r>
    <n v="3"/>
    <s v="Region III -"/>
    <x v="18"/>
    <s v="PA"/>
    <x v="102"/>
    <n v="4"/>
    <x v="3"/>
    <n v="82807.100000000006"/>
    <n v="132491.37"/>
    <n v="115929.95"/>
    <n v="185487.91"/>
    <n v="149052.79"/>
    <n v="238484.46"/>
    <n v="198737.05"/>
    <n v="317979.28000000003"/>
    <n v="248421.31"/>
    <n v="397474.1"/>
    <n v="281544.15000000002"/>
    <n v="450470.65"/>
    <n v="314666.99"/>
    <n v="503467.2"/>
  </r>
  <r>
    <n v="3"/>
    <s v="Region III -"/>
    <x v="18"/>
    <s v="PA"/>
    <x v="103"/>
    <n v="1"/>
    <x v="0"/>
    <n v="115194.49"/>
    <n v="201590.36"/>
    <n v="149311.69"/>
    <n v="261295.46"/>
    <n v="178846.4"/>
    <n v="312981.2"/>
    <n v="213513.56"/>
    <n v="373648.72"/>
    <n v="251863.47"/>
    <n v="440761.08"/>
    <n v="276212.27"/>
    <n v="483371.48"/>
    <n v="299150.17"/>
    <n v="523512.8"/>
  </r>
  <r>
    <n v="3"/>
    <s v="Region III -"/>
    <x v="18"/>
    <s v="PA"/>
    <x v="103"/>
    <n v="2"/>
    <x v="1"/>
    <n v="97827.32"/>
    <n v="171197.81"/>
    <n v="128136.79"/>
    <n v="224239.39"/>
    <n v="155657.56"/>
    <n v="272400.73"/>
    <n v="190670.93"/>
    <n v="333674.13"/>
    <n v="226579.47"/>
    <n v="396514.08"/>
    <n v="249444.32"/>
    <n v="436527.56"/>
    <n v="270931.19"/>
    <n v="474129.58"/>
  </r>
  <r>
    <n v="3"/>
    <s v="Region III -"/>
    <x v="18"/>
    <s v="PA"/>
    <x v="103"/>
    <n v="3"/>
    <x v="2"/>
    <n v="84876.96"/>
    <n v="148534.68"/>
    <n v="115574.46"/>
    <n v="202255.31"/>
    <n v="146027.35"/>
    <n v="255547.86"/>
    <n v="192144.16"/>
    <n v="336252.28"/>
    <n v="237922.28"/>
    <n v="416363.99"/>
    <n v="267939.26"/>
    <n v="468893.71"/>
    <n v="297554.84000000003"/>
    <n v="520720.98"/>
  </r>
  <r>
    <n v="3"/>
    <s v="Region III -"/>
    <x v="18"/>
    <s v="PA"/>
    <x v="103"/>
    <n v="4"/>
    <x v="3"/>
    <n v="98159.81"/>
    <n v="157055.69"/>
    <n v="137423.73000000001"/>
    <n v="219877.97"/>
    <n v="176687.65"/>
    <n v="282700.25"/>
    <n v="235583.54"/>
    <n v="376933.67"/>
    <n v="294479.42"/>
    <n v="471167.08"/>
    <n v="333743.34999999998"/>
    <n v="533989.36"/>
    <n v="373007.27"/>
    <n v="596811.64"/>
  </r>
  <r>
    <n v="3"/>
    <s v="Region III -"/>
    <x v="18"/>
    <s v="PA"/>
    <x v="104"/>
    <n v="1"/>
    <x v="0"/>
    <n v="119652.82"/>
    <n v="209392.43"/>
    <n v="154946.28"/>
    <n v="271155.99"/>
    <n v="185498.03"/>
    <n v="324621.55"/>
    <n v="221305.64"/>
    <n v="387284.87"/>
    <n v="260915.69"/>
    <n v="456602.45"/>
    <n v="286063.67"/>
    <n v="500611.42"/>
    <n v="309696.76"/>
    <n v="541969.31999999995"/>
  </r>
  <r>
    <n v="3"/>
    <s v="Region III -"/>
    <x v="18"/>
    <s v="PA"/>
    <x v="104"/>
    <n v="2"/>
    <x v="1"/>
    <n v="102285.65"/>
    <n v="178999.88"/>
    <n v="133771.38"/>
    <n v="234099.92"/>
    <n v="162309.19"/>
    <n v="284041.09000000003"/>
    <n v="198463.02"/>
    <n v="347310.28"/>
    <n v="235631.69"/>
    <n v="412355.45"/>
    <n v="259295.71"/>
    <n v="453767.5"/>
    <n v="281477.77"/>
    <n v="492586.1"/>
  </r>
  <r>
    <n v="3"/>
    <s v="Region III -"/>
    <x v="18"/>
    <s v="PA"/>
    <x v="104"/>
    <n v="3"/>
    <x v="2"/>
    <n v="89303.78"/>
    <n v="156281.60999999999"/>
    <n v="121772"/>
    <n v="213101"/>
    <n v="153995.62"/>
    <n v="269492.33"/>
    <n v="202768.51"/>
    <n v="354844.9"/>
    <n v="251202.72"/>
    <n v="439604.76"/>
    <n v="282990.43"/>
    <n v="495233.26"/>
    <n v="314376.74"/>
    <n v="550159.29"/>
  </r>
  <r>
    <n v="3"/>
    <s v="Region III -"/>
    <x v="18"/>
    <s v="PA"/>
    <x v="104"/>
    <n v="4"/>
    <x v="3"/>
    <n v="101996.05"/>
    <n v="163193.69"/>
    <n v="142794.48000000001"/>
    <n v="228471.16"/>
    <n v="183592.9"/>
    <n v="293748.64"/>
    <n v="244790.53"/>
    <n v="391664.85"/>
    <n v="305988.15999999997"/>
    <n v="489581.07"/>
    <n v="346786.58"/>
    <n v="554858.54"/>
    <n v="387585"/>
    <n v="620136.02"/>
  </r>
  <r>
    <n v="3"/>
    <s v="Region III -"/>
    <x v="18"/>
    <s v="PA"/>
    <x v="105"/>
    <n v="1"/>
    <x v="0"/>
    <n v="103037.73"/>
    <n v="180316.02"/>
    <n v="133452.84"/>
    <n v="233542.47"/>
    <n v="159781.84"/>
    <n v="279618.21999999997"/>
    <n v="190648.63"/>
    <n v="333635.09999999998"/>
    <n v="224793.42"/>
    <n v="393388.48"/>
    <n v="246471.7"/>
    <n v="431325.48"/>
    <n v="266853.17"/>
    <n v="466993.06"/>
  </r>
  <r>
    <n v="3"/>
    <s v="Region III -"/>
    <x v="18"/>
    <s v="PA"/>
    <x v="105"/>
    <n v="2"/>
    <x v="1"/>
    <n v="87977.13"/>
    <n v="153959.98000000001"/>
    <n v="115090.23"/>
    <n v="201407.91"/>
    <n v="139672.76999999999"/>
    <n v="244427.35"/>
    <n v="170839.79"/>
    <n v="298969.63"/>
    <n v="202867.45"/>
    <n v="355018.03"/>
    <n v="223258.87"/>
    <n v="390703.01"/>
    <n v="242382.03"/>
    <n v="424168.54"/>
  </r>
  <r>
    <n v="3"/>
    <s v="Region III -"/>
    <x v="18"/>
    <s v="PA"/>
    <x v="105"/>
    <n v="3"/>
    <x v="2"/>
    <n v="76724.53"/>
    <n v="134267.93"/>
    <n v="104593.14"/>
    <n v="183037.99"/>
    <n v="132249.62"/>
    <n v="231436.83"/>
    <n v="174113.71"/>
    <n v="304699"/>
    <n v="215684.1"/>
    <n v="377447.17"/>
    <n v="242962.57"/>
    <n v="425184.5"/>
    <n v="269892.95"/>
    <n v="472312.66"/>
  </r>
  <r>
    <n v="3"/>
    <s v="Region III -"/>
    <x v="18"/>
    <s v="PA"/>
    <x v="105"/>
    <n v="4"/>
    <x v="3"/>
    <n v="87826.98"/>
    <n v="140523.17000000001"/>
    <n v="122957.77"/>
    <n v="196732.44"/>
    <n v="158088.57"/>
    <n v="252941.71"/>
    <n v="210784.76"/>
    <n v="337255.61"/>
    <n v="263480.94"/>
    <n v="421569.52"/>
    <n v="298611.74"/>
    <n v="477778.79"/>
    <n v="333742.53000000003"/>
    <n v="533988.06000000006"/>
  </r>
  <r>
    <n v="3"/>
    <s v="Region III -"/>
    <x v="18"/>
    <s v="PA"/>
    <x v="106"/>
    <n v="1"/>
    <x v="0"/>
    <n v="101538.23"/>
    <n v="177691.91"/>
    <n v="131586.82999999999"/>
    <n v="230276.95"/>
    <n v="157599.20000000001"/>
    <n v="275798.59999999998"/>
    <n v="188123.04"/>
    <n v="329215.32"/>
    <n v="221889.24"/>
    <n v="388306.17"/>
    <n v="243327.64"/>
    <n v="425823.37"/>
    <n v="263514.15999999997"/>
    <n v="461149.78"/>
  </r>
  <r>
    <n v="3"/>
    <s v="Region III -"/>
    <x v="18"/>
    <s v="PA"/>
    <x v="106"/>
    <n v="2"/>
    <x v="1"/>
    <n v="86341.96"/>
    <n v="151098.43"/>
    <n v="113058.79"/>
    <n v="197852.89"/>
    <n v="137308.97"/>
    <n v="240290.69"/>
    <n v="168135.74"/>
    <n v="294237.55"/>
    <n v="199765.74"/>
    <n v="349590.05"/>
    <n v="219905.68"/>
    <n v="384834.93"/>
    <n v="238822.55"/>
    <n v="417939.47"/>
  </r>
  <r>
    <n v="3"/>
    <s v="Region III -"/>
    <x v="18"/>
    <s v="PA"/>
    <x v="106"/>
    <n v="3"/>
    <x v="2"/>
    <n v="75005.14"/>
    <n v="131259"/>
    <n v="102160.57"/>
    <n v="178781"/>
    <n v="129101.97"/>
    <n v="225928.45"/>
    <n v="169896.86"/>
    <n v="297319.51"/>
    <n v="210395.4"/>
    <n v="368191.94"/>
    <n v="236955.38"/>
    <n v="414671.91"/>
    <n v="263164.13"/>
    <n v="460537.23"/>
  </r>
  <r>
    <n v="3"/>
    <s v="Region III -"/>
    <x v="18"/>
    <s v="PA"/>
    <x v="106"/>
    <n v="4"/>
    <x v="3"/>
    <n v="86529.21"/>
    <n v="138446.73000000001"/>
    <n v="121140.89"/>
    <n v="193825.42"/>
    <n v="155752.57"/>
    <n v="249204.11"/>
    <n v="207670.09"/>
    <n v="332272.15000000002"/>
    <n v="259587.62"/>
    <n v="415340.19"/>
    <n v="294199.3"/>
    <n v="470718.88"/>
    <n v="328810.98"/>
    <n v="526097.57999999996"/>
  </r>
  <r>
    <n v="3"/>
    <s v="Region III -"/>
    <x v="18"/>
    <s v="PA"/>
    <x v="107"/>
    <n v="1"/>
    <x v="0"/>
    <n v="97682.32"/>
    <n v="170944.06"/>
    <n v="126480.79"/>
    <n v="221341.38"/>
    <n v="151410.03"/>
    <n v="264967.55"/>
    <n v="180622.51"/>
    <n v="316089.39"/>
    <n v="212936.94"/>
    <n v="372639.64"/>
    <n v="233452.92"/>
    <n v="408542.6"/>
    <n v="252727.22"/>
    <n v="442272.63"/>
  </r>
  <r>
    <n v="3"/>
    <s v="Region III -"/>
    <x v="18"/>
    <s v="PA"/>
    <x v="107"/>
    <n v="2"/>
    <x v="1"/>
    <n v="83571.5"/>
    <n v="146250.12"/>
    <n v="109276.19"/>
    <n v="191233.32"/>
    <n v="132569.1"/>
    <n v="231995.92"/>
    <n v="162062.88"/>
    <n v="283610.03000000003"/>
    <n v="192393.69"/>
    <n v="336688.95"/>
    <n v="211703.95"/>
    <n v="370481.91999999998"/>
    <n v="229799.3"/>
    <n v="402148.77"/>
  </r>
  <r>
    <n v="3"/>
    <s v="Region III -"/>
    <x v="18"/>
    <s v="PA"/>
    <x v="107"/>
    <n v="3"/>
    <x v="2"/>
    <n v="73020.45"/>
    <n v="127785.78"/>
    <n v="99585.33"/>
    <n v="174274.33"/>
    <n v="125951.47"/>
    <n v="220415.07"/>
    <n v="165856.12"/>
    <n v="290248.21000000002"/>
    <n v="205485.59"/>
    <n v="359599.79"/>
    <n v="231497.56"/>
    <n v="405120.73"/>
    <n v="257183.38"/>
    <n v="450070.92"/>
  </r>
  <r>
    <n v="3"/>
    <s v="Region III -"/>
    <x v="18"/>
    <s v="PA"/>
    <x v="107"/>
    <n v="4"/>
    <x v="3"/>
    <n v="83271.399999999994"/>
    <n v="133234.25"/>
    <n v="116579.96"/>
    <n v="186527.95"/>
    <n v="149888.53"/>
    <n v="239821.64"/>
    <n v="199851.37"/>
    <n v="319762.19"/>
    <n v="249814.21"/>
    <n v="399702.74"/>
    <n v="283122.77"/>
    <n v="452996.44"/>
    <n v="316431.33"/>
    <n v="506290.14"/>
  </r>
  <r>
    <n v="3"/>
    <s v="Region III -"/>
    <x v="18"/>
    <s v="PA"/>
    <x v="108"/>
    <n v="1"/>
    <x v="0"/>
    <n v="95700.84"/>
    <n v="167476.48000000001"/>
    <n v="123976.53"/>
    <n v="216958.93"/>
    <n v="148453.75"/>
    <n v="259794.06"/>
    <n v="177159.36"/>
    <n v="310028.88"/>
    <n v="208913.73"/>
    <n v="365599.03"/>
    <n v="229074.52"/>
    <n v="400880.41"/>
    <n v="248039.85"/>
    <n v="434069.73"/>
  </r>
  <r>
    <n v="3"/>
    <s v="Region III -"/>
    <x v="18"/>
    <s v="PA"/>
    <x v="108"/>
    <n v="2"/>
    <x v="1"/>
    <n v="81590.02"/>
    <n v="142782.54"/>
    <n v="106771.92"/>
    <n v="186850.87"/>
    <n v="129612.82"/>
    <n v="226822.43"/>
    <n v="158599.73000000001"/>
    <n v="277549.52"/>
    <n v="188370.48"/>
    <n v="329648.34000000003"/>
    <n v="207325.56"/>
    <n v="362819.72"/>
    <n v="225111.92"/>
    <n v="393945.87"/>
  </r>
  <r>
    <n v="3"/>
    <s v="Region III -"/>
    <x v="18"/>
    <s v="PA"/>
    <x v="108"/>
    <n v="3"/>
    <x v="2"/>
    <n v="71052.97"/>
    <n v="124342.7"/>
    <n v="96830.87"/>
    <n v="169454.02"/>
    <n v="122410.02"/>
    <n v="214217.53"/>
    <n v="161134.19"/>
    <n v="281984.83"/>
    <n v="199583.17"/>
    <n v="349270.55"/>
    <n v="224808.15"/>
    <n v="393414.27"/>
    <n v="249706.99"/>
    <n v="436987.22"/>
  </r>
  <r>
    <n v="3"/>
    <s v="Region III -"/>
    <x v="18"/>
    <s v="PA"/>
    <x v="108"/>
    <n v="4"/>
    <x v="3"/>
    <n v="81566.399999999994"/>
    <n v="130506.25"/>
    <n v="114192.97"/>
    <n v="182708.75"/>
    <n v="146819.53"/>
    <n v="234911.25"/>
    <n v="195759.37"/>
    <n v="313215"/>
    <n v="244699.21"/>
    <n v="391518.75"/>
    <n v="277325.78000000003"/>
    <n v="443721.25"/>
    <n v="309952.34000000003"/>
    <n v="495923.75"/>
  </r>
  <r>
    <n v="3"/>
    <s v="Region III -"/>
    <x v="18"/>
    <s v="PA"/>
    <x v="109"/>
    <n v="1"/>
    <x v="0"/>
    <n v="95700.84"/>
    <n v="167476.48000000001"/>
    <n v="123976.53"/>
    <n v="216958.93"/>
    <n v="148453.75"/>
    <n v="259794.06"/>
    <n v="177159.36"/>
    <n v="310028.88"/>
    <n v="208913.73"/>
    <n v="365599.03"/>
    <n v="229074.52"/>
    <n v="400880.41"/>
    <n v="248039.85"/>
    <n v="434069.73"/>
  </r>
  <r>
    <n v="3"/>
    <s v="Region III -"/>
    <x v="18"/>
    <s v="PA"/>
    <x v="109"/>
    <n v="2"/>
    <x v="1"/>
    <n v="81590.02"/>
    <n v="142782.54"/>
    <n v="106771.92"/>
    <n v="186850.87"/>
    <n v="129612.82"/>
    <n v="226822.43"/>
    <n v="158599.73000000001"/>
    <n v="277549.52"/>
    <n v="188370.48"/>
    <n v="329648.34000000003"/>
    <n v="207325.56"/>
    <n v="362819.72"/>
    <n v="225111.92"/>
    <n v="393945.87"/>
  </r>
  <r>
    <n v="3"/>
    <s v="Region III -"/>
    <x v="18"/>
    <s v="PA"/>
    <x v="109"/>
    <n v="3"/>
    <x v="2"/>
    <n v="71052.97"/>
    <n v="124342.7"/>
    <n v="96830.87"/>
    <n v="169454.02"/>
    <n v="122410.02"/>
    <n v="214217.53"/>
    <n v="161134.19"/>
    <n v="281984.83"/>
    <n v="199583.17"/>
    <n v="349270.55"/>
    <n v="224808.15"/>
    <n v="393414.27"/>
    <n v="249706.99"/>
    <n v="436987.22"/>
  </r>
  <r>
    <n v="3"/>
    <s v="Region III -"/>
    <x v="18"/>
    <s v="PA"/>
    <x v="109"/>
    <n v="4"/>
    <x v="3"/>
    <n v="81566.399999999994"/>
    <n v="130506.25"/>
    <n v="114192.97"/>
    <n v="182708.75"/>
    <n v="146819.53"/>
    <n v="234911.25"/>
    <n v="195759.37"/>
    <n v="313215"/>
    <n v="244699.21"/>
    <n v="391518.75"/>
    <n v="277325.78000000003"/>
    <n v="443721.25"/>
    <n v="309952.34000000003"/>
    <n v="495923.75"/>
  </r>
  <r>
    <n v="3"/>
    <s v="Region III -"/>
    <x v="18"/>
    <s v="PA"/>
    <x v="110"/>
    <n v="1"/>
    <x v="0"/>
    <n v="94710.1"/>
    <n v="165742.68"/>
    <n v="122724.39"/>
    <n v="214767.69"/>
    <n v="146975.6"/>
    <n v="257207.3"/>
    <n v="175427.78"/>
    <n v="306998.62"/>
    <n v="206902.12"/>
    <n v="362078.71"/>
    <n v="226885.32"/>
    <n v="397049.3"/>
    <n v="245696.15"/>
    <n v="429968.27"/>
  </r>
  <r>
    <n v="3"/>
    <s v="Region III -"/>
    <x v="18"/>
    <s v="PA"/>
    <x v="110"/>
    <n v="2"/>
    <x v="1"/>
    <n v="80599.28"/>
    <n v="141048.74"/>
    <n v="105519.79"/>
    <n v="184659.63"/>
    <n v="128134.67"/>
    <n v="224235.67"/>
    <n v="156868.15"/>
    <n v="274519.26"/>
    <n v="186358.87"/>
    <n v="326128.02"/>
    <n v="205136.35"/>
    <n v="358988.62"/>
    <n v="222768.23"/>
    <n v="389844.4"/>
  </r>
  <r>
    <n v="3"/>
    <s v="Region III -"/>
    <x v="18"/>
    <s v="PA"/>
    <x v="110"/>
    <n v="3"/>
    <x v="2"/>
    <n v="70069.23"/>
    <n v="122621.16"/>
    <n v="95453.63"/>
    <n v="167043.85"/>
    <n v="120639.29"/>
    <n v="211118.75"/>
    <n v="158773.21"/>
    <n v="277853.12"/>
    <n v="196631.96"/>
    <n v="344105.92"/>
    <n v="221463.44"/>
    <n v="387561.02"/>
    <n v="245968.78"/>
    <n v="430445.36"/>
  </r>
  <r>
    <n v="3"/>
    <s v="Region III -"/>
    <x v="18"/>
    <s v="PA"/>
    <x v="110"/>
    <n v="4"/>
    <x v="3"/>
    <n v="80713.899999999994"/>
    <n v="129142.25"/>
    <n v="112999.46"/>
    <n v="180799.15"/>
    <n v="145285.03"/>
    <n v="232456.04"/>
    <n v="193713.37"/>
    <n v="309941.39"/>
    <n v="242141.71"/>
    <n v="387426.74"/>
    <n v="274427.27"/>
    <n v="439083.64"/>
    <n v="306712.83"/>
    <n v="490740.54"/>
  </r>
  <r>
    <n v="3"/>
    <s v="Region III -"/>
    <x v="18"/>
    <s v="PA"/>
    <x v="111"/>
    <n v="1"/>
    <x v="0"/>
    <n v="96169.45"/>
    <n v="168296.54"/>
    <n v="124626.97"/>
    <n v="218097.2"/>
    <n v="149261.97"/>
    <n v="261208.44"/>
    <n v="178168.7"/>
    <n v="311795.23"/>
    <n v="210146"/>
    <n v="367755.5"/>
    <n v="230448.6"/>
    <n v="403285.05"/>
    <n v="249564.74"/>
    <n v="436738.29"/>
  </r>
  <r>
    <n v="3"/>
    <s v="Region III -"/>
    <x v="18"/>
    <s v="PA"/>
    <x v="111"/>
    <n v="2"/>
    <x v="1"/>
    <n v="81787.259999999995"/>
    <n v="143127.71"/>
    <n v="107091.51"/>
    <n v="187410.14"/>
    <n v="130058.71"/>
    <n v="227602.75"/>
    <n v="159252.16"/>
    <n v="278691.27"/>
    <n v="189207.69"/>
    <n v="331113.46000000002"/>
    <n v="208281.39"/>
    <n v="364492.42"/>
    <n v="226195.89"/>
    <n v="395842.81"/>
  </r>
  <r>
    <n v="3"/>
    <s v="Region III -"/>
    <x v="18"/>
    <s v="PA"/>
    <x v="111"/>
    <n v="3"/>
    <x v="2"/>
    <n v="71057.279999999999"/>
    <n v="124350.24"/>
    <n v="96786.06"/>
    <n v="169375.61"/>
    <n v="122312.28"/>
    <n v="214046.49"/>
    <n v="160963.89000000001"/>
    <n v="281686.8"/>
    <n v="199335.02"/>
    <n v="348836.28"/>
    <n v="224500.25"/>
    <n v="392875.44"/>
    <n v="249333.07"/>
    <n v="436332.87"/>
  </r>
  <r>
    <n v="3"/>
    <s v="Region III -"/>
    <x v="18"/>
    <s v="PA"/>
    <x v="111"/>
    <n v="4"/>
    <x v="3"/>
    <n v="81954.600000000006"/>
    <n v="131127.37"/>
    <n v="114736.45"/>
    <n v="183578.32"/>
    <n v="147518.29"/>
    <n v="236029.26"/>
    <n v="196691.05"/>
    <n v="314705.69"/>
    <n v="245863.81"/>
    <n v="393382.11"/>
    <n v="278645.65000000002"/>
    <n v="445833.05"/>
    <n v="311427.5"/>
    <n v="498284"/>
  </r>
  <r>
    <n v="3"/>
    <s v="Region III -"/>
    <x v="19"/>
    <s v="VA"/>
    <x v="112"/>
    <n v="1"/>
    <x v="0"/>
    <n v="100667.92"/>
    <n v="176168.87"/>
    <n v="130225"/>
    <n v="227893.75"/>
    <n v="155809.88"/>
    <n v="272667.28999999998"/>
    <n v="185745.46"/>
    <n v="325054.55"/>
    <n v="218858.52"/>
    <n v="383002.4"/>
    <n v="239880.78"/>
    <n v="419791.35999999999"/>
    <n v="259581.76"/>
    <n v="454268.08"/>
  </r>
  <r>
    <n v="3"/>
    <s v="Region III -"/>
    <x v="19"/>
    <s v="VA"/>
    <x v="112"/>
    <n v="2"/>
    <x v="1"/>
    <n v="86692.78"/>
    <n v="151712.37"/>
    <n v="113185.82"/>
    <n v="198075.19"/>
    <n v="137150.10999999999"/>
    <n v="240012.69"/>
    <n v="167364.28"/>
    <n v="292887.5"/>
    <n v="198512.8"/>
    <n v="347397.4"/>
    <n v="218340.94"/>
    <n v="382096.65"/>
    <n v="236874.3"/>
    <n v="414530.02"/>
  </r>
  <r>
    <n v="3"/>
    <s v="Region III -"/>
    <x v="19"/>
    <s v="VA"/>
    <x v="112"/>
    <n v="3"/>
    <x v="2"/>
    <n v="76215.44"/>
    <n v="133377.01999999999"/>
    <n v="104083.74"/>
    <n v="182146.54"/>
    <n v="131755.20000000001"/>
    <n v="230571.6"/>
    <n v="173614.42"/>
    <n v="303825.24"/>
    <n v="215201.11"/>
    <n v="376601.94"/>
    <n v="242521.81"/>
    <n v="424413.17"/>
    <n v="269519.5"/>
    <n v="471659.12"/>
  </r>
  <r>
    <n v="3"/>
    <s v="Region III -"/>
    <x v="19"/>
    <s v="VA"/>
    <x v="112"/>
    <n v="4"/>
    <x v="3"/>
    <n v="85847.93"/>
    <n v="137356.69"/>
    <n v="120187.1"/>
    <n v="192299.36"/>
    <n v="154526.26999999999"/>
    <n v="247242.04"/>
    <n v="206035.03"/>
    <n v="329656.05"/>
    <n v="257543.78"/>
    <n v="412070.06"/>
    <n v="291882.96000000002"/>
    <n v="467012.74"/>
    <n v="326222.13"/>
    <n v="521955.41"/>
  </r>
  <r>
    <n v="3"/>
    <s v="Region III -"/>
    <x v="19"/>
    <s v="VA"/>
    <x v="113"/>
    <n v="1"/>
    <x v="0"/>
    <n v="100654.54"/>
    <n v="176145.45"/>
    <n v="130237.19"/>
    <n v="227915.08"/>
    <n v="155844.45000000001"/>
    <n v="272727.8"/>
    <n v="185817.24"/>
    <n v="325180.15999999997"/>
    <n v="218971.75"/>
    <n v="383200.56"/>
    <n v="240020.52"/>
    <n v="420035.91"/>
    <n v="259758.28"/>
    <n v="454576.99"/>
  </r>
  <r>
    <n v="3"/>
    <s v="Region III -"/>
    <x v="19"/>
    <s v="VA"/>
    <x v="113"/>
    <n v="2"/>
    <x v="1"/>
    <n v="86543.72"/>
    <n v="151451.51"/>
    <n v="113032.58"/>
    <n v="197807.02"/>
    <n v="137003.51999999999"/>
    <n v="239756.17"/>
    <n v="167257.60000000001"/>
    <n v="292700.81"/>
    <n v="198428.5"/>
    <n v="347249.88"/>
    <n v="218271.56"/>
    <n v="381975.22"/>
    <n v="236830.36"/>
    <n v="414453.13"/>
  </r>
  <r>
    <n v="3"/>
    <s v="Region III -"/>
    <x v="19"/>
    <s v="VA"/>
    <x v="113"/>
    <n v="3"/>
    <x v="2"/>
    <n v="75971.66"/>
    <n v="132950.39999999999"/>
    <n v="103717.03"/>
    <n v="181504.8"/>
    <n v="131263.65"/>
    <n v="229711.39"/>
    <n v="172939.03"/>
    <n v="302643.31"/>
    <n v="214339.23"/>
    <n v="375093.65"/>
    <n v="241531.68"/>
    <n v="422680.44"/>
    <n v="268397.99"/>
    <n v="469696.48"/>
  </r>
  <r>
    <n v="3"/>
    <s v="Region III -"/>
    <x v="19"/>
    <s v="VA"/>
    <x v="113"/>
    <n v="4"/>
    <x v="3"/>
    <n v="85828.9"/>
    <n v="137326.25"/>
    <n v="120160.46"/>
    <n v="192256.75"/>
    <n v="154492.03"/>
    <n v="247187.25"/>
    <n v="205989.37"/>
    <n v="329582.99"/>
    <n v="257486.71"/>
    <n v="411978.74"/>
    <n v="291818.27"/>
    <n v="466909.24"/>
    <n v="326149.83"/>
    <n v="521839.74"/>
  </r>
  <r>
    <n v="3"/>
    <s v="Region III -"/>
    <x v="19"/>
    <s v="VA"/>
    <x v="114"/>
    <n v="1"/>
    <x v="0"/>
    <n v="87453.52"/>
    <n v="153043.65"/>
    <n v="113174.96"/>
    <n v="198056.18"/>
    <n v="135440.06"/>
    <n v="237020.11"/>
    <n v="161507.85"/>
    <n v="282638.74"/>
    <n v="190343.04000000001"/>
    <n v="333100.31"/>
    <n v="208649.71"/>
    <n v="365137"/>
    <n v="225823.7"/>
    <n v="395191.48"/>
  </r>
  <r>
    <n v="3"/>
    <s v="Region III -"/>
    <x v="19"/>
    <s v="VA"/>
    <x v="114"/>
    <n v="2"/>
    <x v="1"/>
    <n v="75106.539999999994"/>
    <n v="131436.45000000001"/>
    <n v="98120.93"/>
    <n v="171711.63"/>
    <n v="118954.25"/>
    <n v="208169.94"/>
    <n v="145268.17000000001"/>
    <n v="254219.31"/>
    <n v="172367.69"/>
    <n v="301643.46000000002"/>
    <n v="189619.37"/>
    <n v="331833.89"/>
    <n v="205761.77"/>
    <n v="360083.09"/>
  </r>
  <r>
    <n v="3"/>
    <s v="Region III -"/>
    <x v="19"/>
    <s v="VA"/>
    <x v="114"/>
    <n v="3"/>
    <x v="2"/>
    <n v="65860.37"/>
    <n v="115255.64"/>
    <n v="89891.63"/>
    <n v="157310.35"/>
    <n v="113748.99"/>
    <n v="199060.74"/>
    <n v="149846.04999999999"/>
    <n v="262230.59000000003"/>
    <n v="185702.32"/>
    <n v="324979.07"/>
    <n v="209249.79"/>
    <n v="366187.13"/>
    <n v="232511.87"/>
    <n v="406895.78"/>
  </r>
  <r>
    <n v="3"/>
    <s v="Region III -"/>
    <x v="19"/>
    <s v="VA"/>
    <x v="114"/>
    <n v="4"/>
    <x v="3"/>
    <n v="74567.48"/>
    <n v="119307.97"/>
    <n v="104394.47"/>
    <n v="167031.16"/>
    <n v="134221.47"/>
    <n v="214754.35"/>
    <n v="178961.95"/>
    <n v="286339.13"/>
    <n v="223702.44"/>
    <n v="357923.91"/>
    <n v="253529.43"/>
    <n v="405647.1"/>
    <n v="283356.43"/>
    <n v="453370.29"/>
  </r>
  <r>
    <n v="3"/>
    <s v="Region III -"/>
    <x v="19"/>
    <s v="VA"/>
    <x v="115"/>
    <n v="1"/>
    <x v="0"/>
    <n v="99168.43"/>
    <n v="173544.76"/>
    <n v="128358.99"/>
    <n v="224628.23"/>
    <n v="153627.24"/>
    <n v="268847.68"/>
    <n v="183219.87"/>
    <n v="320634.78000000003"/>
    <n v="215954.35"/>
    <n v="377920.11"/>
    <n v="236736.72"/>
    <n v="414289.26"/>
    <n v="256242.75"/>
    <n v="448424.82"/>
  </r>
  <r>
    <n v="3"/>
    <s v="Region III -"/>
    <x v="19"/>
    <s v="VA"/>
    <x v="115"/>
    <n v="2"/>
    <x v="1"/>
    <n v="85057.61"/>
    <n v="148850.82"/>
    <n v="111154.39"/>
    <n v="194520.17"/>
    <n v="134786.31"/>
    <n v="235876.05"/>
    <n v="164660.24"/>
    <n v="288155.43"/>
    <n v="195411.1"/>
    <n v="341969.42"/>
    <n v="214987.76"/>
    <n v="376228.58"/>
    <n v="233314.83"/>
    <n v="408300.95"/>
  </r>
  <r>
    <n v="3"/>
    <s v="Region III -"/>
    <x v="19"/>
    <s v="VA"/>
    <x v="115"/>
    <n v="3"/>
    <x v="2"/>
    <n v="74496.05"/>
    <n v="130368.09"/>
    <n v="101651.18"/>
    <n v="177889.56"/>
    <n v="128607.56"/>
    <n v="225063.23"/>
    <n v="169397.58"/>
    <n v="296445.77"/>
    <n v="209912.42"/>
    <n v="367346.73"/>
    <n v="236514.63"/>
    <n v="413900.6"/>
    <n v="262790.69"/>
    <n v="459883.71"/>
  </r>
  <r>
    <n v="3"/>
    <s v="Region III -"/>
    <x v="19"/>
    <s v="VA"/>
    <x v="115"/>
    <n v="4"/>
    <x v="3"/>
    <n v="84550.15"/>
    <n v="135280.25"/>
    <n v="118370.22"/>
    <n v="189392.35"/>
    <n v="152190.28"/>
    <n v="243504.45"/>
    <n v="202920.37"/>
    <n v="324672.59999999998"/>
    <n v="253650.46"/>
    <n v="405840.75"/>
    <n v="287470.53000000003"/>
    <n v="459952.85"/>
    <n v="321290.59000000003"/>
    <n v="514064.95"/>
  </r>
  <r>
    <n v="3"/>
    <s v="Region III -"/>
    <x v="19"/>
    <s v="VA"/>
    <x v="116"/>
    <n v="1"/>
    <x v="0"/>
    <n v="91443.24"/>
    <n v="160025.67000000001"/>
    <n v="118159.11"/>
    <n v="206778.44"/>
    <n v="141283.48000000001"/>
    <n v="247246.09"/>
    <n v="168290.6"/>
    <n v="294508.55"/>
    <n v="198162.98"/>
    <n v="346785.22"/>
    <n v="217127.03"/>
    <n v="379972.31"/>
    <n v="234845.4"/>
    <n v="410979.46"/>
  </r>
  <r>
    <n v="3"/>
    <s v="Region III -"/>
    <x v="19"/>
    <s v="VA"/>
    <x v="116"/>
    <n v="2"/>
    <x v="1"/>
    <n v="79367.63"/>
    <n v="138893.35"/>
    <n v="103435.94"/>
    <n v="181012.89"/>
    <n v="125159.99"/>
    <n v="219029.98"/>
    <n v="152407.84"/>
    <n v="266713.71999999997"/>
    <n v="180582.7"/>
    <n v="316019.73"/>
    <n v="198514.94"/>
    <n v="347401.14"/>
    <n v="215224.39"/>
    <n v="376642.69"/>
  </r>
  <r>
    <n v="3"/>
    <s v="Region III -"/>
    <x v="19"/>
    <s v="VA"/>
    <x v="116"/>
    <n v="3"/>
    <x v="2"/>
    <n v="70282.880000000005"/>
    <n v="122995.04"/>
    <n v="96133.98"/>
    <n v="168234.47"/>
    <n v="121815"/>
    <n v="213176.26"/>
    <n v="160640.72"/>
    <n v="281121.26"/>
    <n v="199230.94"/>
    <n v="348654.14"/>
    <n v="224608.87"/>
    <n v="393065.52"/>
    <n v="249707.7"/>
    <n v="436988.47"/>
  </r>
  <r>
    <n v="3"/>
    <s v="Region III -"/>
    <x v="19"/>
    <s v="VA"/>
    <x v="116"/>
    <n v="4"/>
    <x v="3"/>
    <n v="78015.53"/>
    <n v="124824.85"/>
    <n v="109221.74"/>
    <n v="174754.79"/>
    <n v="140427.95000000001"/>
    <n v="224684.73"/>
    <n v="187237.27"/>
    <n v="299579.64"/>
    <n v="234046.59"/>
    <n v="374474.55"/>
    <n v="265252.8"/>
    <n v="424404.49"/>
    <n v="296459.01"/>
    <n v="474334.43"/>
  </r>
  <r>
    <n v="3"/>
    <s v="Region III -"/>
    <x v="19"/>
    <s v="VA"/>
    <x v="117"/>
    <n v="1"/>
    <x v="0"/>
    <n v="93331.05"/>
    <n v="163329.32999999999"/>
    <n v="120748.69"/>
    <n v="211310.21"/>
    <n v="144481.79"/>
    <n v="252843.13"/>
    <n v="172256.19"/>
    <n v="301448.34000000003"/>
    <n v="202978.84"/>
    <n v="355212.96"/>
    <n v="222483.6"/>
    <n v="389346.31"/>
    <n v="240768.44"/>
    <n v="421344.77"/>
  </r>
  <r>
    <n v="3"/>
    <s v="Region III -"/>
    <x v="19"/>
    <s v="VA"/>
    <x v="117"/>
    <n v="2"/>
    <x v="1"/>
    <n v="80305.67"/>
    <n v="140534.92000000001"/>
    <n v="104867.52"/>
    <n v="183518.15"/>
    <n v="127090.16"/>
    <n v="222407.78"/>
    <n v="155124.23000000001"/>
    <n v="271467.40000000002"/>
    <n v="184015.84"/>
    <n v="322027.71000000002"/>
    <n v="202407.64"/>
    <n v="354213.37"/>
    <n v="219604.2"/>
    <n v="384307.35"/>
  </r>
  <r>
    <n v="3"/>
    <s v="Region III -"/>
    <x v="19"/>
    <s v="VA"/>
    <x v="117"/>
    <n v="3"/>
    <x v="2"/>
    <n v="70543.88"/>
    <n v="123451.79"/>
    <n v="96321.47"/>
    <n v="168562.57"/>
    <n v="121915.6"/>
    <n v="213352.3"/>
    <n v="160634.9"/>
    <n v="281111.08"/>
    <n v="199100.19"/>
    <n v="348425.33"/>
    <n v="224367.39"/>
    <n v="392642.94"/>
    <n v="249333.54"/>
    <n v="436333.7"/>
  </r>
  <r>
    <n v="3"/>
    <s v="Region III -"/>
    <x v="19"/>
    <s v="VA"/>
    <x v="117"/>
    <n v="4"/>
    <x v="3"/>
    <n v="79587.350000000006"/>
    <n v="127339.77"/>
    <n v="111422.3"/>
    <n v="178275.68"/>
    <n v="143257.24"/>
    <n v="229211.58"/>
    <n v="191009.65"/>
    <n v="305615.44"/>
    <n v="238762.06"/>
    <n v="382019.3"/>
    <n v="270597"/>
    <n v="432955.21"/>
    <n v="302431.94"/>
    <n v="483891.12"/>
  </r>
  <r>
    <n v="3"/>
    <s v="Region III -"/>
    <x v="19"/>
    <s v="VA"/>
    <x v="118"/>
    <n v="1"/>
    <x v="0"/>
    <n v="93344.43"/>
    <n v="163352.75"/>
    <n v="120736.5"/>
    <n v="211288.88"/>
    <n v="144447.21"/>
    <n v="252782.62"/>
    <n v="172184.42"/>
    <n v="301322.73"/>
    <n v="202865.6"/>
    <n v="355014.8"/>
    <n v="222343.87"/>
    <n v="389101.76"/>
    <n v="240591.92"/>
    <n v="421035.85"/>
  </r>
  <r>
    <n v="3"/>
    <s v="Region III -"/>
    <x v="19"/>
    <s v="VA"/>
    <x v="118"/>
    <n v="2"/>
    <x v="1"/>
    <n v="80454.73"/>
    <n v="140795.78"/>
    <n v="105020.76"/>
    <n v="183786.33"/>
    <n v="127236.75"/>
    <n v="222664.31"/>
    <n v="155230.91"/>
    <n v="271654.09000000003"/>
    <n v="184100.13"/>
    <n v="322175.23"/>
    <n v="202477.02"/>
    <n v="354334.79"/>
    <n v="219648.14"/>
    <n v="384384.24"/>
  </r>
  <r>
    <n v="3"/>
    <s v="Region III -"/>
    <x v="19"/>
    <s v="VA"/>
    <x v="118"/>
    <n v="3"/>
    <x v="2"/>
    <n v="70787.66"/>
    <n v="123878.41"/>
    <n v="96688.18"/>
    <n v="169204.31"/>
    <n v="122407.15"/>
    <n v="214212.52"/>
    <n v="161310.29999999999"/>
    <n v="282293.02"/>
    <n v="199962.07"/>
    <n v="349933.62"/>
    <n v="225357.52"/>
    <n v="394375.66"/>
    <n v="250455.05"/>
    <n v="438296.33"/>
  </r>
  <r>
    <n v="3"/>
    <s v="Region III -"/>
    <x v="19"/>
    <s v="VA"/>
    <x v="118"/>
    <n v="4"/>
    <x v="3"/>
    <n v="79606.38"/>
    <n v="127370.21"/>
    <n v="111448.93"/>
    <n v="178318.29"/>
    <n v="143291.48000000001"/>
    <n v="229266.37"/>
    <n v="191055.31"/>
    <n v="305688.5"/>
    <n v="238819.14"/>
    <n v="382110.62"/>
    <n v="270661.69"/>
    <n v="433058.71"/>
    <n v="302504.24"/>
    <n v="484006.79"/>
  </r>
  <r>
    <n v="3"/>
    <s v="Region III -"/>
    <x v="19"/>
    <s v="VA"/>
    <x v="119"/>
    <n v="1"/>
    <x v="0"/>
    <n v="90439.11"/>
    <n v="158268.45000000001"/>
    <n v="116919.16"/>
    <n v="204608.54"/>
    <n v="139839.91"/>
    <n v="244719.84"/>
    <n v="166630.79999999999"/>
    <n v="291603.90000000002"/>
    <n v="196264.61"/>
    <n v="343463.07"/>
    <n v="215077.57"/>
    <n v="376385.74"/>
    <n v="232678.23"/>
    <n v="407186.91"/>
  </r>
  <r>
    <n v="3"/>
    <s v="Region III -"/>
    <x v="19"/>
    <s v="VA"/>
    <x v="119"/>
    <n v="2"/>
    <x v="1"/>
    <n v="78227.820000000007"/>
    <n v="136898.69"/>
    <n v="102030.56"/>
    <n v="178553.49"/>
    <n v="123535.26"/>
    <n v="216186.7"/>
    <n v="150569.57999999999"/>
    <n v="263496.76"/>
    <n v="178486.8"/>
    <n v="312351.90000000002"/>
    <n v="196256.35"/>
    <n v="343448.61"/>
    <n v="212836.76"/>
    <n v="372464.33"/>
  </r>
  <r>
    <n v="3"/>
    <s v="Region III -"/>
    <x v="19"/>
    <s v="VA"/>
    <x v="119"/>
    <n v="3"/>
    <x v="2"/>
    <n v="69055.360000000001"/>
    <n v="120846.88"/>
    <n v="94390.04"/>
    <n v="165182.56"/>
    <n v="119552.72"/>
    <n v="209217.27"/>
    <n v="157604.35"/>
    <n v="275807.61"/>
    <n v="195417.84"/>
    <n v="341981.22"/>
    <n v="220274.03"/>
    <n v="385479.55"/>
    <n v="244847.98"/>
    <n v="428483.97"/>
  </r>
  <r>
    <n v="3"/>
    <s v="Region III -"/>
    <x v="19"/>
    <s v="VA"/>
    <x v="119"/>
    <n v="4"/>
    <x v="3"/>
    <n v="77144"/>
    <n v="123430.41"/>
    <n v="108001.60000000001"/>
    <n v="172802.57"/>
    <n v="138859.21"/>
    <n v="222174.73"/>
    <n v="185145.61"/>
    <n v="296232.98"/>
    <n v="231432.01"/>
    <n v="370291.22"/>
    <n v="262289.61"/>
    <n v="419663.39"/>
    <n v="293147.21000000002"/>
    <n v="469035.55"/>
  </r>
  <r>
    <n v="3"/>
    <s v="Region III -"/>
    <x v="19"/>
    <s v="VA"/>
    <x v="25"/>
    <n v="1"/>
    <x v="0"/>
    <n v="88390.73"/>
    <n v="154683.76999999999"/>
    <n v="114475.85"/>
    <n v="200332.73"/>
    <n v="137056.51"/>
    <n v="239848.89"/>
    <n v="163526.54"/>
    <n v="286171.44"/>
    <n v="192807.58"/>
    <n v="337413.26"/>
    <n v="211397.87"/>
    <n v="369946.27"/>
    <n v="228873.48"/>
    <n v="400528.59"/>
  </r>
  <r>
    <n v="3"/>
    <s v="Region III -"/>
    <x v="19"/>
    <s v="VA"/>
    <x v="25"/>
    <n v="2"/>
    <x v="1"/>
    <n v="75501.03"/>
    <n v="132126.81"/>
    <n v="98760.1"/>
    <n v="172830.17"/>
    <n v="119846.04"/>
    <n v="209730.57"/>
    <n v="146573.03"/>
    <n v="256502.8"/>
    <n v="174042.11"/>
    <n v="304573.69"/>
    <n v="191531.02"/>
    <n v="335179.28999999998"/>
    <n v="207929.7"/>
    <n v="363876.98"/>
  </r>
  <r>
    <n v="3"/>
    <s v="Region III -"/>
    <x v="19"/>
    <s v="VA"/>
    <x v="25"/>
    <n v="3"/>
    <x v="2"/>
    <n v="65868.98"/>
    <n v="115270.71"/>
    <n v="89802.02"/>
    <n v="157153.54"/>
    <n v="113553.52"/>
    <n v="198718.66"/>
    <n v="149505.45000000001"/>
    <n v="261634.54"/>
    <n v="185206.01"/>
    <n v="324110.52"/>
    <n v="208633.99"/>
    <n v="365109.48"/>
    <n v="231764.04"/>
    <n v="405587.07"/>
  </r>
  <r>
    <n v="3"/>
    <s v="Region III -"/>
    <x v="19"/>
    <s v="VA"/>
    <x v="25"/>
    <n v="4"/>
    <x v="3"/>
    <n v="75343.88"/>
    <n v="120550.21"/>
    <n v="105481.43"/>
    <n v="168770.29"/>
    <n v="135618.98000000001"/>
    <n v="216990.38"/>
    <n v="180825.31"/>
    <n v="289320.5"/>
    <n v="226031.64"/>
    <n v="361650.63"/>
    <n v="256169.19"/>
    <n v="409870.71"/>
    <n v="286306.74"/>
    <n v="458090.8"/>
  </r>
  <r>
    <n v="3"/>
    <s v="Region III -"/>
    <x v="19"/>
    <s v="VA"/>
    <x v="120"/>
    <n v="1"/>
    <x v="0"/>
    <n v="95834.66"/>
    <n v="167710.65"/>
    <n v="123854.65"/>
    <n v="216745.63"/>
    <n v="148107.99"/>
    <n v="259188.99"/>
    <n v="176441.58"/>
    <n v="308772.76"/>
    <n v="207781.38"/>
    <n v="363617.41"/>
    <n v="227677.13"/>
    <n v="398434.98"/>
    <n v="246274.61"/>
    <n v="430980.57"/>
  </r>
  <r>
    <n v="3"/>
    <s v="Region III -"/>
    <x v="19"/>
    <s v="VA"/>
    <x v="120"/>
    <n v="2"/>
    <x v="1"/>
    <n v="83080.639999999999"/>
    <n v="145391.13"/>
    <n v="108304.33"/>
    <n v="189532.57"/>
    <n v="131078.69"/>
    <n v="229387.71"/>
    <n v="159666.53"/>
    <n v="279416.42"/>
    <n v="189213.44"/>
    <n v="331123.52"/>
    <n v="208019.41"/>
    <n v="364033.97"/>
    <n v="225551.3"/>
    <n v="394714.77"/>
  </r>
  <r>
    <n v="3"/>
    <s v="Region III -"/>
    <x v="19"/>
    <s v="VA"/>
    <x v="120"/>
    <n v="3"/>
    <x v="2"/>
    <n v="73490.789999999994"/>
    <n v="128608.88"/>
    <n v="100497.97"/>
    <n v="175871.45"/>
    <n v="127325.52"/>
    <n v="222819.66"/>
    <n v="167888.11"/>
    <n v="293804.2"/>
    <n v="208201.98"/>
    <n v="364353.47"/>
    <n v="234709.42"/>
    <n v="410741.48"/>
    <n v="260922.06"/>
    <n v="456613.61"/>
  </r>
  <r>
    <n v="3"/>
    <s v="Region III -"/>
    <x v="19"/>
    <s v="VA"/>
    <x v="120"/>
    <n v="4"/>
    <x v="3"/>
    <n v="81756.649999999994"/>
    <n v="130810.65"/>
    <n v="114459.32"/>
    <n v="183134.91"/>
    <n v="147161.98000000001"/>
    <n v="235459.17"/>
    <n v="196215.97"/>
    <n v="313945.56"/>
    <n v="245269.96"/>
    <n v="392431.95"/>
    <n v="277972.62"/>
    <n v="444756.21"/>
    <n v="310675.28999999998"/>
    <n v="497080.47"/>
  </r>
  <r>
    <n v="3"/>
    <s v="Region III -"/>
    <x v="19"/>
    <s v="VA"/>
    <x v="121"/>
    <n v="1"/>
    <x v="0"/>
    <n v="94843.92"/>
    <n v="165976.85999999999"/>
    <n v="122602.51"/>
    <n v="214554.4"/>
    <n v="146629.85"/>
    <n v="256602.23999999999"/>
    <n v="174710.01"/>
    <n v="305742.51"/>
    <n v="205769.78"/>
    <n v="360097.11"/>
    <n v="225487.93"/>
    <n v="394603.88"/>
    <n v="243930.93"/>
    <n v="426879.12"/>
  </r>
  <r>
    <n v="3"/>
    <s v="Region III -"/>
    <x v="19"/>
    <s v="VA"/>
    <x v="121"/>
    <n v="2"/>
    <x v="1"/>
    <n v="82089.91"/>
    <n v="143657.32999999999"/>
    <n v="107052.2"/>
    <n v="187341.35"/>
    <n v="129600.55"/>
    <n v="226800.96"/>
    <n v="157934.95000000001"/>
    <n v="276386.17"/>
    <n v="187201.84"/>
    <n v="327603.21999999997"/>
    <n v="205830.21"/>
    <n v="360202.87"/>
    <n v="223207.61"/>
    <n v="390613.32"/>
  </r>
  <r>
    <n v="3"/>
    <s v="Region III -"/>
    <x v="19"/>
    <s v="VA"/>
    <x v="121"/>
    <n v="3"/>
    <x v="2"/>
    <n v="72507.05"/>
    <n v="126887.34"/>
    <n v="99120.74"/>
    <n v="173461.3"/>
    <n v="125554.8"/>
    <n v="219720.89"/>
    <n v="165527.15"/>
    <n v="289672.51"/>
    <n v="205250.77"/>
    <n v="359188.85"/>
    <n v="231364.71"/>
    <n v="404888.24"/>
    <n v="257183.86"/>
    <n v="450071.76"/>
  </r>
  <r>
    <n v="3"/>
    <s v="Region III -"/>
    <x v="19"/>
    <s v="VA"/>
    <x v="121"/>
    <n v="4"/>
    <x v="3"/>
    <n v="80904.160000000003"/>
    <n v="129446.65"/>
    <n v="113265.82"/>
    <n v="181225.31"/>
    <n v="145627.48000000001"/>
    <n v="233003.97"/>
    <n v="194169.97"/>
    <n v="310671.96000000002"/>
    <n v="242712.47"/>
    <n v="388339.95"/>
    <n v="275074.13"/>
    <n v="440118.61"/>
    <n v="307435.78999999998"/>
    <n v="491897.27"/>
  </r>
  <r>
    <n v="3"/>
    <s v="Region III -"/>
    <x v="19"/>
    <s v="VA"/>
    <x v="122"/>
    <n v="1"/>
    <x v="0"/>
    <n v="97735.85"/>
    <n v="171037.74"/>
    <n v="126432.04"/>
    <n v="221256.07"/>
    <n v="151271.73000000001"/>
    <n v="264725.53000000003"/>
    <n v="180335.4"/>
    <n v="315586.95"/>
    <n v="212484"/>
    <n v="371847"/>
    <n v="232893.97"/>
    <n v="407564.44"/>
    <n v="252021.13"/>
    <n v="441036.98"/>
  </r>
  <r>
    <n v="3"/>
    <s v="Region III -"/>
    <x v="19"/>
    <s v="VA"/>
    <x v="122"/>
    <n v="2"/>
    <x v="1"/>
    <n v="84167.75"/>
    <n v="147293.56"/>
    <n v="109889.15"/>
    <n v="192306.01"/>
    <n v="133155.45000000001"/>
    <n v="233022.04"/>
    <n v="162489.60000000001"/>
    <n v="284356.8"/>
    <n v="192730.88"/>
    <n v="337279.03"/>
    <n v="211981.5"/>
    <n v="370967.63"/>
    <n v="229975.05"/>
    <n v="402456.34"/>
  </r>
  <r>
    <n v="3"/>
    <s v="Region III -"/>
    <x v="19"/>
    <s v="VA"/>
    <x v="122"/>
    <n v="3"/>
    <x v="2"/>
    <n v="73995.570000000007"/>
    <n v="129492.26"/>
    <n v="101052.17"/>
    <n v="176841.31"/>
    <n v="127917.67"/>
    <n v="223855.93"/>
    <n v="168557.7"/>
    <n v="294975.96999999997"/>
    <n v="208933.12"/>
    <n v="365632.97"/>
    <n v="235458.07"/>
    <n v="412051.63"/>
    <n v="261669.42"/>
    <n v="457921.49"/>
  </r>
  <r>
    <n v="3"/>
    <s v="Region III -"/>
    <x v="19"/>
    <s v="VA"/>
    <x v="122"/>
    <n v="4"/>
    <x v="3"/>
    <n v="83347.509999999995"/>
    <n v="133356.01"/>
    <n v="116686.51"/>
    <n v="186698.42"/>
    <n v="150025.51"/>
    <n v="240040.82"/>
    <n v="200034.01"/>
    <n v="320054.43"/>
    <n v="250042.52"/>
    <n v="400068.03"/>
    <n v="283381.52"/>
    <n v="453410.44"/>
    <n v="316720.52"/>
    <n v="506752.84"/>
  </r>
  <r>
    <n v="3"/>
    <s v="Region III -"/>
    <x v="20"/>
    <s v="WV"/>
    <x v="123"/>
    <n v="1"/>
    <x v="0"/>
    <n v="97673.07"/>
    <n v="170927.87"/>
    <n v="126588.17"/>
    <n v="221529.29"/>
    <n v="151619.39000000001"/>
    <n v="265333.93"/>
    <n v="180995.73"/>
    <n v="316742.53000000003"/>
    <n v="213492.66"/>
    <n v="373612.15"/>
    <n v="234125.25"/>
    <n v="409719.18"/>
    <n v="253557.16"/>
    <n v="443725.02"/>
  </r>
  <r>
    <n v="3"/>
    <s v="Region III -"/>
    <x v="20"/>
    <s v="WV"/>
    <x v="123"/>
    <n v="2"/>
    <x v="1"/>
    <n v="83007.06"/>
    <n v="145262.35"/>
    <n v="108706.65"/>
    <n v="190236.64"/>
    <n v="132037.17000000001"/>
    <n v="231065.04"/>
    <n v="161705.88"/>
    <n v="282985.28999999998"/>
    <n v="192141.14"/>
    <n v="336247"/>
    <n v="211520.58"/>
    <n v="370161.01"/>
    <n v="229727.14"/>
    <n v="402022.5"/>
  </r>
  <r>
    <n v="3"/>
    <s v="Region III -"/>
    <x v="20"/>
    <s v="WV"/>
    <x v="123"/>
    <n v="3"/>
    <x v="2"/>
    <n v="72068.11"/>
    <n v="126119.19"/>
    <n v="98148.05"/>
    <n v="171759.09"/>
    <n v="124021.44"/>
    <n v="217037.52"/>
    <n v="163200.95000000001"/>
    <n v="285601.65000000002"/>
    <n v="202094.44"/>
    <n v="353665.27"/>
    <n v="227599.72"/>
    <n v="398299.51"/>
    <n v="252766.02"/>
    <n v="442340.54"/>
  </r>
  <r>
    <n v="3"/>
    <s v="Region III -"/>
    <x v="20"/>
    <s v="WV"/>
    <x v="123"/>
    <n v="4"/>
    <x v="3"/>
    <n v="83232.710000000006"/>
    <n v="133172.32999999999"/>
    <n v="116525.79"/>
    <n v="186441.27"/>
    <n v="149818.87"/>
    <n v="239710.2"/>
    <n v="199758.5"/>
    <n v="319613.59999999998"/>
    <n v="249698.12"/>
    <n v="399517"/>
    <n v="282991.2"/>
    <n v="452785.93"/>
    <n v="316284.28000000003"/>
    <n v="506054.86"/>
  </r>
  <r>
    <n v="3"/>
    <s v="Region III -"/>
    <x v="20"/>
    <s v="WV"/>
    <x v="124"/>
    <n v="1"/>
    <x v="0"/>
    <n v="97186.15"/>
    <n v="170075.77"/>
    <n v="125943.39"/>
    <n v="220400.94"/>
    <n v="150837.84"/>
    <n v="263966.21999999997"/>
    <n v="180048.59"/>
    <n v="315085.03000000003"/>
    <n v="212362.19"/>
    <n v="371633.83"/>
    <n v="232878.3"/>
    <n v="407537.02"/>
    <n v="252195.02"/>
    <n v="441341.28"/>
  </r>
  <r>
    <n v="3"/>
    <s v="Region III -"/>
    <x v="20"/>
    <s v="WV"/>
    <x v="124"/>
    <n v="2"/>
    <x v="1"/>
    <n v="82657.210000000006"/>
    <n v="144650.12"/>
    <n v="108229"/>
    <n v="189400.75"/>
    <n v="131438.63"/>
    <n v="230017.6"/>
    <n v="160939.01999999999"/>
    <n v="281643.28000000003"/>
    <n v="191210.22"/>
    <n v="334617.89"/>
    <n v="210484.89"/>
    <n v="368348.56"/>
    <n v="228587.71"/>
    <n v="400028.5"/>
  </r>
  <r>
    <n v="3"/>
    <s v="Region III -"/>
    <x v="20"/>
    <s v="WV"/>
    <x v="124"/>
    <n v="3"/>
    <x v="2"/>
    <n v="71817.48"/>
    <n v="125680.6"/>
    <n v="97822.86"/>
    <n v="171190"/>
    <n v="123623.6"/>
    <n v="216341.3"/>
    <n v="162690.69"/>
    <n v="284708.71000000002"/>
    <n v="201474.45"/>
    <n v="352580.28"/>
    <n v="226910.52"/>
    <n v="397093.41"/>
    <n v="252010.79"/>
    <n v="441018.88"/>
  </r>
  <r>
    <n v="3"/>
    <s v="Region III -"/>
    <x v="20"/>
    <s v="WV"/>
    <x v="124"/>
    <n v="4"/>
    <x v="3"/>
    <n v="82821.320000000007"/>
    <n v="132514.12"/>
    <n v="115949.85"/>
    <n v="185519.76"/>
    <n v="149078.38"/>
    <n v="238525.41"/>
    <n v="198771.17"/>
    <n v="318033.88"/>
    <n v="248463.96"/>
    <n v="397542.35"/>
    <n v="281592.49"/>
    <n v="450548"/>
    <n v="314721.02"/>
    <n v="503553.64"/>
  </r>
  <r>
    <n v="3"/>
    <s v="Region III -"/>
    <x v="20"/>
    <s v="WV"/>
    <x v="125"/>
    <n v="1"/>
    <x v="0"/>
    <n v="100132.99"/>
    <n v="175232.73"/>
    <n v="129755.9"/>
    <n v="227072.82"/>
    <n v="155399.67999999999"/>
    <n v="271949.44"/>
    <n v="185487.35999999999"/>
    <n v="324602.88"/>
    <n v="218770.97"/>
    <n v="382849.2"/>
    <n v="239902.91"/>
    <n v="419830.09"/>
    <n v="259796.93"/>
    <n v="454644.64"/>
  </r>
  <r>
    <n v="3"/>
    <s v="Region III -"/>
    <x v="20"/>
    <s v="WV"/>
    <x v="125"/>
    <n v="2"/>
    <x v="1"/>
    <n v="85192.85"/>
    <n v="149087.48000000001"/>
    <n v="111540.15"/>
    <n v="195195.26"/>
    <n v="135451.43"/>
    <n v="237040.01"/>
    <n v="165836.95000000001"/>
    <n v="290214.65999999997"/>
    <n v="197020.36"/>
    <n v="344785.63"/>
    <n v="216875.72"/>
    <n v="379532.52"/>
    <n v="235521.5"/>
    <n v="412162.63"/>
  </r>
  <r>
    <n v="3"/>
    <s v="Region III -"/>
    <x v="20"/>
    <s v="WV"/>
    <x v="125"/>
    <n v="3"/>
    <x v="2"/>
    <n v="74044.95"/>
    <n v="129578.66"/>
    <n v="100864.28"/>
    <n v="176512.49"/>
    <n v="127473.19"/>
    <n v="223078.08"/>
    <n v="167762.89000000001"/>
    <n v="293585.05"/>
    <n v="207761.23"/>
    <n v="363582.15"/>
    <n v="233995.15"/>
    <n v="409491.51"/>
    <n v="259883.76"/>
    <n v="454796.58"/>
  </r>
  <r>
    <n v="3"/>
    <s v="Region III -"/>
    <x v="20"/>
    <s v="WV"/>
    <x v="125"/>
    <n v="4"/>
    <x v="3"/>
    <n v="85334.22"/>
    <n v="136534.75"/>
    <n v="119467.9"/>
    <n v="191148.64"/>
    <n v="153601.59"/>
    <n v="245762.54"/>
    <n v="204802.12"/>
    <n v="327683.39"/>
    <n v="256002.65"/>
    <n v="409604.24"/>
    <n v="290136.33"/>
    <n v="464218.14"/>
    <n v="324270.02"/>
    <n v="518832.04"/>
  </r>
  <r>
    <n v="3"/>
    <s v="Region III -"/>
    <x v="20"/>
    <s v="WV"/>
    <x v="126"/>
    <n v="1"/>
    <x v="0"/>
    <n v="97664.6"/>
    <n v="170913.05"/>
    <n v="126606.87"/>
    <n v="221562.02"/>
    <n v="151661.85999999999"/>
    <n v="265408.25"/>
    <n v="181077.08"/>
    <n v="316884.89"/>
    <n v="213617.31"/>
    <n v="373830.29"/>
    <n v="234277.58"/>
    <n v="409985.76"/>
    <n v="253747.44"/>
    <n v="444058.02"/>
  </r>
  <r>
    <n v="3"/>
    <s v="Region III -"/>
    <x v="20"/>
    <s v="WV"/>
    <x v="126"/>
    <n v="2"/>
    <x v="1"/>
    <n v="82861.53"/>
    <n v="145007.67000000001"/>
    <n v="108558.24"/>
    <n v="189976.91"/>
    <n v="131896.63"/>
    <n v="230819.09"/>
    <n v="161606.95000000001"/>
    <n v="282812.15999999997"/>
    <n v="192066.25"/>
    <n v="336115.93"/>
    <n v="211461.65"/>
    <n v="370057.89"/>
    <n v="229694.71"/>
    <n v="401965.75"/>
  </r>
  <r>
    <n v="3"/>
    <s v="Region III -"/>
    <x v="20"/>
    <s v="WV"/>
    <x v="126"/>
    <n v="3"/>
    <x v="2"/>
    <n v="71826.86"/>
    <n v="125697"/>
    <n v="97784.63"/>
    <n v="171123.1"/>
    <n v="123533.91"/>
    <n v="216184.34"/>
    <n v="162530.71"/>
    <n v="284428.74"/>
    <n v="201238.82"/>
    <n v="352167.94"/>
    <n v="226616.55"/>
    <n v="396578.97"/>
    <n v="251652.14"/>
    <n v="440391.25"/>
  </r>
  <r>
    <n v="3"/>
    <s v="Region III -"/>
    <x v="20"/>
    <s v="WV"/>
    <x v="126"/>
    <n v="4"/>
    <x v="3"/>
    <n v="83217.84"/>
    <n v="133148.54"/>
    <n v="116504.97"/>
    <n v="186407.96"/>
    <n v="149792.10999999999"/>
    <n v="239667.37"/>
    <n v="199722.81"/>
    <n v="319556.5"/>
    <n v="249653.51"/>
    <n v="399445.62"/>
    <n v="282940.65000000002"/>
    <n v="452705.04"/>
    <n v="316227.78000000003"/>
    <n v="505964.46"/>
  </r>
  <r>
    <n v="3"/>
    <s v="Region III -"/>
    <x v="20"/>
    <s v="WV"/>
    <x v="127"/>
    <n v="1"/>
    <x v="0"/>
    <n v="100141.45"/>
    <n v="175247.54"/>
    <n v="129737.2"/>
    <n v="227040.09"/>
    <n v="155357.21"/>
    <n v="271875.12"/>
    <n v="185406.02"/>
    <n v="324460.53000000003"/>
    <n v="218646.32"/>
    <n v="382631.06"/>
    <n v="239750.58"/>
    <n v="419563.51"/>
    <n v="259606.65"/>
    <n v="454311.64"/>
  </r>
  <r>
    <n v="3"/>
    <s v="Region III -"/>
    <x v="20"/>
    <s v="WV"/>
    <x v="127"/>
    <n v="2"/>
    <x v="1"/>
    <n v="85338.38"/>
    <n v="149342.16"/>
    <n v="111688.56"/>
    <n v="195454.99"/>
    <n v="135591.98000000001"/>
    <n v="237285.96"/>
    <n v="165935.88"/>
    <n v="290387.78999999998"/>
    <n v="197095.26"/>
    <n v="344916.7"/>
    <n v="216934.65"/>
    <n v="379635.63"/>
    <n v="235553.93"/>
    <n v="412219.37"/>
  </r>
  <r>
    <n v="3"/>
    <s v="Region III -"/>
    <x v="20"/>
    <s v="WV"/>
    <x v="127"/>
    <n v="3"/>
    <x v="2"/>
    <n v="74286.2"/>
    <n v="130000.85"/>
    <n v="101227.71"/>
    <n v="177148.49"/>
    <n v="127960.72"/>
    <n v="223931.26"/>
    <n v="168433.13"/>
    <n v="294757.96999999997"/>
    <n v="208616.85"/>
    <n v="365079.48"/>
    <n v="234978.31"/>
    <n v="411212.05"/>
    <n v="260997.64"/>
    <n v="456745.87"/>
  </r>
  <r>
    <n v="3"/>
    <s v="Region III -"/>
    <x v="20"/>
    <s v="WV"/>
    <x v="127"/>
    <n v="4"/>
    <x v="3"/>
    <n v="85349.08"/>
    <n v="136558.54"/>
    <n v="119488.72"/>
    <n v="191181.95"/>
    <n v="153628.35"/>
    <n v="245805.37"/>
    <n v="204837.8"/>
    <n v="327740.49"/>
    <n v="256047.25"/>
    <n v="409675.61"/>
    <n v="290186.89"/>
    <n v="464299.03"/>
    <n v="324326.52"/>
    <n v="518922.44"/>
  </r>
  <r>
    <n v="3"/>
    <s v="Region III -"/>
    <x v="20"/>
    <s v="WV"/>
    <x v="128"/>
    <n v="1"/>
    <x v="0"/>
    <n v="98159.97"/>
    <n v="171779.95"/>
    <n v="127232.93"/>
    <n v="222657.63"/>
    <n v="152400.93"/>
    <n v="266701.62"/>
    <n v="181942.87"/>
    <n v="318400.02"/>
    <n v="214623.11"/>
    <n v="375590.45"/>
    <n v="235372.18"/>
    <n v="411901.31"/>
    <n v="254919.28"/>
    <n v="446108.74"/>
  </r>
  <r>
    <n v="3"/>
    <s v="Region III -"/>
    <x v="20"/>
    <s v="WV"/>
    <x v="128"/>
    <n v="2"/>
    <x v="1"/>
    <n v="83356.899999999994"/>
    <n v="145874.57"/>
    <n v="109184.3"/>
    <n v="191072.53"/>
    <n v="132635.70000000001"/>
    <n v="232112.47"/>
    <n v="162472.73000000001"/>
    <n v="284327.28000000003"/>
    <n v="193072.05"/>
    <n v="337876.09"/>
    <n v="212556.25"/>
    <n v="371973.44"/>
    <n v="230866.56"/>
    <n v="404016.47"/>
  </r>
  <r>
    <n v="3"/>
    <s v="Region III -"/>
    <x v="20"/>
    <s v="WV"/>
    <x v="128"/>
    <n v="3"/>
    <x v="2"/>
    <n v="72318.720000000001"/>
    <n v="126557.77"/>
    <n v="98473.24"/>
    <n v="172328.18"/>
    <n v="124419.27"/>
    <n v="217733.72"/>
    <n v="163711.19"/>
    <n v="286494.58"/>
    <n v="202714.43"/>
    <n v="354750.25"/>
    <n v="228288.91"/>
    <n v="399505.59"/>
    <n v="253521.24"/>
    <n v="443662.17"/>
  </r>
  <r>
    <n v="3"/>
    <s v="Region III -"/>
    <x v="20"/>
    <s v="WV"/>
    <x v="128"/>
    <n v="4"/>
    <x v="3"/>
    <n v="83644.09"/>
    <n v="133830.54"/>
    <n v="117101.72"/>
    <n v="187362.76"/>
    <n v="150559.35999999999"/>
    <n v="240894.97"/>
    <n v="200745.81"/>
    <n v="321193.3"/>
    <n v="250932.26"/>
    <n v="401491.62"/>
    <n v="284389.89"/>
    <n v="455023.84"/>
    <n v="317847.53000000003"/>
    <n v="508556.05"/>
  </r>
  <r>
    <n v="3"/>
    <s v="Region III -"/>
    <x v="20"/>
    <s v="WV"/>
    <x v="129"/>
    <n v="1"/>
    <x v="0"/>
    <n v="96203.88"/>
    <n v="168356.79"/>
    <n v="124672.56"/>
    <n v="218176.98"/>
    <n v="149317.23000000001"/>
    <n v="261305.15"/>
    <n v="178235.67"/>
    <n v="311912.43"/>
    <n v="210225.93"/>
    <n v="367895.38"/>
    <n v="230536.76"/>
    <n v="403439.34"/>
    <n v="249661.05"/>
    <n v="436906.83"/>
  </r>
  <r>
    <n v="3"/>
    <s v="Region III -"/>
    <x v="20"/>
    <s v="WV"/>
    <x v="129"/>
    <n v="2"/>
    <x v="1"/>
    <n v="81812"/>
    <n v="143171"/>
    <n v="107125.28"/>
    <n v="187469.24"/>
    <n v="130101.03"/>
    <n v="227676.81"/>
    <n v="159306.38"/>
    <n v="278786.15999999997"/>
    <n v="189273.51"/>
    <n v="331228.64"/>
    <n v="208354.61"/>
    <n v="364620.58"/>
    <n v="226276.46"/>
    <n v="395983.8"/>
  </r>
  <r>
    <n v="3"/>
    <s v="Region III -"/>
    <x v="20"/>
    <s v="WV"/>
    <x v="129"/>
    <n v="3"/>
    <x v="2"/>
    <n v="71075"/>
    <n v="124381.25"/>
    <n v="96809.05"/>
    <n v="169415.85"/>
    <n v="122340.41"/>
    <n v="214095.71"/>
    <n v="160999.96"/>
    <n v="281749.94"/>
    <n v="199378.86"/>
    <n v="348913"/>
    <n v="224548.98"/>
    <n v="392960.72"/>
    <n v="249386.47"/>
    <n v="436426.32"/>
  </r>
  <r>
    <n v="3"/>
    <s v="Region III -"/>
    <x v="20"/>
    <s v="WV"/>
    <x v="129"/>
    <n v="4"/>
    <x v="3"/>
    <n v="81983.69"/>
    <n v="131173.91"/>
    <n v="114777.17"/>
    <n v="183643.47"/>
    <n v="147570.65"/>
    <n v="236113.04"/>
    <n v="196760.86"/>
    <n v="314817.38"/>
    <n v="245951.08"/>
    <n v="393521.73"/>
    <n v="278744.55"/>
    <n v="445991.29"/>
    <n v="311538.03000000003"/>
    <n v="498460.85"/>
  </r>
  <r>
    <n v="3"/>
    <s v="Region III -"/>
    <x v="20"/>
    <s v="WV"/>
    <x v="130"/>
    <n v="1"/>
    <x v="0"/>
    <n v="96699.25"/>
    <n v="169223.67999999999"/>
    <n v="125298.63"/>
    <n v="219272.6"/>
    <n v="150056.29999999999"/>
    <n v="262598.52"/>
    <n v="179101.46"/>
    <n v="313427.55"/>
    <n v="211231.73"/>
    <n v="369655.53"/>
    <n v="231631.35999999999"/>
    <n v="405354.89"/>
    <n v="250832.89"/>
    <n v="438957.56"/>
  </r>
  <r>
    <n v="3"/>
    <s v="Region III -"/>
    <x v="20"/>
    <s v="WV"/>
    <x v="130"/>
    <n v="2"/>
    <x v="1"/>
    <n v="82307.37"/>
    <n v="144037.9"/>
    <n v="107751.35"/>
    <n v="188564.86"/>
    <n v="130840.1"/>
    <n v="228970.18"/>
    <n v="160172.16"/>
    <n v="280301.28999999998"/>
    <n v="190279.31"/>
    <n v="332988.79999999999"/>
    <n v="209449.21"/>
    <n v="366536.12"/>
    <n v="227448.3"/>
    <n v="398034.52"/>
  </r>
  <r>
    <n v="3"/>
    <s v="Region III -"/>
    <x v="20"/>
    <s v="WV"/>
    <x v="130"/>
    <n v="3"/>
    <x v="2"/>
    <n v="71566.87"/>
    <n v="125242.02"/>
    <n v="97497.67"/>
    <n v="170620.92"/>
    <n v="123225.77"/>
    <n v="215645.1"/>
    <n v="162180.45000000001"/>
    <n v="283815.78000000003"/>
    <n v="200854.46"/>
    <n v="351495.31"/>
    <n v="226221.33"/>
    <n v="395887.34"/>
    <n v="251255.57"/>
    <n v="439697.25"/>
  </r>
  <r>
    <n v="3"/>
    <s v="Region III -"/>
    <x v="20"/>
    <s v="WV"/>
    <x v="130"/>
    <n v="4"/>
    <x v="3"/>
    <n v="82409.94"/>
    <n v="131855.91"/>
    <n v="115373.92"/>
    <n v="184598.27"/>
    <n v="148337.89000000001"/>
    <n v="237340.64"/>
    <n v="197783.86"/>
    <n v="316454.18"/>
    <n v="247229.82"/>
    <n v="395567.72"/>
    <n v="280193.8"/>
    <n v="448310.09"/>
    <n v="313157.78000000003"/>
    <n v="501052.45"/>
  </r>
  <r>
    <n v="4"/>
    <s v="Region IV - Southeast"/>
    <x v="21"/>
    <s v="AL"/>
    <x v="131"/>
    <n v="1"/>
    <x v="0"/>
    <n v="76777.14"/>
    <n v="134360"/>
    <n v="99276.46"/>
    <n v="173733.8"/>
    <n v="118751.71"/>
    <n v="207815.49"/>
    <n v="141522.59"/>
    <n v="247664.54"/>
    <n v="166710.01999999999"/>
    <n v="291742.53999999998"/>
    <n v="182700.32"/>
    <n v="319725.57"/>
    <n v="197668.12"/>
    <n v="345919.2"/>
  </r>
  <r>
    <n v="4"/>
    <s v="Region IV - Southeast"/>
    <x v="21"/>
    <s v="AL"/>
    <x v="131"/>
    <n v="2"/>
    <x v="1"/>
    <n v="66320.009999999995"/>
    <n v="116060.03"/>
    <n v="86526.62"/>
    <n v="151421.57999999999"/>
    <n v="104789.23"/>
    <n v="183381.15"/>
    <n v="127768.58"/>
    <n v="223595.01"/>
    <n v="151486"/>
    <n v="265100.51"/>
    <n v="166582.79"/>
    <n v="291519.88"/>
    <n v="180676.89"/>
    <n v="316184.55"/>
  </r>
  <r>
    <n v="4"/>
    <s v="Region IV - Southeast"/>
    <x v="21"/>
    <s v="AL"/>
    <x v="131"/>
    <n v="3"/>
    <x v="2"/>
    <n v="58469.919999999998"/>
    <n v="102322.36"/>
    <n v="79899.02"/>
    <n v="139823.28"/>
    <n v="101180.83"/>
    <n v="177066.45"/>
    <n v="133366.96"/>
    <n v="233392.18"/>
    <n v="165349.16"/>
    <n v="289361.03000000003"/>
    <n v="186368.51"/>
    <n v="326144.89"/>
    <n v="207146.16"/>
    <n v="362505.78"/>
  </r>
  <r>
    <n v="4"/>
    <s v="Region IV - Southeast"/>
    <x v="21"/>
    <s v="AL"/>
    <x v="131"/>
    <n v="4"/>
    <x v="3"/>
    <n v="65485.42"/>
    <n v="104776.67"/>
    <n v="91679.58"/>
    <n v="146687.34"/>
    <n v="117873.75"/>
    <n v="188598"/>
    <n v="157165"/>
    <n v="251464"/>
    <n v="196456.25"/>
    <n v="314330.01"/>
    <n v="222650.42"/>
    <n v="356240.67"/>
    <n v="248844.58"/>
    <n v="398151.34"/>
  </r>
  <r>
    <n v="4"/>
    <s v="Region IV - Southeast"/>
    <x v="21"/>
    <s v="AL"/>
    <x v="132"/>
    <n v="1"/>
    <x v="0"/>
    <n v="81891.55"/>
    <n v="143310.21"/>
    <n v="105929.37"/>
    <n v="185376.41"/>
    <n v="126736.69"/>
    <n v="221789.21"/>
    <n v="151079.92000000001"/>
    <n v="264389.86"/>
    <n v="178006.97"/>
    <n v="311512.2"/>
    <n v="195101.93"/>
    <n v="341428.37"/>
    <n v="211119.87"/>
    <n v="369459.78"/>
  </r>
  <r>
    <n v="4"/>
    <s v="Region IV - Southeast"/>
    <x v="21"/>
    <s v="AL"/>
    <x v="132"/>
    <n v="2"/>
    <x v="1"/>
    <n v="70552.490000000005"/>
    <n v="123466.86"/>
    <n v="92104.24"/>
    <n v="161182.43"/>
    <n v="111596.65"/>
    <n v="195294.15"/>
    <n v="136165.93"/>
    <n v="238290.38"/>
    <n v="161499"/>
    <n v="282623.25"/>
    <n v="177625.08"/>
    <n v="310843.89"/>
    <n v="192695.65"/>
    <n v="337217.39"/>
  </r>
  <r>
    <n v="4"/>
    <s v="Region IV - Southeast"/>
    <x v="21"/>
    <s v="AL"/>
    <x v="132"/>
    <n v="3"/>
    <x v="2"/>
    <n v="62049.96"/>
    <n v="108587.43"/>
    <n v="84745.86"/>
    <n v="148305.26"/>
    <n v="107282.07"/>
    <n v="187743.62"/>
    <n v="141372"/>
    <n v="247400.99"/>
    <n v="175240.79"/>
    <n v="306671.39"/>
    <n v="197492.39"/>
    <n v="345611.69"/>
    <n v="219481.91"/>
    <n v="384093.35"/>
  </r>
  <r>
    <n v="4"/>
    <s v="Region IV - Southeast"/>
    <x v="21"/>
    <s v="AL"/>
    <x v="132"/>
    <n v="4"/>
    <x v="3"/>
    <n v="69837.38"/>
    <n v="111739.81"/>
    <n v="97772.33"/>
    <n v="156435.73000000001"/>
    <n v="125707.28"/>
    <n v="201131.65"/>
    <n v="167609.71"/>
    <n v="268175.53999999998"/>
    <n v="209512.13"/>
    <n v="335219.42"/>
    <n v="237447.08"/>
    <n v="379915.34"/>
    <n v="265382.03999999998"/>
    <n v="424611.26"/>
  </r>
  <r>
    <n v="4"/>
    <s v="Region IV - Southeast"/>
    <x v="21"/>
    <s v="AL"/>
    <x v="133"/>
    <n v="1"/>
    <x v="0"/>
    <n v="81891.55"/>
    <n v="143310.21"/>
    <n v="105929.37"/>
    <n v="185376.41"/>
    <n v="126736.69"/>
    <n v="221789.21"/>
    <n v="151079.92000000001"/>
    <n v="264389.86"/>
    <n v="178006.97"/>
    <n v="311512.2"/>
    <n v="195101.93"/>
    <n v="341428.37"/>
    <n v="211119.87"/>
    <n v="369459.78"/>
  </r>
  <r>
    <n v="4"/>
    <s v="Region IV - Southeast"/>
    <x v="21"/>
    <s v="AL"/>
    <x v="133"/>
    <n v="2"/>
    <x v="1"/>
    <n v="70552.490000000005"/>
    <n v="123466.86"/>
    <n v="92104.24"/>
    <n v="161182.43"/>
    <n v="111596.65"/>
    <n v="195294.15"/>
    <n v="136165.93"/>
    <n v="238290.38"/>
    <n v="161499"/>
    <n v="282623.25"/>
    <n v="177625.08"/>
    <n v="310843.89"/>
    <n v="192695.65"/>
    <n v="337217.39"/>
  </r>
  <r>
    <n v="4"/>
    <s v="Region IV - Southeast"/>
    <x v="21"/>
    <s v="AL"/>
    <x v="133"/>
    <n v="3"/>
    <x v="2"/>
    <n v="62049.96"/>
    <n v="108587.43"/>
    <n v="84745.86"/>
    <n v="148305.26"/>
    <n v="107282.07"/>
    <n v="187743.62"/>
    <n v="141372"/>
    <n v="247400.99"/>
    <n v="175240.79"/>
    <n v="306671.39"/>
    <n v="197492.39"/>
    <n v="345611.69"/>
    <n v="219481.91"/>
    <n v="384093.35"/>
  </r>
  <r>
    <n v="4"/>
    <s v="Region IV - Southeast"/>
    <x v="21"/>
    <s v="AL"/>
    <x v="133"/>
    <n v="4"/>
    <x v="3"/>
    <n v="69837.38"/>
    <n v="111739.81"/>
    <n v="97772.33"/>
    <n v="156435.73000000001"/>
    <n v="125707.28"/>
    <n v="201131.65"/>
    <n v="167609.71"/>
    <n v="268175.53999999998"/>
    <n v="209512.13"/>
    <n v="335219.42"/>
    <n v="237447.08"/>
    <n v="379915.34"/>
    <n v="265382.03999999998"/>
    <n v="424611.26"/>
  </r>
  <r>
    <n v="4"/>
    <s v="Region IV - Southeast"/>
    <x v="21"/>
    <s v="AL"/>
    <x v="134"/>
    <n v="1"/>
    <x v="0"/>
    <n v="78167.64"/>
    <n v="136793.35999999999"/>
    <n v="101087.86"/>
    <n v="176903.75"/>
    <n v="120927.55"/>
    <n v="211623.22"/>
    <n v="144129.57999999999"/>
    <n v="252226.76"/>
    <n v="169794.04"/>
    <n v="297139.57"/>
    <n v="186087.27"/>
    <n v="325652.71999999997"/>
    <n v="201344.07"/>
    <n v="352352.13"/>
  </r>
  <r>
    <n v="4"/>
    <s v="Region IV - Southeast"/>
    <x v="21"/>
    <s v="AL"/>
    <x v="134"/>
    <n v="2"/>
    <x v="1"/>
    <n v="67458.53"/>
    <n v="118052.42"/>
    <n v="88030.79"/>
    <n v="154053.88"/>
    <n v="106628.63"/>
    <n v="186600.1"/>
    <n v="130044.14"/>
    <n v="227577.25"/>
    <n v="154203.18"/>
    <n v="269855.56"/>
    <n v="169581.36"/>
    <n v="296767.38"/>
    <n v="183943.42"/>
    <n v="321900.98"/>
  </r>
  <r>
    <n v="4"/>
    <s v="Region IV - Southeast"/>
    <x v="21"/>
    <s v="AL"/>
    <x v="134"/>
    <n v="3"/>
    <x v="2"/>
    <n v="59422.52"/>
    <n v="103989.41"/>
    <n v="81185.460000000006"/>
    <n v="142074.54999999999"/>
    <n v="102797.56"/>
    <n v="179895.73"/>
    <n v="135485.48000000001"/>
    <n v="237099.58"/>
    <n v="167964.54"/>
    <n v="293937.95"/>
    <n v="189307.86"/>
    <n v="331288.75"/>
    <n v="210403.65"/>
    <n v="368206.39"/>
  </r>
  <r>
    <n v="4"/>
    <s v="Region IV - Southeast"/>
    <x v="21"/>
    <s v="AL"/>
    <x v="134"/>
    <n v="4"/>
    <x v="3"/>
    <n v="66667.94"/>
    <n v="106668.71"/>
    <n v="93335.12"/>
    <n v="149336.19"/>
    <n v="120002.3"/>
    <n v="192003.68"/>
    <n v="160003.06"/>
    <n v="256004.91"/>
    <n v="200003.83"/>
    <n v="320006.13"/>
    <n v="226671.01"/>
    <n v="362673.62"/>
    <n v="253338.18"/>
    <n v="405341.1"/>
  </r>
  <r>
    <n v="4"/>
    <s v="Region IV - Southeast"/>
    <x v="21"/>
    <s v="AL"/>
    <x v="135"/>
    <n v="1"/>
    <x v="0"/>
    <n v="82339.11"/>
    <n v="144093.44"/>
    <n v="106522.04"/>
    <n v="186413.57"/>
    <n v="127455.08"/>
    <n v="223046.39"/>
    <n v="151950.51999999999"/>
    <n v="265913.40999999997"/>
    <n v="179046.08"/>
    <n v="313330.64"/>
    <n v="196248.1"/>
    <n v="343434.18"/>
    <n v="212371.94"/>
    <n v="371650.89"/>
  </r>
  <r>
    <n v="4"/>
    <s v="Region IV - Southeast"/>
    <x v="21"/>
    <s v="AL"/>
    <x v="135"/>
    <n v="2"/>
    <x v="1"/>
    <n v="70874.06"/>
    <n v="124029.61"/>
    <n v="92543.3"/>
    <n v="161950.76999999999"/>
    <n v="112146.82"/>
    <n v="196256.94"/>
    <n v="136870.82"/>
    <n v="239523.93"/>
    <n v="162354.69"/>
    <n v="284120.71000000002"/>
    <n v="178577.07"/>
    <n v="312509.87"/>
    <n v="193743"/>
    <n v="339050.25"/>
  </r>
  <r>
    <n v="4"/>
    <s v="Region IV - Southeast"/>
    <x v="21"/>
    <s v="AL"/>
    <x v="135"/>
    <n v="3"/>
    <x v="2"/>
    <n v="62280.33"/>
    <n v="108990.57"/>
    <n v="85044.78"/>
    <n v="148828.35999999999"/>
    <n v="107647.75"/>
    <n v="188383.57"/>
    <n v="141841.01"/>
    <n v="248221.77"/>
    <n v="175810.68"/>
    <n v="307668.7"/>
    <n v="198125.89"/>
    <n v="346720.31"/>
    <n v="220176.11"/>
    <n v="385308.19"/>
  </r>
  <r>
    <n v="4"/>
    <s v="Region IV - Southeast"/>
    <x v="21"/>
    <s v="AL"/>
    <x v="135"/>
    <n v="4"/>
    <x v="3"/>
    <n v="70215.520000000004"/>
    <n v="112344.83"/>
    <n v="98301.72"/>
    <n v="157282.76"/>
    <n v="126387.93"/>
    <n v="202220.69"/>
    <n v="168517.24"/>
    <n v="269627.59000000003"/>
    <n v="210646.55"/>
    <n v="337034.49"/>
    <n v="238732.76"/>
    <n v="381972.42"/>
    <n v="266818.96999999997"/>
    <n v="426910.35"/>
  </r>
  <r>
    <n v="4"/>
    <s v="Region IV - Southeast"/>
    <x v="21"/>
    <s v="AL"/>
    <x v="136"/>
    <n v="1"/>
    <x v="0"/>
    <n v="81795.929999999993"/>
    <n v="143142.88"/>
    <n v="105862.58"/>
    <n v="185259.51"/>
    <n v="126695.32"/>
    <n v="221716.81"/>
    <n v="151089.54"/>
    <n v="264406.7"/>
    <n v="178073.58"/>
    <n v="311628.77"/>
    <n v="195205.08"/>
    <n v="341608.88"/>
    <n v="211280.3"/>
    <n v="369740.53"/>
  </r>
  <r>
    <n v="4"/>
    <s v="Region IV - Southeast"/>
    <x v="21"/>
    <s v="AL"/>
    <x v="136"/>
    <n v="2"/>
    <x v="1"/>
    <n v="70204.899999999994"/>
    <n v="122858.57"/>
    <n v="91730.22"/>
    <n v="160527.89000000001"/>
    <n v="111218.84"/>
    <n v="194632.97"/>
    <n v="135844.13"/>
    <n v="237727.23"/>
    <n v="161198.76999999999"/>
    <n v="282097.84999999998"/>
    <n v="177339.86"/>
    <n v="310344.75"/>
    <n v="192446.65"/>
    <n v="336781.64"/>
  </r>
  <r>
    <n v="4"/>
    <s v="Region IV - Southeast"/>
    <x v="21"/>
    <s v="AL"/>
    <x v="136"/>
    <n v="3"/>
    <x v="2"/>
    <n v="61526.96"/>
    <n v="107672.17"/>
    <n v="83966.46"/>
    <n v="146941.29999999999"/>
    <n v="106242.71"/>
    <n v="185924.74"/>
    <n v="139949.06"/>
    <n v="244910.85"/>
    <n v="173429.36"/>
    <n v="303501.38"/>
    <n v="195414.68"/>
    <n v="341975.7"/>
    <n v="217132.1"/>
    <n v="379981.18"/>
  </r>
  <r>
    <n v="4"/>
    <s v="Region IV - Southeast"/>
    <x v="21"/>
    <s v="AL"/>
    <x v="136"/>
    <n v="4"/>
    <x v="3"/>
    <n v="69741.16"/>
    <n v="111585.85"/>
    <n v="97637.62"/>
    <n v="156220.19"/>
    <n v="125534.08"/>
    <n v="200854.53"/>
    <n v="167378.76999999999"/>
    <n v="267806.03999999998"/>
    <n v="209223.47"/>
    <n v="334757.55"/>
    <n v="237119.93"/>
    <n v="379391.89"/>
    <n v="265016.39"/>
    <n v="424026.23"/>
  </r>
  <r>
    <n v="4"/>
    <s v="Region IV - Southeast"/>
    <x v="21"/>
    <s v="AL"/>
    <x v="137"/>
    <n v="1"/>
    <x v="0"/>
    <n v="80900.81"/>
    <n v="141576.41"/>
    <n v="104677.24"/>
    <n v="183185.18"/>
    <n v="125258.55"/>
    <n v="219202.46"/>
    <n v="149348.35"/>
    <n v="261359.6"/>
    <n v="175995.37"/>
    <n v="307991.89"/>
    <n v="192912.73"/>
    <n v="337597.27"/>
    <n v="208776.19"/>
    <n v="365358.33"/>
  </r>
  <r>
    <n v="4"/>
    <s v="Region IV - Southeast"/>
    <x v="21"/>
    <s v="AL"/>
    <x v="137"/>
    <n v="2"/>
    <x v="1"/>
    <n v="69561.75"/>
    <n v="121733.07"/>
    <n v="90852.11"/>
    <n v="158991.20000000001"/>
    <n v="110118.51"/>
    <n v="192707.4"/>
    <n v="134434.35999999999"/>
    <n v="235260.12"/>
    <n v="159487.4"/>
    <n v="279102.95"/>
    <n v="175435.88"/>
    <n v="307012.78999999998"/>
    <n v="190351.96"/>
    <n v="333115.94"/>
  </r>
  <r>
    <n v="4"/>
    <s v="Region IV - Southeast"/>
    <x v="21"/>
    <s v="AL"/>
    <x v="137"/>
    <n v="3"/>
    <x v="2"/>
    <n v="61066.22"/>
    <n v="106865.89"/>
    <n v="83368.63"/>
    <n v="145895.10999999999"/>
    <n v="105511.34"/>
    <n v="184644.85"/>
    <n v="139011.03"/>
    <n v="243269.3"/>
    <n v="172289.58"/>
    <n v="301506.77"/>
    <n v="194147.69"/>
    <n v="339758.46"/>
    <n v="215743.71"/>
    <n v="377551.5"/>
  </r>
  <r>
    <n v="4"/>
    <s v="Region IV - Southeast"/>
    <x v="21"/>
    <s v="AL"/>
    <x v="137"/>
    <n v="4"/>
    <x v="3"/>
    <n v="68984.88"/>
    <n v="110375.81"/>
    <n v="96578.83"/>
    <n v="154526.13"/>
    <n v="124172.78"/>
    <n v="198676.45"/>
    <n v="165563.71"/>
    <n v="264901.94"/>
    <n v="206954.64"/>
    <n v="331127.42"/>
    <n v="234548.59"/>
    <n v="375277.75"/>
    <n v="262142.54"/>
    <n v="419428.07"/>
  </r>
  <r>
    <n v="4"/>
    <s v="Region IV - Southeast"/>
    <x v="21"/>
    <s v="AL"/>
    <x v="138"/>
    <n v="1"/>
    <x v="0"/>
    <n v="76872.759999999995"/>
    <n v="134527.32999999999"/>
    <n v="99343.26"/>
    <n v="173850.71"/>
    <n v="118793.08"/>
    <n v="207887.88"/>
    <n v="141512.97"/>
    <n v="247647.71"/>
    <n v="166643.41"/>
    <n v="291625.96999999997"/>
    <n v="182597.18"/>
    <n v="319545.06"/>
    <n v="197507.69"/>
    <n v="345638.46"/>
  </r>
  <r>
    <n v="4"/>
    <s v="Region IV - Southeast"/>
    <x v="21"/>
    <s v="AL"/>
    <x v="138"/>
    <n v="2"/>
    <x v="1"/>
    <n v="66667.61"/>
    <n v="116668.32"/>
    <n v="86900.64"/>
    <n v="152076.13"/>
    <n v="105167.05"/>
    <n v="184042.33"/>
    <n v="128090.38"/>
    <n v="224158.17"/>
    <n v="151786.23999999999"/>
    <n v="265625.92"/>
    <n v="166868.01999999999"/>
    <n v="292019.03000000003"/>
    <n v="180925.89"/>
    <n v="316620.31"/>
  </r>
  <r>
    <n v="4"/>
    <s v="Region IV - Southeast"/>
    <x v="21"/>
    <s v="AL"/>
    <x v="138"/>
    <n v="3"/>
    <x v="2"/>
    <n v="58992.92"/>
    <n v="103237.62"/>
    <n v="80678.42"/>
    <n v="141187.24"/>
    <n v="102220.19"/>
    <n v="178885.33"/>
    <n v="134789.9"/>
    <n v="235882.33"/>
    <n v="167160.6"/>
    <n v="292531.05"/>
    <n v="188446.22"/>
    <n v="329780.89"/>
    <n v="209495.97"/>
    <n v="366617.95"/>
  </r>
  <r>
    <n v="4"/>
    <s v="Region IV - Southeast"/>
    <x v="21"/>
    <s v="AL"/>
    <x v="138"/>
    <n v="4"/>
    <x v="3"/>
    <n v="65581.64"/>
    <n v="104930.63"/>
    <n v="91814.3"/>
    <n v="146902.88"/>
    <n v="118046.96"/>
    <n v="188875.13"/>
    <n v="157395.94"/>
    <n v="251833.51"/>
    <n v="196744.93"/>
    <n v="314791.89"/>
    <n v="222977.58"/>
    <n v="356764.14"/>
    <n v="249210.23999999999"/>
    <n v="398736.39"/>
  </r>
  <r>
    <n v="4"/>
    <s v="Region IV - Southeast"/>
    <x v="21"/>
    <s v="AL"/>
    <x v="139"/>
    <n v="1"/>
    <x v="0"/>
    <n v="78758.62"/>
    <n v="137827.59"/>
    <n v="101780.72"/>
    <n v="178116.26"/>
    <n v="121707.99"/>
    <n v="212988.98"/>
    <n v="144985.74"/>
    <n v="253725.05"/>
    <n v="170733.23"/>
    <n v="298783.15000000002"/>
    <n v="187078.72"/>
    <n v="327387.76"/>
    <n v="202355.49"/>
    <n v="354122.1"/>
  </r>
  <r>
    <n v="4"/>
    <s v="Region IV - Southeast"/>
    <x v="21"/>
    <s v="AL"/>
    <x v="139"/>
    <n v="2"/>
    <x v="1"/>
    <n v="68301.490000000005"/>
    <n v="119527.61"/>
    <n v="89030.88"/>
    <n v="155804.04"/>
    <n v="107745.51"/>
    <n v="188554.65"/>
    <n v="131231.73000000001"/>
    <n v="229655.52"/>
    <n v="155509.21"/>
    <n v="272141.12"/>
    <n v="170961.18"/>
    <n v="299182.07"/>
    <n v="185364.26"/>
    <n v="324387.45"/>
  </r>
  <r>
    <n v="4"/>
    <s v="Region IV - Southeast"/>
    <x v="21"/>
    <s v="AL"/>
    <x v="139"/>
    <n v="3"/>
    <x v="2"/>
    <n v="60437.39"/>
    <n v="105765.44"/>
    <n v="82653.48"/>
    <n v="144643.59"/>
    <n v="104722.28"/>
    <n v="183263.99"/>
    <n v="138088.9"/>
    <n v="241655.57"/>
    <n v="171251.58"/>
    <n v="299690.27"/>
    <n v="193057.92000000001"/>
    <n v="337851.36"/>
    <n v="214622.56"/>
    <n v="375589.48"/>
  </r>
  <r>
    <n v="4"/>
    <s v="Region IV - Southeast"/>
    <x v="21"/>
    <s v="AL"/>
    <x v="139"/>
    <n v="4"/>
    <x v="3"/>
    <n v="67190.42"/>
    <n v="107504.67"/>
    <n v="94066.58"/>
    <n v="150506.53"/>
    <n v="120942.75"/>
    <n v="193508.4"/>
    <n v="161257"/>
    <n v="258011.2"/>
    <n v="201571.25"/>
    <n v="322514"/>
    <n v="228447.41"/>
    <n v="365515.86"/>
    <n v="255323.58"/>
    <n v="408517.73"/>
  </r>
  <r>
    <n v="4"/>
    <s v="Region IV - Southeast"/>
    <x v="22"/>
    <s v="FL"/>
    <x v="140"/>
    <n v="1"/>
    <x v="0"/>
    <n v="85458.65"/>
    <n v="149552.64000000001"/>
    <n v="110682.88"/>
    <n v="193695.05"/>
    <n v="132518.35"/>
    <n v="231907.12"/>
    <n v="158116.48000000001"/>
    <n v="276703.84000000003"/>
    <n v="186433.06"/>
    <n v="326257.84999999998"/>
    <n v="204411.05"/>
    <n v="357719.33"/>
    <n v="221312.85"/>
    <n v="387297.48"/>
  </r>
  <r>
    <n v="4"/>
    <s v="Region IV - Southeast"/>
    <x v="22"/>
    <s v="FL"/>
    <x v="140"/>
    <n v="2"/>
    <x v="1"/>
    <n v="72976"/>
    <n v="127708"/>
    <n v="95463.42"/>
    <n v="167060.99"/>
    <n v="115851.38"/>
    <n v="202739.91"/>
    <n v="141698.34"/>
    <n v="247972.1"/>
    <n v="168260.18"/>
    <n v="294455.32"/>
    <n v="185171.58"/>
    <n v="324050.26"/>
    <n v="201030.45"/>
    <n v="351803.29"/>
  </r>
  <r>
    <n v="4"/>
    <s v="Region IV - Southeast"/>
    <x v="22"/>
    <s v="FL"/>
    <x v="140"/>
    <n v="3"/>
    <x v="2"/>
    <n v="63649.11"/>
    <n v="111385.94"/>
    <n v="86770.45"/>
    <n v="151848.29"/>
    <n v="109715.99"/>
    <n v="192002.98"/>
    <n v="144448.72"/>
    <n v="252785.25"/>
    <n v="178938.02"/>
    <n v="313141.53000000003"/>
    <n v="201570.24"/>
    <n v="352747.92"/>
    <n v="223913.96"/>
    <n v="391849.42"/>
  </r>
  <r>
    <n v="4"/>
    <s v="Region IV - Southeast"/>
    <x v="22"/>
    <s v="FL"/>
    <x v="140"/>
    <n v="4"/>
    <x v="3"/>
    <n v="72843.45"/>
    <n v="116549.53"/>
    <n v="101980.84"/>
    <n v="163169.34"/>
    <n v="131118.22"/>
    <n v="209789.15"/>
    <n v="174824.29"/>
    <n v="279718.87"/>
    <n v="218530.36"/>
    <n v="349648.59"/>
    <n v="247667.75"/>
    <n v="396268.4"/>
    <n v="276805.13"/>
    <n v="442888.21"/>
  </r>
  <r>
    <n v="4"/>
    <s v="Region IV - Southeast"/>
    <x v="22"/>
    <s v="FL"/>
    <x v="141"/>
    <n v="1"/>
    <x v="0"/>
    <n v="84936.52"/>
    <n v="148638.91"/>
    <n v="110081.2"/>
    <n v="192642.09"/>
    <n v="131848.43"/>
    <n v="230734.76"/>
    <n v="157394.25"/>
    <n v="275439.93"/>
    <n v="185653.73"/>
    <n v="324894.02"/>
    <n v="203595.93"/>
    <n v="356292.87"/>
    <n v="220494.05"/>
    <n v="385864.59"/>
  </r>
  <r>
    <n v="4"/>
    <s v="Region IV - Southeast"/>
    <x v="22"/>
    <s v="FL"/>
    <x v="141"/>
    <n v="2"/>
    <x v="1"/>
    <n v="72182.509999999995"/>
    <n v="126319.39"/>
    <n v="94530.880000000005"/>
    <n v="165429.04"/>
    <n v="114819.13"/>
    <n v="200933.48"/>
    <n v="140619.19"/>
    <n v="246083.59"/>
    <n v="167085.79"/>
    <n v="292400.13"/>
    <n v="183938.21"/>
    <n v="321891.87"/>
    <n v="199770.73"/>
    <n v="349598.78"/>
  </r>
  <r>
    <n v="4"/>
    <s v="Region IV - Southeast"/>
    <x v="22"/>
    <s v="FL"/>
    <x v="141"/>
    <n v="3"/>
    <x v="2"/>
    <n v="62669.68"/>
    <n v="109671.94"/>
    <n v="85348.42"/>
    <n v="149359.73000000001"/>
    <n v="107847.52"/>
    <n v="188733.16"/>
    <n v="141917.45000000001"/>
    <n v="248355.53"/>
    <n v="175738.65"/>
    <n v="307542.64"/>
    <n v="197917.64"/>
    <n v="346355.87"/>
    <n v="219801.84"/>
    <n v="384653.22"/>
  </r>
  <r>
    <n v="4"/>
    <s v="Region IV - Southeast"/>
    <x v="22"/>
    <s v="FL"/>
    <x v="141"/>
    <n v="4"/>
    <x v="3"/>
    <n v="72379.16"/>
    <n v="115806.65"/>
    <n v="101330.82"/>
    <n v="162129.31"/>
    <n v="130282.48"/>
    <n v="208451.97"/>
    <n v="173709.97"/>
    <n v="277935.96000000002"/>
    <n v="217137.47"/>
    <n v="347419.95"/>
    <n v="246089.13"/>
    <n v="393742.61"/>
    <n v="275040.78999999998"/>
    <n v="440065.27"/>
  </r>
  <r>
    <n v="4"/>
    <s v="Region IV - Southeast"/>
    <x v="22"/>
    <s v="FL"/>
    <x v="142"/>
    <n v="1"/>
    <x v="0"/>
    <n v="83972.54"/>
    <n v="146951.95000000001"/>
    <n v="108804.69"/>
    <n v="190408.2"/>
    <n v="130301.14"/>
    <n v="228027"/>
    <n v="155519.12"/>
    <n v="272158.45"/>
    <n v="183415.65"/>
    <n v="320977.40000000002"/>
    <n v="201127.25"/>
    <n v="351972.69"/>
    <n v="217797.32"/>
    <n v="381145.31"/>
  </r>
  <r>
    <n v="4"/>
    <s v="Region IV - Southeast"/>
    <x v="22"/>
    <s v="FL"/>
    <x v="142"/>
    <n v="2"/>
    <x v="1"/>
    <n v="71489.89"/>
    <n v="125107.31"/>
    <n v="93585.23"/>
    <n v="163774.15"/>
    <n v="113634.16"/>
    <n v="198859.79"/>
    <n v="139100.98000000001"/>
    <n v="243426.71"/>
    <n v="165242.78"/>
    <n v="289174.86"/>
    <n v="181887.78"/>
    <n v="318303.62"/>
    <n v="197514.92"/>
    <n v="345651.12"/>
  </r>
  <r>
    <n v="4"/>
    <s v="Region IV - Southeast"/>
    <x v="22"/>
    <s v="FL"/>
    <x v="142"/>
    <n v="3"/>
    <x v="2"/>
    <n v="62173.5"/>
    <n v="108803.63"/>
    <n v="84704.61"/>
    <n v="148233.06"/>
    <n v="107059.9"/>
    <n v="187354.82"/>
    <n v="140907.26999999999"/>
    <n v="246587.71"/>
    <n v="174511.2"/>
    <n v="305394.59999999998"/>
    <n v="196553.19"/>
    <n v="343968.08"/>
    <n v="218306.66"/>
    <n v="382036.65"/>
  </r>
  <r>
    <n v="4"/>
    <s v="Region IV - Southeast"/>
    <x v="22"/>
    <s v="FL"/>
    <x v="142"/>
    <n v="4"/>
    <x v="3"/>
    <n v="71564.710000000006"/>
    <n v="114503.53"/>
    <n v="100190.59"/>
    <n v="160304.94"/>
    <n v="128816.47"/>
    <n v="206106.36"/>
    <n v="171755.29"/>
    <n v="274808.48"/>
    <n v="214694.12"/>
    <n v="343510.59"/>
    <n v="243320"/>
    <n v="389312.01"/>
    <n v="271945.88"/>
    <n v="435113.42"/>
  </r>
  <r>
    <n v="4"/>
    <s v="Region IV - Southeast"/>
    <x v="22"/>
    <s v="FL"/>
    <x v="143"/>
    <n v="1"/>
    <x v="0"/>
    <n v="85431.89"/>
    <n v="149505.81"/>
    <n v="110707.26"/>
    <n v="193737.71"/>
    <n v="132587.5"/>
    <n v="232028.13"/>
    <n v="158260.03"/>
    <n v="276955.06"/>
    <n v="186659.53"/>
    <n v="326654.18"/>
    <n v="204690.53"/>
    <n v="358208.42"/>
    <n v="221665.89"/>
    <n v="387915.31"/>
  </r>
  <r>
    <n v="4"/>
    <s v="Region IV - Southeast"/>
    <x v="22"/>
    <s v="FL"/>
    <x v="143"/>
    <n v="2"/>
    <x v="1"/>
    <n v="72677.88"/>
    <n v="127186.28"/>
    <n v="95156.94"/>
    <n v="166524.65"/>
    <n v="115558.2"/>
    <n v="202226.85"/>
    <n v="141484.98000000001"/>
    <n v="247598.72"/>
    <n v="168091.59"/>
    <n v="294160.28999999998"/>
    <n v="185032.81"/>
    <n v="323807.40999999997"/>
    <n v="200942.58"/>
    <n v="351649.51"/>
  </r>
  <r>
    <n v="4"/>
    <s v="Region IV - Southeast"/>
    <x v="22"/>
    <s v="FL"/>
    <x v="143"/>
    <n v="3"/>
    <x v="2"/>
    <n v="63161.55"/>
    <n v="110532.71"/>
    <n v="86037.03"/>
    <n v="150564.81"/>
    <n v="108732.89"/>
    <n v="190282.55"/>
    <n v="143097.93"/>
    <n v="250421.38"/>
    <n v="177214.26"/>
    <n v="310124.95"/>
    <n v="199589.99"/>
    <n v="349282.48"/>
    <n v="221670.94"/>
    <n v="387924.15"/>
  </r>
  <r>
    <n v="4"/>
    <s v="Region IV - Southeast"/>
    <x v="22"/>
    <s v="FL"/>
    <x v="143"/>
    <n v="4"/>
    <x v="3"/>
    <n v="72805.41"/>
    <n v="116488.65"/>
    <n v="101927.57"/>
    <n v="163084.10999999999"/>
    <n v="131049.73"/>
    <n v="209679.57"/>
    <n v="174732.97"/>
    <n v="279572.76"/>
    <n v="218416.21"/>
    <n v="349465.95"/>
    <n v="247538.38"/>
    <n v="396061.41"/>
    <n v="276660.53999999998"/>
    <n v="442656.87"/>
  </r>
  <r>
    <n v="4"/>
    <s v="Region IV - Southeast"/>
    <x v="22"/>
    <s v="FL"/>
    <x v="144"/>
    <n v="1"/>
    <x v="0"/>
    <n v="84909.75"/>
    <n v="148592.07"/>
    <n v="110105.57"/>
    <n v="192684.74"/>
    <n v="131917.57999999999"/>
    <n v="230855.77"/>
    <n v="157537.79999999999"/>
    <n v="275691.14"/>
    <n v="185880.19"/>
    <n v="325290.34000000003"/>
    <n v="203875.4"/>
    <n v="356781.95"/>
    <n v="220847.09"/>
    <n v="386482.41"/>
  </r>
  <r>
    <n v="4"/>
    <s v="Region IV - Southeast"/>
    <x v="22"/>
    <s v="FL"/>
    <x v="144"/>
    <n v="2"/>
    <x v="1"/>
    <n v="71884.38"/>
    <n v="125797.66"/>
    <n v="94224.39"/>
    <n v="164892.69"/>
    <n v="114525.95"/>
    <n v="200420.42"/>
    <n v="140405.82999999999"/>
    <n v="245710.2"/>
    <n v="166917.19"/>
    <n v="292105.09000000003"/>
    <n v="183799.43"/>
    <n v="321649.01"/>
    <n v="199682.85"/>
    <n v="349444.99"/>
  </r>
  <r>
    <n v="4"/>
    <s v="Region IV - Southeast"/>
    <x v="22"/>
    <s v="FL"/>
    <x v="144"/>
    <n v="3"/>
    <x v="2"/>
    <n v="62182.11"/>
    <n v="108818.7"/>
    <n v="84614.99"/>
    <n v="148076.24"/>
    <n v="106864.42"/>
    <n v="187012.73"/>
    <n v="140566.66"/>
    <n v="245991.65"/>
    <n v="174014.88"/>
    <n v="304526.03999999998"/>
    <n v="195937.38"/>
    <n v="342890.41"/>
    <n v="217558.82"/>
    <n v="380727.93"/>
  </r>
  <r>
    <n v="4"/>
    <s v="Region IV - Southeast"/>
    <x v="22"/>
    <s v="FL"/>
    <x v="144"/>
    <n v="4"/>
    <x v="3"/>
    <n v="72341.100000000006"/>
    <n v="115745.77"/>
    <n v="101277.54"/>
    <n v="162044.07"/>
    <n v="130213.99"/>
    <n v="208342.38"/>
    <n v="173618.65"/>
    <n v="277789.84000000003"/>
    <n v="217023.31"/>
    <n v="347237.3"/>
    <n v="245959.75"/>
    <n v="393535.61"/>
    <n v="274896.19"/>
    <n v="439833.91"/>
  </r>
  <r>
    <n v="4"/>
    <s v="Region IV - Southeast"/>
    <x v="22"/>
    <s v="FL"/>
    <x v="145"/>
    <n v="1"/>
    <x v="0"/>
    <n v="86877.86"/>
    <n v="152036.25"/>
    <n v="112622.03"/>
    <n v="197088.55"/>
    <n v="134908.45000000001"/>
    <n v="236089.78"/>
    <n v="161072.73000000001"/>
    <n v="281877.28999999998"/>
    <n v="190016.65"/>
    <n v="332529.13"/>
    <n v="208393.55"/>
    <n v="364688.71"/>
    <n v="225711"/>
    <n v="394994.25"/>
  </r>
  <r>
    <n v="4"/>
    <s v="Region IV - Southeast"/>
    <x v="22"/>
    <s v="FL"/>
    <x v="145"/>
    <n v="2"/>
    <x v="1"/>
    <n v="73716.800000000003"/>
    <n v="129004.4"/>
    <n v="96575.42"/>
    <n v="169006.99"/>
    <n v="117335.65"/>
    <n v="205337.39"/>
    <n v="143762.31"/>
    <n v="251584.04"/>
    <n v="170856.11"/>
    <n v="298998.2"/>
    <n v="188108.46"/>
    <n v="329189.8"/>
    <n v="204326.3"/>
    <n v="357571.02"/>
  </r>
  <r>
    <n v="4"/>
    <s v="Region IV - Southeast"/>
    <x v="22"/>
    <s v="FL"/>
    <x v="145"/>
    <n v="3"/>
    <x v="2"/>
    <n v="63905.81"/>
    <n v="111835.16"/>
    <n v="87002.75"/>
    <n v="152254.81"/>
    <n v="109914.33"/>
    <n v="192350.07"/>
    <n v="144613.21"/>
    <n v="253073.12"/>
    <n v="179055.43"/>
    <n v="313347.01"/>
    <n v="201636.67"/>
    <n v="352864.18"/>
    <n v="223913.72"/>
    <n v="391849.02"/>
  </r>
  <r>
    <n v="4"/>
    <s v="Region IV - Southeast"/>
    <x v="22"/>
    <s v="FL"/>
    <x v="145"/>
    <n v="4"/>
    <x v="3"/>
    <n v="74027.08"/>
    <n v="118443.33"/>
    <n v="103637.91"/>
    <n v="165820.66"/>
    <n v="133248.75"/>
    <n v="213198"/>
    <n v="177665"/>
    <n v="284264"/>
    <n v="222081.24"/>
    <n v="355330"/>
    <n v="251692.08"/>
    <n v="402707.33"/>
    <n v="281302.90999999997"/>
    <n v="450084.66"/>
  </r>
  <r>
    <n v="4"/>
    <s v="Region IV - Southeast"/>
    <x v="22"/>
    <s v="FL"/>
    <x v="146"/>
    <n v="1"/>
    <x v="0"/>
    <n v="87855.21"/>
    <n v="153746.63"/>
    <n v="113886.35"/>
    <n v="199301.1"/>
    <n v="136421.16"/>
    <n v="238737.03"/>
    <n v="162876.09"/>
    <n v="285033.15000000002"/>
    <n v="192141.48"/>
    <n v="336247.6"/>
    <n v="210722.49"/>
    <n v="368764.35"/>
    <n v="228231.21"/>
    <n v="399404.61"/>
  </r>
  <r>
    <n v="4"/>
    <s v="Region IV - Southeast"/>
    <x v="22"/>
    <s v="FL"/>
    <x v="146"/>
    <n v="2"/>
    <x v="1"/>
    <n v="74558.48"/>
    <n v="130477.33"/>
    <n v="97674.31"/>
    <n v="170930.05"/>
    <n v="118667.21"/>
    <n v="207667.61"/>
    <n v="145387.20000000001"/>
    <n v="254427.6"/>
    <n v="172783.42"/>
    <n v="302370.99"/>
    <n v="190228.27"/>
    <n v="332899.46999999997"/>
    <n v="206626.05"/>
    <n v="361595.58"/>
  </r>
  <r>
    <n v="4"/>
    <s v="Region IV - Southeast"/>
    <x v="22"/>
    <s v="FL"/>
    <x v="146"/>
    <n v="3"/>
    <x v="2"/>
    <n v="64645.760000000002"/>
    <n v="113130.09"/>
    <n v="88013.27"/>
    <n v="154023.22"/>
    <n v="111193.5"/>
    <n v="194588.63"/>
    <n v="146298.79"/>
    <n v="256022.87"/>
    <n v="181144.76"/>
    <n v="317003.33"/>
    <n v="203991.25"/>
    <n v="356984.69"/>
    <n v="226530.42"/>
    <n v="396428.23"/>
  </r>
  <r>
    <n v="4"/>
    <s v="Region IV - Southeast"/>
    <x v="22"/>
    <s v="FL"/>
    <x v="146"/>
    <n v="4"/>
    <x v="3"/>
    <n v="74860.56"/>
    <n v="119776.89"/>
    <n v="104804.78"/>
    <n v="167687.65"/>
    <n v="134749"/>
    <n v="215598.4"/>
    <n v="179665.33"/>
    <n v="287464.53999999998"/>
    <n v="224581.67"/>
    <n v="359330.67"/>
    <n v="254525.89"/>
    <n v="407241.43"/>
    <n v="284470.11"/>
    <n v="455152.19"/>
  </r>
  <r>
    <n v="4"/>
    <s v="Region IV - Southeast"/>
    <x v="22"/>
    <s v="FL"/>
    <x v="147"/>
    <n v="1"/>
    <x v="0"/>
    <n v="79648.03"/>
    <n v="139384.04999999999"/>
    <n v="103048.21"/>
    <n v="180334.36"/>
    <n v="123303.75"/>
    <n v="215781.56"/>
    <n v="147009.24"/>
    <n v="257266.17"/>
    <n v="173231.08"/>
    <n v="303154.39"/>
    <n v="189878.45"/>
    <n v="332287.28999999998"/>
    <n v="205485.48"/>
    <n v="359599.6"/>
  </r>
  <r>
    <n v="4"/>
    <s v="Region IV - Southeast"/>
    <x v="22"/>
    <s v="FL"/>
    <x v="147"/>
    <n v="2"/>
    <x v="1"/>
    <n v="68522.19"/>
    <n v="119913.82"/>
    <n v="89483.04"/>
    <n v="156595.32"/>
    <n v="108448.4"/>
    <n v="189784.7"/>
    <n v="132375.67999999999"/>
    <n v="231657.45"/>
    <n v="157033.51999999999"/>
    <n v="274808.65000000002"/>
    <n v="172730.23"/>
    <n v="302277.90000000002"/>
    <n v="187407.7"/>
    <n v="327963.46999999997"/>
  </r>
  <r>
    <n v="4"/>
    <s v="Region IV - Southeast"/>
    <x v="22"/>
    <s v="FL"/>
    <x v="147"/>
    <n v="3"/>
    <x v="2"/>
    <n v="60184.5"/>
    <n v="105322.88"/>
    <n v="82174.17"/>
    <n v="143804.79"/>
    <n v="104007.13"/>
    <n v="182012.48"/>
    <n v="137036.82999999999"/>
    <n v="239814.45"/>
    <n v="169849.55"/>
    <n v="297236.71999999997"/>
    <n v="191403.27"/>
    <n v="334955.71999999997"/>
    <n v="212699.83"/>
    <n v="372224.69"/>
  </r>
  <r>
    <n v="4"/>
    <s v="Region IV - Southeast"/>
    <x v="22"/>
    <s v="FL"/>
    <x v="147"/>
    <n v="4"/>
    <x v="3"/>
    <n v="67918.7"/>
    <n v="108669.93"/>
    <n v="95086.19"/>
    <n v="152137.9"/>
    <n v="122253.67"/>
    <n v="195605.87"/>
    <n v="163004.89000000001"/>
    <n v="260807.83"/>
    <n v="203756.11"/>
    <n v="326009.78999999998"/>
    <n v="230923.59"/>
    <n v="369477.76"/>
    <n v="258091.08"/>
    <n v="412945.73"/>
  </r>
  <r>
    <n v="4"/>
    <s v="Region IV - Southeast"/>
    <x v="22"/>
    <s v="FL"/>
    <x v="148"/>
    <n v="1"/>
    <x v="0"/>
    <n v="82566.720000000001"/>
    <n v="144491.76"/>
    <n v="106853.36"/>
    <n v="186993.38"/>
    <n v="127876.48"/>
    <n v="223783.83"/>
    <n v="152491.07999999999"/>
    <n v="266859.39"/>
    <n v="179718.83"/>
    <n v="314507.96000000002"/>
    <n v="197005.01"/>
    <n v="344758.77"/>
    <n v="213222.64"/>
    <n v="373139.62"/>
  </r>
  <r>
    <n v="4"/>
    <s v="Region IV - Southeast"/>
    <x v="22"/>
    <s v="FL"/>
    <x v="148"/>
    <n v="2"/>
    <x v="1"/>
    <n v="70898.16"/>
    <n v="124071.77"/>
    <n v="92626.47"/>
    <n v="162096.32000000001"/>
    <n v="112296.47"/>
    <n v="196518.83"/>
    <n v="137143.69"/>
    <n v="240001.46"/>
    <n v="162731.15"/>
    <n v="284779.51"/>
    <n v="179020.29"/>
    <n v="313285.51"/>
    <n v="194263.01"/>
    <n v="339960.27"/>
  </r>
  <r>
    <n v="4"/>
    <s v="Region IV - Southeast"/>
    <x v="22"/>
    <s v="FL"/>
    <x v="148"/>
    <n v="3"/>
    <x v="2"/>
    <n v="62160.59"/>
    <n v="108781.03"/>
    <n v="84839.02"/>
    <n v="148468.29"/>
    <n v="107353.11"/>
    <n v="187867.94"/>
    <n v="141418.16"/>
    <n v="247481.79"/>
    <n v="175255.67"/>
    <n v="306697.42"/>
    <n v="197476.88"/>
    <n v="345584.54"/>
    <n v="219428.4"/>
    <n v="383999.7"/>
  </r>
  <r>
    <n v="4"/>
    <s v="Region IV - Southeast"/>
    <x v="22"/>
    <s v="FL"/>
    <x v="148"/>
    <n v="4"/>
    <x v="3"/>
    <n v="70400.100000000006"/>
    <n v="112640.17"/>
    <n v="98560.15"/>
    <n v="157696.24"/>
    <n v="126720.19"/>
    <n v="202752.3"/>
    <n v="168960.25"/>
    <n v="270336.40999999997"/>
    <n v="211200.31"/>
    <n v="337920.51"/>
    <n v="239360.36"/>
    <n v="382976.57"/>
    <n v="267520.40000000002"/>
    <n v="428032.64"/>
  </r>
  <r>
    <n v="4"/>
    <s v="Region IV - Southeast"/>
    <x v="22"/>
    <s v="FL"/>
    <x v="149"/>
    <n v="1"/>
    <x v="0"/>
    <n v="88819.19"/>
    <n v="155433.57999999999"/>
    <n v="115162.85"/>
    <n v="201534.99"/>
    <n v="137968.45000000001"/>
    <n v="241444.79"/>
    <n v="164751.22"/>
    <n v="288314.63"/>
    <n v="194379.56"/>
    <n v="340164.22"/>
    <n v="213191.16"/>
    <n v="373084.53"/>
    <n v="230927.94"/>
    <n v="404123.89"/>
  </r>
  <r>
    <n v="4"/>
    <s v="Region IV - Southeast"/>
    <x v="22"/>
    <s v="FL"/>
    <x v="149"/>
    <n v="2"/>
    <x v="1"/>
    <n v="75251.09"/>
    <n v="131689.41"/>
    <n v="98619.96"/>
    <n v="172584.93"/>
    <n v="119852.17"/>
    <n v="209741.3"/>
    <n v="146905.42000000001"/>
    <n v="257084.48"/>
    <n v="174626.43"/>
    <n v="305596.25"/>
    <n v="192278.7"/>
    <n v="336487.72"/>
    <n v="208881.86"/>
    <n v="365543.25"/>
  </r>
  <r>
    <n v="4"/>
    <s v="Region IV - Southeast"/>
    <x v="22"/>
    <s v="FL"/>
    <x v="149"/>
    <n v="3"/>
    <x v="2"/>
    <n v="65141.94"/>
    <n v="113998.39"/>
    <n v="88657.08"/>
    <n v="155149.89000000001"/>
    <n v="111981.13"/>
    <n v="195966.97"/>
    <n v="147308.97"/>
    <n v="257790.69"/>
    <n v="182372.21"/>
    <n v="319151.37"/>
    <n v="205355.71"/>
    <n v="359372.48"/>
    <n v="228025.60000000001"/>
    <n v="399044.8"/>
  </r>
  <r>
    <n v="4"/>
    <s v="Region IV - Southeast"/>
    <x v="22"/>
    <s v="FL"/>
    <x v="149"/>
    <n v="4"/>
    <x v="3"/>
    <n v="75675.009999999995"/>
    <n v="121080.01"/>
    <n v="105945.01"/>
    <n v="169512.01"/>
    <n v="136215.01"/>
    <n v="217944.02"/>
    <n v="181620.01"/>
    <n v="290592.02"/>
    <n v="227025.01"/>
    <n v="363240.03"/>
    <n v="257295.02"/>
    <n v="411672.03"/>
    <n v="287565.02"/>
    <n v="460104.04"/>
  </r>
  <r>
    <n v="4"/>
    <s v="Region IV - Southeast"/>
    <x v="22"/>
    <s v="FL"/>
    <x v="150"/>
    <n v="1"/>
    <x v="0"/>
    <n v="84949.9"/>
    <n v="148662.32999999999"/>
    <n v="110069.01"/>
    <n v="192620.76"/>
    <n v="131813.85999999999"/>
    <n v="230674.25"/>
    <n v="157322.47"/>
    <n v="275314.32"/>
    <n v="185540.49"/>
    <n v="324695.86"/>
    <n v="203456.19"/>
    <n v="356048.33"/>
    <n v="220317.53"/>
    <n v="385555.67"/>
  </r>
  <r>
    <n v="4"/>
    <s v="Region IV - Southeast"/>
    <x v="22"/>
    <s v="FL"/>
    <x v="150"/>
    <n v="2"/>
    <x v="1"/>
    <n v="72331.570000000007"/>
    <n v="126580.24"/>
    <n v="94684.12"/>
    <n v="165697.21"/>
    <n v="114965.72"/>
    <n v="201190.01"/>
    <n v="140725.87"/>
    <n v="246270.28"/>
    <n v="167170.09"/>
    <n v="292547.65000000002"/>
    <n v="184007.59"/>
    <n v="322013.28999999998"/>
    <n v="199814.67"/>
    <n v="349675.68"/>
  </r>
  <r>
    <n v="4"/>
    <s v="Region IV - Southeast"/>
    <x v="22"/>
    <s v="FL"/>
    <x v="150"/>
    <n v="3"/>
    <x v="2"/>
    <n v="62913.46"/>
    <n v="110098.55"/>
    <n v="85715.13"/>
    <n v="150001.47"/>
    <n v="108339.07"/>
    <n v="189593.38"/>
    <n v="142592.84"/>
    <n v="249537.47"/>
    <n v="176600.53"/>
    <n v="309050.93"/>
    <n v="198907.76"/>
    <n v="348088.59"/>
    <n v="220923.35"/>
    <n v="386615.86"/>
  </r>
  <r>
    <n v="4"/>
    <s v="Region IV - Southeast"/>
    <x v="22"/>
    <s v="FL"/>
    <x v="150"/>
    <n v="4"/>
    <x v="3"/>
    <n v="72398.179999999993"/>
    <n v="115837.09"/>
    <n v="101357.45"/>
    <n v="162171.93"/>
    <n v="130316.72"/>
    <n v="208506.76"/>
    <n v="173755.63"/>
    <n v="278009.02"/>
    <n v="217194.54"/>
    <n v="347511.27"/>
    <n v="246153.81"/>
    <n v="393846.11"/>
    <n v="275113.09000000003"/>
    <n v="440180.94"/>
  </r>
  <r>
    <n v="4"/>
    <s v="Region IV - Southeast"/>
    <x v="22"/>
    <s v="FL"/>
    <x v="151"/>
    <n v="1"/>
    <x v="0"/>
    <n v="87359.84"/>
    <n v="152879.73000000001"/>
    <n v="113260.28"/>
    <n v="198205.49"/>
    <n v="135682.09"/>
    <n v="237443.66"/>
    <n v="162010.29999999999"/>
    <n v="283518.02"/>
    <n v="191135.68"/>
    <n v="334487.44"/>
    <n v="209627.89"/>
    <n v="366848.8"/>
    <n v="227059.36"/>
    <n v="397353.89"/>
  </r>
  <r>
    <n v="4"/>
    <s v="Region IV - Southeast"/>
    <x v="22"/>
    <s v="FL"/>
    <x v="151"/>
    <n v="2"/>
    <x v="1"/>
    <n v="74063.11"/>
    <n v="129610.44"/>
    <n v="97048.25"/>
    <n v="169834.43"/>
    <n v="117928.14"/>
    <n v="206374.24"/>
    <n v="144521.42000000001"/>
    <n v="252912.48"/>
    <n v="171777.62"/>
    <n v="300610.83"/>
    <n v="189133.67"/>
    <n v="330983.92"/>
    <n v="205454.21"/>
    <n v="359544.86"/>
  </r>
  <r>
    <n v="4"/>
    <s v="Region IV - Southeast"/>
    <x v="22"/>
    <s v="FL"/>
    <x v="151"/>
    <n v="3"/>
    <x v="2"/>
    <n v="64153.9"/>
    <n v="112269.32"/>
    <n v="87324.66"/>
    <n v="152818.15"/>
    <n v="110308.14"/>
    <n v="193039.24"/>
    <n v="145118.29999999999"/>
    <n v="253957.03"/>
    <n v="179669.16"/>
    <n v="314421.02"/>
    <n v="202318.9"/>
    <n v="354058.08"/>
    <n v="224661.32"/>
    <n v="393157.3"/>
  </r>
  <r>
    <n v="4"/>
    <s v="Region IV - Southeast"/>
    <x v="22"/>
    <s v="FL"/>
    <x v="151"/>
    <n v="4"/>
    <x v="3"/>
    <n v="74434.31"/>
    <n v="119094.89"/>
    <n v="104208.03"/>
    <n v="166732.85"/>
    <n v="133981.75"/>
    <n v="214370.8"/>
    <n v="178642.33"/>
    <n v="285827.74"/>
    <n v="223302.92"/>
    <n v="357284.67"/>
    <n v="253076.64"/>
    <n v="404922.63"/>
    <n v="282850.36"/>
    <n v="452560.59"/>
  </r>
  <r>
    <n v="4"/>
    <s v="Region IV - Southeast"/>
    <x v="23"/>
    <s v="GA"/>
    <x v="66"/>
    <n v="1"/>
    <x v="0"/>
    <n v="81120.75"/>
    <n v="141961.32"/>
    <n v="104938.59"/>
    <n v="183642.54"/>
    <n v="125555.53"/>
    <n v="219722.19"/>
    <n v="149678.38"/>
    <n v="261937.17"/>
    <n v="176361.72"/>
    <n v="308633.01"/>
    <n v="193301.99"/>
    <n v="338278.48"/>
    <n v="209177.54"/>
    <n v="366060.69"/>
  </r>
  <r>
    <n v="4"/>
    <s v="Region IV - Southeast"/>
    <x v="23"/>
    <s v="GA"/>
    <x v="66"/>
    <n v="2"/>
    <x v="1"/>
    <n v="69859.23"/>
    <n v="122253.66"/>
    <n v="91207.99"/>
    <n v="159613.99"/>
    <n v="110519.02"/>
    <n v="193408.29"/>
    <n v="134866.37"/>
    <n v="236016.14"/>
    <n v="159966.62"/>
    <n v="279941.59000000003"/>
    <n v="175944.64"/>
    <n v="307903.13"/>
    <n v="190879.29"/>
    <n v="334038.76"/>
  </r>
  <r>
    <n v="4"/>
    <s v="Region IV - Southeast"/>
    <x v="23"/>
    <s v="GA"/>
    <x v="66"/>
    <n v="3"/>
    <x v="2"/>
    <n v="61416.33"/>
    <n v="107478.57"/>
    <n v="83873.3"/>
    <n v="146778.28"/>
    <n v="106171.67"/>
    <n v="185800.42"/>
    <n v="139902.89000000001"/>
    <n v="244830.05"/>
    <n v="173414.49"/>
    <n v="303475.36"/>
    <n v="195430.2"/>
    <n v="342002.84"/>
    <n v="217185.62"/>
    <n v="380074.83"/>
  </r>
  <r>
    <n v="4"/>
    <s v="Region IV - Southeast"/>
    <x v="23"/>
    <s v="GA"/>
    <x v="66"/>
    <n v="4"/>
    <x v="3"/>
    <n v="69178.429999999993"/>
    <n v="110685.49"/>
    <n v="96849.8"/>
    <n v="154959.67999999999"/>
    <n v="124521.17"/>
    <n v="199233.88"/>
    <n v="166028.23000000001"/>
    <n v="265645.17"/>
    <n v="207535.28"/>
    <n v="332056.46000000002"/>
    <n v="235206.66"/>
    <n v="376330.65"/>
    <n v="262878.03000000003"/>
    <n v="420604.85"/>
  </r>
  <r>
    <n v="4"/>
    <s v="Region IV - Southeast"/>
    <x v="23"/>
    <s v="GA"/>
    <x v="152"/>
    <n v="1"/>
    <x v="0"/>
    <n v="81093.990000000005"/>
    <n v="141914.49"/>
    <n v="104962.97"/>
    <n v="183685.2"/>
    <n v="125624.69"/>
    <n v="219843.21"/>
    <n v="149821.94"/>
    <n v="262188.40000000002"/>
    <n v="176588.19"/>
    <n v="309029.34000000003"/>
    <n v="193581.47"/>
    <n v="338767.58"/>
    <n v="209530.59"/>
    <n v="366678.53"/>
  </r>
  <r>
    <n v="4"/>
    <s v="Region IV - Southeast"/>
    <x v="23"/>
    <s v="GA"/>
    <x v="152"/>
    <n v="2"/>
    <x v="1"/>
    <n v="69561.11"/>
    <n v="121731.94"/>
    <n v="90901.52"/>
    <n v="159077.65"/>
    <n v="110225.85"/>
    <n v="192895.24"/>
    <n v="134653.01"/>
    <n v="235642.77"/>
    <n v="159798.04"/>
    <n v="279646.57"/>
    <n v="175805.88"/>
    <n v="307660.28999999998"/>
    <n v="190791.42"/>
    <n v="333884.99"/>
  </r>
  <r>
    <n v="4"/>
    <s v="Region IV - Southeast"/>
    <x v="23"/>
    <s v="GA"/>
    <x v="152"/>
    <n v="3"/>
    <x v="2"/>
    <n v="60928.76"/>
    <n v="106625.34"/>
    <n v="83139.88"/>
    <n v="145494.79999999999"/>
    <n v="105188.57"/>
    <n v="184080"/>
    <n v="138552.10999999999"/>
    <n v="242466.18"/>
    <n v="171690.73"/>
    <n v="300458.78000000003"/>
    <n v="193449.95"/>
    <n v="338537.41"/>
    <n v="214942.61"/>
    <n v="376149.56"/>
  </r>
  <r>
    <n v="4"/>
    <s v="Region IV - Southeast"/>
    <x v="23"/>
    <s v="GA"/>
    <x v="152"/>
    <n v="4"/>
    <x v="3"/>
    <n v="69140.38"/>
    <n v="110624.61"/>
    <n v="96796.53"/>
    <n v="154874.46"/>
    <n v="124452.69"/>
    <n v="199124.3"/>
    <n v="165936.91"/>
    <n v="265499.07"/>
    <n v="207421.14"/>
    <n v="331873.83"/>
    <n v="235077.29"/>
    <n v="376123.68"/>
    <n v="262733.45"/>
    <n v="420373.52"/>
  </r>
  <r>
    <n v="4"/>
    <s v="Region IV - Southeast"/>
    <x v="23"/>
    <s v="GA"/>
    <x v="153"/>
    <n v="1"/>
    <x v="0"/>
    <n v="87935.5"/>
    <n v="153887.13"/>
    <n v="113813.21"/>
    <n v="199173.13"/>
    <n v="136213.71"/>
    <n v="238373.99"/>
    <n v="162445.42000000001"/>
    <n v="284279.48"/>
    <n v="191462.07"/>
    <n v="335058.63"/>
    <n v="209884.05"/>
    <n v="367297.09"/>
    <n v="227172.07"/>
    <n v="397551.12"/>
  </r>
  <r>
    <n v="4"/>
    <s v="Region IV - Southeast"/>
    <x v="23"/>
    <s v="GA"/>
    <x v="153"/>
    <n v="2"/>
    <x v="1"/>
    <n v="75452.850000000006"/>
    <n v="132042.49"/>
    <n v="98593.76"/>
    <n v="172539.07"/>
    <n v="119546.73"/>
    <n v="209206.78"/>
    <n v="146027.28"/>
    <n v="255547.74"/>
    <n v="173289.2"/>
    <n v="303256.09999999998"/>
    <n v="190644.58"/>
    <n v="333628.02"/>
    <n v="206889.67"/>
    <n v="362056.93"/>
  </r>
  <r>
    <n v="4"/>
    <s v="Region IV - Southeast"/>
    <x v="23"/>
    <s v="GA"/>
    <x v="153"/>
    <n v="3"/>
    <x v="2"/>
    <n v="66108.45"/>
    <n v="115689.79"/>
    <n v="90213.54"/>
    <n v="157873.69"/>
    <n v="114142.81"/>
    <n v="199749.91"/>
    <n v="150351.14000000001"/>
    <n v="263114.5"/>
    <n v="186316.05"/>
    <n v="326053.09000000003"/>
    <n v="209932.01"/>
    <n v="367381.02"/>
    <n v="233259.46"/>
    <n v="408204.06"/>
  </r>
  <r>
    <n v="4"/>
    <s v="Region IV - Southeast"/>
    <x v="23"/>
    <s v="GA"/>
    <x v="153"/>
    <n v="4"/>
    <x v="3"/>
    <n v="74974.710000000006"/>
    <n v="119959.53"/>
    <n v="104964.59"/>
    <n v="167943.34"/>
    <n v="134954.47"/>
    <n v="215927.15"/>
    <n v="179939.29"/>
    <n v="287902.87"/>
    <n v="224924.12"/>
    <n v="359878.59"/>
    <n v="254914"/>
    <n v="407862.4"/>
    <n v="284903.88"/>
    <n v="455846.22"/>
  </r>
  <r>
    <n v="4"/>
    <s v="Region IV - Southeast"/>
    <x v="23"/>
    <s v="GA"/>
    <x v="8"/>
    <n v="1"/>
    <x v="0"/>
    <n v="82138.259999999995"/>
    <n v="143741.95000000001"/>
    <n v="106166.35"/>
    <n v="185791.11"/>
    <n v="126964.53"/>
    <n v="222187.93"/>
    <n v="151266.4"/>
    <n v="264716.21000000002"/>
    <n v="178146.86"/>
    <n v="311757"/>
    <n v="195211.72"/>
    <n v="341620.5"/>
    <n v="211168.18"/>
    <n v="369544.32"/>
  </r>
  <r>
    <n v="4"/>
    <s v="Region IV - Southeast"/>
    <x v="23"/>
    <s v="GA"/>
    <x v="8"/>
    <n v="2"/>
    <x v="1"/>
    <n v="71148.100000000006"/>
    <n v="124509.17"/>
    <n v="92766.61"/>
    <n v="162341.56"/>
    <n v="112290.34"/>
    <n v="196508.1"/>
    <n v="136811.31"/>
    <n v="239419.78"/>
    <n v="162146.82999999999"/>
    <n v="283756.94"/>
    <n v="178272.62"/>
    <n v="311977.08"/>
    <n v="193310.86"/>
    <n v="338294"/>
  </r>
  <r>
    <n v="4"/>
    <s v="Region IV - Southeast"/>
    <x v="23"/>
    <s v="GA"/>
    <x v="8"/>
    <n v="3"/>
    <x v="2"/>
    <n v="62887.63"/>
    <n v="110053.35"/>
    <n v="85983.96"/>
    <n v="150471.93"/>
    <n v="108925.5"/>
    <n v="190619.62"/>
    <n v="143614.65"/>
    <n v="251325.63"/>
    <n v="178089.47"/>
    <n v="311656.57"/>
    <n v="200755.16"/>
    <n v="351321.53"/>
    <n v="223166.84"/>
    <n v="390541.97"/>
  </r>
  <r>
    <n v="4"/>
    <s v="Region IV - Southeast"/>
    <x v="23"/>
    <s v="GA"/>
    <x v="8"/>
    <n v="4"/>
    <x v="3"/>
    <n v="70068.98"/>
    <n v="112110.37"/>
    <n v="98096.57"/>
    <n v="156954.51999999999"/>
    <n v="126124.16"/>
    <n v="201798.66"/>
    <n v="168165.55"/>
    <n v="269064.89"/>
    <n v="210206.94"/>
    <n v="336331.11"/>
    <n v="238234.53"/>
    <n v="381175.26"/>
    <n v="266262.12"/>
    <n v="426019.4"/>
  </r>
  <r>
    <n v="4"/>
    <s v="Region IV - Southeast"/>
    <x v="23"/>
    <s v="GA"/>
    <x v="154"/>
    <n v="1"/>
    <x v="0"/>
    <n v="80143.399999999994"/>
    <n v="140250.94"/>
    <n v="103674.27"/>
    <n v="181429.98"/>
    <n v="124042.82"/>
    <n v="217074.93"/>
    <n v="147875.03"/>
    <n v="258781.3"/>
    <n v="174236.88"/>
    <n v="304914.53999999998"/>
    <n v="190973.05"/>
    <n v="334202.84000000003"/>
    <n v="206657.33"/>
    <n v="361650.32"/>
  </r>
  <r>
    <n v="4"/>
    <s v="Region IV - Southeast"/>
    <x v="23"/>
    <s v="GA"/>
    <x v="154"/>
    <n v="2"/>
    <x v="1"/>
    <n v="69017.55"/>
    <n v="120780.72"/>
    <n v="90109.1"/>
    <n v="157690.93"/>
    <n v="109187.47"/>
    <n v="191078.07"/>
    <n v="133241.47"/>
    <n v="233172.58"/>
    <n v="158039.32"/>
    <n v="276568.81"/>
    <n v="173824.83"/>
    <n v="304193.45"/>
    <n v="188579.54"/>
    <n v="330014.2"/>
  </r>
  <r>
    <n v="4"/>
    <s v="Region IV - Southeast"/>
    <x v="23"/>
    <s v="GA"/>
    <x v="154"/>
    <n v="3"/>
    <x v="2"/>
    <n v="60676.37"/>
    <n v="106183.65"/>
    <n v="82862.78"/>
    <n v="145009.87"/>
    <n v="104892.49"/>
    <n v="183561.86"/>
    <n v="138217.31"/>
    <n v="241880.3"/>
    <n v="171325.16"/>
    <n v="299819.03000000003"/>
    <n v="193075.62"/>
    <n v="337882.33"/>
    <n v="214568.92"/>
    <n v="375495.62"/>
  </r>
  <r>
    <n v="4"/>
    <s v="Region IV - Southeast"/>
    <x v="23"/>
    <s v="GA"/>
    <x v="154"/>
    <n v="4"/>
    <x v="3"/>
    <n v="68344.95"/>
    <n v="109351.93"/>
    <n v="95682.94"/>
    <n v="153092.70000000001"/>
    <n v="123020.92"/>
    <n v="196833.47"/>
    <n v="164027.89000000001"/>
    <n v="262444.63"/>
    <n v="205034.86"/>
    <n v="328055.78000000003"/>
    <n v="232372.84"/>
    <n v="371796.55"/>
    <n v="259710.82"/>
    <n v="415537.33"/>
  </r>
  <r>
    <n v="4"/>
    <s v="Region IV - Southeast"/>
    <x v="23"/>
    <s v="GA"/>
    <x v="155"/>
    <n v="1"/>
    <x v="0"/>
    <n v="82084.73"/>
    <n v="143648.28"/>
    <n v="106215.1"/>
    <n v="185876.43"/>
    <n v="127102.83"/>
    <n v="222429.95"/>
    <n v="151553.51999999999"/>
    <n v="265218.65000000002"/>
    <n v="178599.8"/>
    <n v="312549.65000000002"/>
    <n v="195770.67"/>
    <n v="342598.68"/>
    <n v="211874.28"/>
    <n v="370779.98"/>
  </r>
  <r>
    <n v="4"/>
    <s v="Region IV - Southeast"/>
    <x v="23"/>
    <s v="GA"/>
    <x v="155"/>
    <n v="2"/>
    <x v="1"/>
    <n v="70551.850000000006"/>
    <n v="123465.73"/>
    <n v="92153.65"/>
    <n v="161268.88"/>
    <n v="111703.99"/>
    <n v="195481.99"/>
    <n v="136384.59"/>
    <n v="238673.02"/>
    <n v="161809.64000000001"/>
    <n v="283166.87"/>
    <n v="177995.08"/>
    <n v="311491.38"/>
    <n v="193135.11"/>
    <n v="337986.44"/>
  </r>
  <r>
    <n v="4"/>
    <s v="Region IV - Southeast"/>
    <x v="23"/>
    <s v="GA"/>
    <x v="155"/>
    <n v="3"/>
    <x v="2"/>
    <n v="61912.5"/>
    <n v="108346.88"/>
    <n v="84517.119999999995"/>
    <n v="147904.95000000001"/>
    <n v="106959.29"/>
    <n v="187178.77"/>
    <n v="140913.07"/>
    <n v="246597.88"/>
    <n v="174641.94"/>
    <n v="305623.40000000002"/>
    <n v="196794.65"/>
    <n v="344390.64"/>
    <n v="218680.81"/>
    <n v="382691.41"/>
  </r>
  <r>
    <n v="4"/>
    <s v="Region IV - Southeast"/>
    <x v="23"/>
    <s v="GA"/>
    <x v="155"/>
    <n v="4"/>
    <x v="3"/>
    <n v="69992.88"/>
    <n v="111988.61"/>
    <n v="97990.03"/>
    <n v="156784.04999999999"/>
    <n v="125987.18"/>
    <n v="201579.5"/>
    <n v="167982.91"/>
    <n v="268772.65999999997"/>
    <n v="209978.64"/>
    <n v="335965.83"/>
    <n v="237975.79"/>
    <n v="380761.27"/>
    <n v="265972.94"/>
    <n v="425556.72"/>
  </r>
  <r>
    <n v="4"/>
    <s v="Region IV - Southeast"/>
    <x v="23"/>
    <s v="GA"/>
    <x v="156"/>
    <n v="1"/>
    <x v="0"/>
    <n v="83544.08"/>
    <n v="146202.14000000001"/>
    <n v="108117.68"/>
    <n v="189205.93"/>
    <n v="129389.19"/>
    <n v="226431.09"/>
    <n v="154294.43"/>
    <n v="270015.26"/>
    <n v="181843.67"/>
    <n v="318226.43"/>
    <n v="199333.95"/>
    <n v="348834.41"/>
    <n v="215742.85"/>
    <n v="377549.99"/>
  </r>
  <r>
    <n v="4"/>
    <s v="Region IV - Southeast"/>
    <x v="23"/>
    <s v="GA"/>
    <x v="156"/>
    <n v="2"/>
    <x v="1"/>
    <n v="71739.83"/>
    <n v="125544.71"/>
    <n v="93725.36"/>
    <n v="164019.38"/>
    <n v="113628.03"/>
    <n v="198849.05"/>
    <n v="138768.59"/>
    <n v="242845.03"/>
    <n v="164658.45000000001"/>
    <n v="288152.28999999998"/>
    <n v="181140.1"/>
    <n v="316995.18"/>
    <n v="196562.76"/>
    <n v="343984.83"/>
  </r>
  <r>
    <n v="4"/>
    <s v="Region IV - Southeast"/>
    <x v="23"/>
    <s v="GA"/>
    <x v="156"/>
    <n v="3"/>
    <x v="2"/>
    <n v="62900.54"/>
    <n v="110075.95"/>
    <n v="85849.54"/>
    <n v="150236.70000000001"/>
    <n v="108632.28"/>
    <n v="190106.5"/>
    <n v="143103.74"/>
    <n v="250431.55"/>
    <n v="177345"/>
    <n v="310353.74"/>
    <n v="199831.46"/>
    <n v="349705.05"/>
    <n v="222045.09"/>
    <n v="388578.91"/>
  </r>
  <r>
    <n v="4"/>
    <s v="Region IV - Southeast"/>
    <x v="23"/>
    <s v="GA"/>
    <x v="156"/>
    <n v="4"/>
    <x v="3"/>
    <n v="71233.58"/>
    <n v="113973.73"/>
    <n v="99727.01"/>
    <n v="159563.22"/>
    <n v="128220.44"/>
    <n v="205152.71"/>
    <n v="170960.59"/>
    <n v="273536.95"/>
    <n v="213700.74"/>
    <n v="341921.18"/>
    <n v="242194.17"/>
    <n v="387510.67"/>
    <n v="270687.59999999998"/>
    <n v="433100.17"/>
  </r>
  <r>
    <n v="4"/>
    <s v="Region IV - Southeast"/>
    <x v="23"/>
    <s v="GA"/>
    <x v="157"/>
    <n v="1"/>
    <x v="0"/>
    <n v="76180.44"/>
    <n v="133315.76999999999"/>
    <n v="98665.75"/>
    <n v="172665.06"/>
    <n v="118130.25"/>
    <n v="206727.94"/>
    <n v="140948.73000000001"/>
    <n v="246660.27"/>
    <n v="166190.46"/>
    <n v="290833.31"/>
    <n v="182216.25"/>
    <n v="318878.44"/>
    <n v="197282.58"/>
    <n v="345244.51"/>
  </r>
  <r>
    <n v="4"/>
    <s v="Region IV - Southeast"/>
    <x v="23"/>
    <s v="GA"/>
    <x v="157"/>
    <n v="2"/>
    <x v="1"/>
    <n v="65054.6"/>
    <n v="113845.54"/>
    <n v="85100.58"/>
    <n v="148926.01"/>
    <n v="103274.9"/>
    <n v="180731.08"/>
    <n v="126315.17"/>
    <n v="221051.55"/>
    <n v="149992.9"/>
    <n v="262487.57"/>
    <n v="165068.03"/>
    <n v="288869.05"/>
    <n v="179204.79"/>
    <n v="313608.38"/>
  </r>
  <r>
    <n v="4"/>
    <s v="Region IV - Southeast"/>
    <x v="23"/>
    <s v="GA"/>
    <x v="157"/>
    <n v="3"/>
    <x v="2"/>
    <n v="56741.42"/>
    <n v="99297.49"/>
    <n v="77353.850000000006"/>
    <n v="135369.24"/>
    <n v="97809.58"/>
    <n v="171166.77"/>
    <n v="128773.43"/>
    <n v="225353.51"/>
    <n v="159520.31"/>
    <n v="279160.55"/>
    <n v="179696.79"/>
    <n v="314469.38"/>
    <n v="199616.12"/>
    <n v="349328.21"/>
  </r>
  <r>
    <n v="4"/>
    <s v="Region IV - Southeast"/>
    <x v="23"/>
    <s v="GA"/>
    <x v="157"/>
    <n v="4"/>
    <x v="3"/>
    <n v="64934.95"/>
    <n v="103895.93"/>
    <n v="90908.94"/>
    <n v="145454.29999999999"/>
    <n v="116882.92"/>
    <n v="187012.67"/>
    <n v="155843.89000000001"/>
    <n v="249350.23"/>
    <n v="194804.86"/>
    <n v="311687.78999999998"/>
    <n v="220778.85"/>
    <n v="353246.16"/>
    <n v="246752.83"/>
    <n v="394804.53"/>
  </r>
  <r>
    <n v="4"/>
    <s v="Region IV - Southeast"/>
    <x v="24"/>
    <s v="KY"/>
    <x v="158"/>
    <n v="1"/>
    <x v="0"/>
    <n v="94683.34"/>
    <n v="165695.84"/>
    <n v="122748.77"/>
    <n v="214810.35"/>
    <n v="147044.75"/>
    <n v="257328.32"/>
    <n v="175571.34"/>
    <n v="307249.84000000003"/>
    <n v="207128.59"/>
    <n v="362475.03"/>
    <n v="227164.79"/>
    <n v="397538.39"/>
    <n v="246049.2"/>
    <n v="430586.1"/>
  </r>
  <r>
    <n v="4"/>
    <s v="Region IV - Southeast"/>
    <x v="24"/>
    <s v="KY"/>
    <x v="158"/>
    <n v="2"/>
    <x v="1"/>
    <n v="80301.149999999994"/>
    <n v="140527.01999999999"/>
    <n v="105213.31"/>
    <n v="184123.29"/>
    <n v="127841.5"/>
    <n v="223722.62"/>
    <n v="156654.79"/>
    <n v="274145.88"/>
    <n v="186190.28"/>
    <n v="325832.99"/>
    <n v="204997.58"/>
    <n v="358745.77"/>
    <n v="222680.36"/>
    <n v="389690.62"/>
  </r>
  <r>
    <n v="4"/>
    <s v="Region IV - Southeast"/>
    <x v="24"/>
    <s v="KY"/>
    <x v="158"/>
    <n v="3"/>
    <x v="2"/>
    <n v="69581.67"/>
    <n v="121767.92"/>
    <n v="94720.21"/>
    <n v="165760.37"/>
    <n v="119656.18"/>
    <n v="209398.32"/>
    <n v="157422.43"/>
    <n v="275489.25"/>
    <n v="194908.19"/>
    <n v="341089.34"/>
    <n v="219483.19"/>
    <n v="384095.58"/>
    <n v="243725.76"/>
    <n v="426520.08"/>
  </r>
  <r>
    <n v="4"/>
    <s v="Region IV - Southeast"/>
    <x v="24"/>
    <s v="KY"/>
    <x v="158"/>
    <n v="4"/>
    <x v="3"/>
    <n v="80675.850000000006"/>
    <n v="129081.37"/>
    <n v="112946.19"/>
    <n v="180713.91"/>
    <n v="145216.54"/>
    <n v="232346.46"/>
    <n v="193622.05"/>
    <n v="309795.28000000003"/>
    <n v="242027.56"/>
    <n v="387244.1"/>
    <n v="274297.90000000002"/>
    <n v="438876.65"/>
    <n v="306568.24"/>
    <n v="490509.19"/>
  </r>
  <r>
    <n v="4"/>
    <s v="Region IV - Southeast"/>
    <x v="24"/>
    <s v="KY"/>
    <x v="159"/>
    <n v="1"/>
    <x v="0"/>
    <n v="89368.09"/>
    <n v="156394.15"/>
    <n v="115740.16"/>
    <n v="202545.29"/>
    <n v="138569.22"/>
    <n v="242496.14"/>
    <n v="165329.89000000001"/>
    <n v="289327.31"/>
    <n v="194932.42"/>
    <n v="341131.73"/>
    <n v="213726.8"/>
    <n v="374021.91"/>
    <n v="231393.69"/>
    <n v="404938.96"/>
  </r>
  <r>
    <n v="4"/>
    <s v="Region IV - Southeast"/>
    <x v="24"/>
    <s v="KY"/>
    <x v="159"/>
    <n v="2"/>
    <x v="1"/>
    <n v="76342.710000000006"/>
    <n v="133599.74"/>
    <n v="99858.99"/>
    <n v="174753.23"/>
    <n v="121177.59"/>
    <n v="212060.79"/>
    <n v="148197.92000000001"/>
    <n v="259346.37"/>
    <n v="175969.42"/>
    <n v="307946.48"/>
    <n v="193650.84"/>
    <n v="338888.97"/>
    <n v="210229.45"/>
    <n v="367901.54"/>
  </r>
  <r>
    <n v="4"/>
    <s v="Region IV - Southeast"/>
    <x v="24"/>
    <s v="KY"/>
    <x v="159"/>
    <n v="3"/>
    <x v="2"/>
    <n v="66608.929999999993"/>
    <n v="116565.63"/>
    <n v="90812.54"/>
    <n v="158921.95000000001"/>
    <n v="114832.69"/>
    <n v="200957.21"/>
    <n v="151191.03"/>
    <n v="264584.28999999998"/>
    <n v="187295.34"/>
    <n v="327766.84999999998"/>
    <n v="210988.57"/>
    <n v="369229.99"/>
    <n v="234380.73"/>
    <n v="410166.29"/>
  </r>
  <r>
    <n v="4"/>
    <s v="Region IV - Southeast"/>
    <x v="24"/>
    <s v="KY"/>
    <x v="159"/>
    <n v="4"/>
    <x v="3"/>
    <n v="76177.350000000006"/>
    <n v="121883.77"/>
    <n v="106648.3"/>
    <n v="170637.28"/>
    <n v="137119.24"/>
    <n v="219390.78"/>
    <n v="182825.65"/>
    <n v="292521.05"/>
    <n v="228532.06"/>
    <n v="365651.31"/>
    <n v="259003.01"/>
    <n v="414404.81"/>
    <n v="289473.95"/>
    <n v="463158.32"/>
  </r>
  <r>
    <n v="4"/>
    <s v="Region IV - Southeast"/>
    <x v="24"/>
    <s v="KY"/>
    <x v="160"/>
    <n v="1"/>
    <x v="0"/>
    <n v="89341.33"/>
    <n v="156347.32"/>
    <n v="115764.55"/>
    <n v="202587.95"/>
    <n v="138638.38"/>
    <n v="242617.16"/>
    <n v="165473.45000000001"/>
    <n v="289578.53999999998"/>
    <n v="195158.89"/>
    <n v="341528.06"/>
    <n v="214006.29"/>
    <n v="374511.01"/>
    <n v="231746.74"/>
    <n v="405556.8"/>
  </r>
  <r>
    <n v="4"/>
    <s v="Region IV - Southeast"/>
    <x v="24"/>
    <s v="KY"/>
    <x v="160"/>
    <n v="2"/>
    <x v="1"/>
    <n v="76044.59"/>
    <n v="133078.03"/>
    <n v="99552.51"/>
    <n v="174216.9"/>
    <n v="120884.42"/>
    <n v="211547.74"/>
    <n v="147984.57"/>
    <n v="258973"/>
    <n v="175800.83"/>
    <n v="307651.45"/>
    <n v="193512.07"/>
    <n v="338646.13"/>
    <n v="210141.58"/>
    <n v="367747.77"/>
  </r>
  <r>
    <n v="4"/>
    <s v="Region IV - Southeast"/>
    <x v="24"/>
    <s v="KY"/>
    <x v="160"/>
    <n v="3"/>
    <x v="2"/>
    <n v="66121.37"/>
    <n v="115712.4"/>
    <n v="90079.12"/>
    <n v="157638.46"/>
    <n v="113849.59"/>
    <n v="199236.79"/>
    <n v="149840.24"/>
    <n v="262220.43"/>
    <n v="185571.58"/>
    <n v="324750.27"/>
    <n v="209008.32"/>
    <n v="365764.56"/>
    <n v="232137.72"/>
    <n v="406241.02"/>
  </r>
  <r>
    <n v="4"/>
    <s v="Region IV - Southeast"/>
    <x v="24"/>
    <s v="KY"/>
    <x v="160"/>
    <n v="4"/>
    <x v="3"/>
    <n v="76139.31"/>
    <n v="121822.89"/>
    <n v="106595.03"/>
    <n v="170552.05"/>
    <n v="137050.75"/>
    <n v="219281.21"/>
    <n v="182734.34"/>
    <n v="292374.94"/>
    <n v="228417.92000000001"/>
    <n v="365468.68"/>
    <n v="258873.64"/>
    <n v="414197.84"/>
    <n v="289329.37"/>
    <n v="462926.99"/>
  </r>
  <r>
    <n v="4"/>
    <s v="Region IV - Southeast"/>
    <x v="24"/>
    <s v="KY"/>
    <x v="161"/>
    <n v="1"/>
    <x v="0"/>
    <n v="91336.19"/>
    <n v="159838.32"/>
    <n v="118256.62"/>
    <n v="206949.08"/>
    <n v="141560.07999999999"/>
    <n v="247730.15"/>
    <n v="168864.82"/>
    <n v="295513.44"/>
    <n v="199068.87"/>
    <n v="348370.51"/>
    <n v="218244.95"/>
    <n v="381928.66"/>
    <n v="236257.59"/>
    <n v="413450.79"/>
  </r>
  <r>
    <n v="4"/>
    <s v="Region IV - Southeast"/>
    <x v="24"/>
    <s v="KY"/>
    <x v="161"/>
    <n v="2"/>
    <x v="1"/>
    <n v="78175.13"/>
    <n v="136806.47"/>
    <n v="102210.01"/>
    <n v="178867.52"/>
    <n v="123987.29"/>
    <n v="216977.76"/>
    <n v="151554.4"/>
    <n v="265220.2"/>
    <n v="179908.33"/>
    <n v="314839.58"/>
    <n v="197959.86"/>
    <n v="346429.75"/>
    <n v="214872.89"/>
    <n v="376027.56"/>
  </r>
  <r>
    <n v="4"/>
    <s v="Region IV - Southeast"/>
    <x v="24"/>
    <s v="KY"/>
    <x v="161"/>
    <n v="3"/>
    <x v="2"/>
    <n v="68332.63"/>
    <n v="119582.09"/>
    <n v="93200.29"/>
    <n v="163100.51999999999"/>
    <n v="117882.6"/>
    <n v="206294.54"/>
    <n v="155237.57"/>
    <n v="271665.75"/>
    <n v="192335.88"/>
    <n v="336587.8"/>
    <n v="216687.85"/>
    <n v="379203.74"/>
    <n v="240735.63"/>
    <n v="421287.35"/>
  </r>
  <r>
    <n v="4"/>
    <s v="Region IV - Southeast"/>
    <x v="24"/>
    <s v="KY"/>
    <x v="161"/>
    <n v="4"/>
    <x v="3"/>
    <n v="77863.33"/>
    <n v="124581.33"/>
    <n v="109008.66"/>
    <n v="174413.86"/>
    <n v="140153.99"/>
    <n v="224246.39"/>
    <n v="186871.99"/>
    <n v="298995.19"/>
    <n v="233589.99"/>
    <n v="373743.99"/>
    <n v="264735.32"/>
    <n v="423576.52"/>
    <n v="295880.65999999997"/>
    <n v="473409.06"/>
  </r>
  <r>
    <n v="4"/>
    <s v="Region IV - Southeast"/>
    <x v="24"/>
    <s v="KY"/>
    <x v="162"/>
    <n v="1"/>
    <x v="0"/>
    <n v="89850.08"/>
    <n v="157237.63"/>
    <n v="116378.42"/>
    <n v="203662.24"/>
    <n v="139342.87"/>
    <n v="243850.03"/>
    <n v="166267.46"/>
    <n v="290968.06"/>
    <n v="196051.46"/>
    <n v="343090.06"/>
    <n v="214961.15"/>
    <n v="376182.01"/>
    <n v="232742.06"/>
    <n v="407298.61"/>
  </r>
  <r>
    <n v="4"/>
    <s v="Region IV - Southeast"/>
    <x v="24"/>
    <s v="KY"/>
    <x v="162"/>
    <n v="2"/>
    <x v="1"/>
    <n v="76689.02"/>
    <n v="134205.78"/>
    <n v="100331.82"/>
    <n v="175580.68"/>
    <n v="121770.08"/>
    <n v="213097.64"/>
    <n v="148957.04"/>
    <n v="260674.81"/>
    <n v="176890.93"/>
    <n v="309559.12"/>
    <n v="194676.06"/>
    <n v="340683.1"/>
    <n v="211357.36"/>
    <n v="369875.39"/>
  </r>
  <r>
    <n v="4"/>
    <s v="Region IV - Southeast"/>
    <x v="24"/>
    <s v="KY"/>
    <x v="162"/>
    <n v="3"/>
    <x v="2"/>
    <n v="66857.02"/>
    <n v="116999.79"/>
    <n v="91134.45"/>
    <n v="159485.28"/>
    <n v="115226.51"/>
    <n v="201646.39"/>
    <n v="151696.12"/>
    <n v="265468.21000000002"/>
    <n v="187909.07"/>
    <n v="328840.87"/>
    <n v="211670.8"/>
    <n v="370423.89"/>
    <n v="235128.33"/>
    <n v="411474.58"/>
  </r>
  <r>
    <n v="4"/>
    <s v="Region IV - Southeast"/>
    <x v="24"/>
    <s v="KY"/>
    <x v="162"/>
    <n v="4"/>
    <x v="3"/>
    <n v="76584.58"/>
    <n v="122535.33"/>
    <n v="107218.41"/>
    <n v="171549.47"/>
    <n v="137852.25"/>
    <n v="220563.6"/>
    <n v="183803"/>
    <n v="294084.8"/>
    <n v="229753.74"/>
    <n v="367606"/>
    <n v="260387.58"/>
    <n v="416620.13"/>
    <n v="291021.40999999997"/>
    <n v="465634.26"/>
  </r>
  <r>
    <n v="4"/>
    <s v="Region IV - Southeast"/>
    <x v="24"/>
    <s v="KY"/>
    <x v="163"/>
    <n v="1"/>
    <x v="0"/>
    <n v="89836.7"/>
    <n v="157214.22"/>
    <n v="116390.61"/>
    <n v="203683.57"/>
    <n v="139377.45000000001"/>
    <n v="243910.53"/>
    <n v="166339.24"/>
    <n v="291093.67"/>
    <n v="196164.7"/>
    <n v="343288.22"/>
    <n v="215100.89"/>
    <n v="376426.56"/>
    <n v="232918.59"/>
    <n v="407607.53"/>
  </r>
  <r>
    <n v="4"/>
    <s v="Region IV - Southeast"/>
    <x v="24"/>
    <s v="KY"/>
    <x v="163"/>
    <n v="2"/>
    <x v="1"/>
    <n v="76539.960000000006"/>
    <n v="133944.92000000001"/>
    <n v="100178.58"/>
    <n v="175312.51"/>
    <n v="121623.49"/>
    <n v="212841.11"/>
    <n v="148850.35999999999"/>
    <n v="260488.12"/>
    <n v="176806.63"/>
    <n v="309411.61"/>
    <n v="194606.67"/>
    <n v="340561.68"/>
    <n v="211313.43"/>
    <n v="369798.5"/>
  </r>
  <r>
    <n v="4"/>
    <s v="Region IV - Southeast"/>
    <x v="24"/>
    <s v="KY"/>
    <x v="163"/>
    <n v="3"/>
    <x v="2"/>
    <n v="66613.240000000005"/>
    <n v="116573.17"/>
    <n v="90767.74"/>
    <n v="158843.54"/>
    <n v="114734.96"/>
    <n v="200786.18"/>
    <n v="151020.73000000001"/>
    <n v="264286.27"/>
    <n v="187047.19"/>
    <n v="327332.58"/>
    <n v="210680.67"/>
    <n v="368691.17"/>
    <n v="234006.82"/>
    <n v="409511.94"/>
  </r>
  <r>
    <n v="4"/>
    <s v="Region IV - Southeast"/>
    <x v="24"/>
    <s v="KY"/>
    <x v="163"/>
    <n v="4"/>
    <x v="3"/>
    <n v="76565.56"/>
    <n v="122504.89"/>
    <n v="107191.78"/>
    <n v="171506.85"/>
    <n v="137818"/>
    <n v="220508.81"/>
    <n v="183757.34"/>
    <n v="294011.74"/>
    <n v="229696.67"/>
    <n v="367514.68"/>
    <n v="260322.89"/>
    <n v="416516.63"/>
    <n v="290949.12"/>
    <n v="465518.59"/>
  </r>
  <r>
    <n v="4"/>
    <s v="Region IV - Southeast"/>
    <x v="24"/>
    <s v="KY"/>
    <x v="164"/>
    <n v="1"/>
    <x v="0"/>
    <n v="88886.1"/>
    <n v="155550.67000000001"/>
    <n v="115101.91"/>
    <n v="201428.34"/>
    <n v="137795.57999999999"/>
    <n v="241142.26"/>
    <n v="164392.32999999999"/>
    <n v="287686.57"/>
    <n v="193813.38"/>
    <n v="339173.42"/>
    <n v="212492.47"/>
    <n v="371861.82"/>
    <n v="230045.32"/>
    <n v="402579.31"/>
  </r>
  <r>
    <n v="4"/>
    <s v="Region IV - Southeast"/>
    <x v="24"/>
    <s v="KY"/>
    <x v="164"/>
    <n v="2"/>
    <x v="1"/>
    <n v="75996.399999999994"/>
    <n v="132993.71"/>
    <n v="99386.17"/>
    <n v="173925.79"/>
    <n v="120585.11"/>
    <n v="211023.94"/>
    <n v="147438.82"/>
    <n v="258017.93"/>
    <n v="175047.91"/>
    <n v="306333.84999999998"/>
    <n v="192625.62"/>
    <n v="337094.84"/>
    <n v="209101.55"/>
    <n v="365927.71"/>
  </r>
  <r>
    <n v="4"/>
    <s v="Region IV - Southeast"/>
    <x v="24"/>
    <s v="KY"/>
    <x v="164"/>
    <n v="3"/>
    <x v="2"/>
    <n v="66360.850000000006"/>
    <n v="116131.48"/>
    <n v="90490.64"/>
    <n v="158358.60999999999"/>
    <n v="114438.88"/>
    <n v="200268.04"/>
    <n v="150685.93"/>
    <n v="263700.38"/>
    <n v="186681.62"/>
    <n v="326692.83"/>
    <n v="210306.34"/>
    <n v="368036.09"/>
    <n v="233633.14"/>
    <n v="408858"/>
  </r>
  <r>
    <n v="4"/>
    <s v="Region IV - Southeast"/>
    <x v="24"/>
    <s v="KY"/>
    <x v="164"/>
    <n v="4"/>
    <x v="3"/>
    <n v="75770.13"/>
    <n v="121232.21"/>
    <n v="106078.18"/>
    <n v="169725.09"/>
    <n v="136386.23000000001"/>
    <n v="218217.98"/>
    <n v="181848.31"/>
    <n v="290957.3"/>
    <n v="227310.39"/>
    <n v="363696.63"/>
    <n v="257618.44"/>
    <n v="412189.51"/>
    <n v="287926.49"/>
    <n v="460682.4"/>
  </r>
  <r>
    <n v="4"/>
    <s v="Region IV - Southeast"/>
    <x v="24"/>
    <s v="KY"/>
    <x v="165"/>
    <n v="1"/>
    <x v="0"/>
    <n v="89863.46"/>
    <n v="157261.04999999999"/>
    <n v="116366.23"/>
    <n v="203640.9"/>
    <n v="139308.29"/>
    <n v="243789.51"/>
    <n v="166195.68"/>
    <n v="290842.44"/>
    <n v="195938.22"/>
    <n v="342891.88"/>
    <n v="214821.4"/>
    <n v="375937.46"/>
    <n v="232565.53"/>
    <n v="406989.68"/>
  </r>
  <r>
    <n v="4"/>
    <s v="Region IV - Southeast"/>
    <x v="24"/>
    <s v="KY"/>
    <x v="165"/>
    <n v="2"/>
    <x v="1"/>
    <n v="76838.080000000002"/>
    <n v="134466.64000000001"/>
    <n v="100485.06"/>
    <n v="175848.85"/>
    <n v="121916.66"/>
    <n v="213354.16"/>
    <n v="149063.71"/>
    <n v="260861.49"/>
    <n v="176975.22"/>
    <n v="309706.63"/>
    <n v="194745.44"/>
    <n v="340804.51"/>
    <n v="211401.29"/>
    <n v="369952.27"/>
  </r>
  <r>
    <n v="4"/>
    <s v="Region IV - Southeast"/>
    <x v="24"/>
    <s v="KY"/>
    <x v="165"/>
    <n v="3"/>
    <x v="2"/>
    <n v="67100.800000000003"/>
    <n v="117426.4"/>
    <n v="91501.16"/>
    <n v="160127.01999999999"/>
    <n v="115718.06"/>
    <n v="202506.6"/>
    <n v="152371.51"/>
    <n v="266650.14"/>
    <n v="188770.95"/>
    <n v="330349.15999999997"/>
    <n v="212660.92"/>
    <n v="372156.61"/>
    <n v="236249.83"/>
    <n v="413437.21"/>
  </r>
  <r>
    <n v="4"/>
    <s v="Region IV - Southeast"/>
    <x v="24"/>
    <s v="KY"/>
    <x v="165"/>
    <n v="4"/>
    <x v="3"/>
    <n v="76603.600000000006"/>
    <n v="122565.77"/>
    <n v="107245.05"/>
    <n v="171592.08"/>
    <n v="137886.49"/>
    <n v="220618.38"/>
    <n v="183848.65"/>
    <n v="294157.84000000003"/>
    <n v="229810.81"/>
    <n v="367697.3"/>
    <n v="260452.25"/>
    <n v="416723.61"/>
    <n v="291093.7"/>
    <n v="465749.92"/>
  </r>
  <r>
    <n v="4"/>
    <s v="Region IV - Southeast"/>
    <x v="25"/>
    <s v="MS"/>
    <x v="166"/>
    <n v="1"/>
    <x v="0"/>
    <n v="84012.69"/>
    <n v="147022.20000000001"/>
    <n v="108768.12"/>
    <n v="190344.21"/>
    <n v="130197.41"/>
    <n v="227845.47"/>
    <n v="155303.78"/>
    <n v="271781.61"/>
    <n v="183075.94"/>
    <n v="320382.90000000002"/>
    <n v="200708.03"/>
    <n v="351239.05"/>
    <n v="217267.74"/>
    <n v="380218.54"/>
  </r>
  <r>
    <n v="4"/>
    <s v="Region IV - Southeast"/>
    <x v="25"/>
    <s v="MS"/>
    <x v="166"/>
    <n v="2"/>
    <x v="1"/>
    <n v="71937.08"/>
    <n v="125889.88"/>
    <n v="94044.95"/>
    <n v="164578.66"/>
    <n v="114073.92"/>
    <n v="199629.37"/>
    <n v="139421.01"/>
    <n v="243986.78"/>
    <n v="165495.66"/>
    <n v="289617.40999999997"/>
    <n v="182095.93"/>
    <n v="318667.88"/>
    <n v="197646.73"/>
    <n v="345881.78"/>
  </r>
  <r>
    <n v="4"/>
    <s v="Region IV - Southeast"/>
    <x v="25"/>
    <s v="MS"/>
    <x v="166"/>
    <n v="3"/>
    <x v="2"/>
    <n v="62904.85"/>
    <n v="110083.48"/>
    <n v="85804.74"/>
    <n v="150158.29"/>
    <n v="108534.55"/>
    <n v="189935.45"/>
    <n v="142933.44"/>
    <n v="250133.52"/>
    <n v="177096.84"/>
    <n v="309919.46999999997"/>
    <n v="199523.56"/>
    <n v="349166.23"/>
    <n v="221671.17"/>
    <n v="387924.56"/>
  </r>
  <r>
    <n v="4"/>
    <s v="Region IV - Southeast"/>
    <x v="25"/>
    <s v="MS"/>
    <x v="166"/>
    <n v="4"/>
    <x v="3"/>
    <n v="71621.78"/>
    <n v="114594.85"/>
    <n v="100270.49"/>
    <n v="160432.79"/>
    <n v="128919.2"/>
    <n v="206270.73"/>
    <n v="171892.27"/>
    <n v="275027.63"/>
    <n v="214865.34"/>
    <n v="343784.54"/>
    <n v="243514.05"/>
    <n v="389622.48"/>
    <n v="272162.76"/>
    <n v="435460.42"/>
  </r>
  <r>
    <n v="4"/>
    <s v="Region IV - Southeast"/>
    <x v="25"/>
    <s v="MS"/>
    <x v="154"/>
    <n v="1"/>
    <x v="0"/>
    <n v="80049.73"/>
    <n v="140087.01999999999"/>
    <n v="103759.59"/>
    <n v="181579.29"/>
    <n v="124284.85"/>
    <n v="217498.48"/>
    <n v="148377.47"/>
    <n v="259660.58"/>
    <n v="175029.53"/>
    <n v="306301.67"/>
    <n v="191951.23"/>
    <n v="335914.64"/>
    <n v="207892.99"/>
    <n v="363812.73"/>
  </r>
  <r>
    <n v="4"/>
    <s v="Region IV - Southeast"/>
    <x v="25"/>
    <s v="MS"/>
    <x v="154"/>
    <n v="2"/>
    <x v="1"/>
    <n v="67974.12"/>
    <n v="118954.71"/>
    <n v="89036.42"/>
    <n v="155813.73000000001"/>
    <n v="108161.36"/>
    <n v="189282.37"/>
    <n v="132494.71"/>
    <n v="231865.75"/>
    <n v="157449.24"/>
    <n v="275536.18"/>
    <n v="173339.13"/>
    <n v="303343.48"/>
    <n v="188271.98"/>
    <n v="329475.96000000002"/>
  </r>
  <r>
    <n v="4"/>
    <s v="Region IV - Southeast"/>
    <x v="25"/>
    <s v="MS"/>
    <x v="154"/>
    <n v="3"/>
    <x v="2"/>
    <n v="58969.9"/>
    <n v="103197.32"/>
    <n v="80295.81"/>
    <n v="140517.66"/>
    <n v="101451.64"/>
    <n v="177540.36"/>
    <n v="133489.56"/>
    <n v="233606.73"/>
    <n v="165291.99"/>
    <n v="289260.99"/>
    <n v="186144.73"/>
    <n v="325753.28000000003"/>
    <n v="206718.37"/>
    <n v="361757.14"/>
  </r>
  <r>
    <n v="4"/>
    <s v="Region IV - Southeast"/>
    <x v="25"/>
    <s v="MS"/>
    <x v="154"/>
    <n v="4"/>
    <x v="3"/>
    <n v="68211.78"/>
    <n v="109138.85"/>
    <n v="95496.49"/>
    <n v="152794.39000000001"/>
    <n v="122781.2"/>
    <n v="196449.93"/>
    <n v="163708.26999999999"/>
    <n v="261933.24"/>
    <n v="204635.34"/>
    <n v="327416.53999999998"/>
    <n v="231920.05"/>
    <n v="371072.08"/>
    <n v="259204.76"/>
    <n v="414727.62"/>
  </r>
  <r>
    <n v="4"/>
    <s v="Region IV - Southeast"/>
    <x v="25"/>
    <s v="MS"/>
    <x v="167"/>
    <n v="1"/>
    <x v="0"/>
    <n v="84467.91"/>
    <n v="147818.85"/>
    <n v="109430.75"/>
    <n v="191503.82"/>
    <n v="131040.21"/>
    <n v="229320.37"/>
    <n v="156384.9"/>
    <n v="273673.58"/>
    <n v="184421.46"/>
    <n v="322737.55"/>
    <n v="202221.85"/>
    <n v="353888.24"/>
    <n v="218969.16"/>
    <n v="383196.03"/>
  </r>
  <r>
    <n v="4"/>
    <s v="Region IV - Southeast"/>
    <x v="25"/>
    <s v="MS"/>
    <x v="167"/>
    <n v="2"/>
    <x v="1"/>
    <n v="71985.259999999995"/>
    <n v="125974.21"/>
    <n v="94211.29"/>
    <n v="164869.76000000001"/>
    <n v="114373.24"/>
    <n v="200153.16"/>
    <n v="139966.76999999999"/>
    <n v="244941.84"/>
    <n v="166248.57999999999"/>
    <n v="290935.02"/>
    <n v="182982.38"/>
    <n v="320219.17"/>
    <n v="198686.77"/>
    <n v="347701.84"/>
  </r>
  <r>
    <n v="4"/>
    <s v="Region IV - Southeast"/>
    <x v="25"/>
    <s v="MS"/>
    <x v="167"/>
    <n v="3"/>
    <x v="2"/>
    <n v="62665.37"/>
    <n v="109664.4"/>
    <n v="85393.22"/>
    <n v="149438.14000000001"/>
    <n v="107945.26"/>
    <n v="188904.2"/>
    <n v="142087.75"/>
    <n v="248653.56"/>
    <n v="175986.81"/>
    <n v="307976.90999999997"/>
    <n v="198225.54"/>
    <n v="346894.69"/>
    <n v="220175.76"/>
    <n v="385307.58"/>
  </r>
  <r>
    <n v="4"/>
    <s v="Region IV - Southeast"/>
    <x v="25"/>
    <s v="MS"/>
    <x v="167"/>
    <n v="4"/>
    <x v="3"/>
    <n v="71990.960000000006"/>
    <n v="115185.53"/>
    <n v="100787.34"/>
    <n v="161259.74"/>
    <n v="129583.72"/>
    <n v="207333.96"/>
    <n v="172778.29"/>
    <n v="276445.27"/>
    <n v="215972.87"/>
    <n v="345556.59"/>
    <n v="244769.25"/>
    <n v="391630.8"/>
    <n v="273565.63"/>
    <n v="437705.02"/>
  </r>
  <r>
    <n v="4"/>
    <s v="Region IV - Southeast"/>
    <x v="25"/>
    <s v="MS"/>
    <x v="168"/>
    <n v="1"/>
    <x v="0"/>
    <n v="84012.69"/>
    <n v="147022.20000000001"/>
    <n v="108768.12"/>
    <n v="190344.21"/>
    <n v="130197.41"/>
    <n v="227845.47"/>
    <n v="155303.78"/>
    <n v="271781.61"/>
    <n v="183075.94"/>
    <n v="320382.90000000002"/>
    <n v="200708.03"/>
    <n v="351239.05"/>
    <n v="217267.74"/>
    <n v="380218.54"/>
  </r>
  <r>
    <n v="4"/>
    <s v="Region IV - Southeast"/>
    <x v="25"/>
    <s v="MS"/>
    <x v="168"/>
    <n v="2"/>
    <x v="1"/>
    <n v="71937.08"/>
    <n v="125889.88"/>
    <n v="94044.95"/>
    <n v="164578.66"/>
    <n v="114073.92"/>
    <n v="199629.37"/>
    <n v="139421.01"/>
    <n v="243986.78"/>
    <n v="165495.66"/>
    <n v="289617.40999999997"/>
    <n v="182095.93"/>
    <n v="318667.88"/>
    <n v="197646.73"/>
    <n v="345881.78"/>
  </r>
  <r>
    <n v="4"/>
    <s v="Region IV - Southeast"/>
    <x v="25"/>
    <s v="MS"/>
    <x v="168"/>
    <n v="3"/>
    <x v="2"/>
    <n v="62904.85"/>
    <n v="110083.48"/>
    <n v="85804.74"/>
    <n v="150158.29"/>
    <n v="108534.55"/>
    <n v="189935.45"/>
    <n v="142933.44"/>
    <n v="250133.52"/>
    <n v="177096.84"/>
    <n v="309919.46999999997"/>
    <n v="199523.56"/>
    <n v="349166.23"/>
    <n v="221671.17"/>
    <n v="387924.56"/>
  </r>
  <r>
    <n v="4"/>
    <s v="Region IV - Southeast"/>
    <x v="25"/>
    <s v="MS"/>
    <x v="168"/>
    <n v="4"/>
    <x v="3"/>
    <n v="71621.78"/>
    <n v="114594.85"/>
    <n v="100270.49"/>
    <n v="160432.79"/>
    <n v="128919.2"/>
    <n v="206270.73"/>
    <n v="171892.27"/>
    <n v="275027.63"/>
    <n v="214865.34"/>
    <n v="343784.54"/>
    <n v="243514.05"/>
    <n v="389622.48"/>
    <n v="272162.76"/>
    <n v="435460.42"/>
  </r>
  <r>
    <n v="4"/>
    <s v="Region IV - Southeast"/>
    <x v="25"/>
    <s v="MS"/>
    <x v="169"/>
    <n v="1"/>
    <x v="0"/>
    <n v="81053.850000000006"/>
    <n v="141844.23000000001"/>
    <n v="104999.53"/>
    <n v="183749.18"/>
    <n v="125728.41"/>
    <n v="220024.72"/>
    <n v="150037.26999999999"/>
    <n v="262565.21999999997"/>
    <n v="176927.89"/>
    <n v="309623.81"/>
    <n v="194000.68"/>
    <n v="339501.2"/>
    <n v="210060.15"/>
    <n v="367605.27"/>
  </r>
  <r>
    <n v="4"/>
    <s v="Region IV - Southeast"/>
    <x v="25"/>
    <s v="MS"/>
    <x v="169"/>
    <n v="2"/>
    <x v="1"/>
    <n v="69113.919999999998"/>
    <n v="120949.36"/>
    <n v="90441.79"/>
    <n v="158273.13"/>
    <n v="109786.08"/>
    <n v="192125.65"/>
    <n v="134332.97"/>
    <n v="235082.69"/>
    <n v="159545.14000000001"/>
    <n v="279204"/>
    <n v="175597.72"/>
    <n v="307296"/>
    <n v="190659.6"/>
    <n v="333654.3"/>
  </r>
  <r>
    <n v="4"/>
    <s v="Region IV - Southeast"/>
    <x v="25"/>
    <s v="MS"/>
    <x v="169"/>
    <n v="3"/>
    <x v="2"/>
    <n v="60197.42"/>
    <n v="105345.48"/>
    <n v="82039.75"/>
    <n v="143569.56"/>
    <n v="103713.91"/>
    <n v="181499.35"/>
    <n v="136525.92000000001"/>
    <n v="238920.36"/>
    <n v="169105.08"/>
    <n v="295933.89"/>
    <n v="190479.56"/>
    <n v="333339.23"/>
    <n v="211578.07"/>
    <n v="370261.63"/>
  </r>
  <r>
    <n v="4"/>
    <s v="Region IV - Southeast"/>
    <x v="25"/>
    <s v="MS"/>
    <x v="169"/>
    <n v="4"/>
    <x v="3"/>
    <n v="69083.3"/>
    <n v="110533.29"/>
    <n v="96716.62"/>
    <n v="154746.6"/>
    <n v="124349.95"/>
    <n v="198959.92"/>
    <n v="165799.93"/>
    <n v="265279.89"/>
    <n v="207249.91"/>
    <n v="331599.86"/>
    <n v="234883.23"/>
    <n v="375813.18"/>
    <n v="262516.55"/>
    <n v="420026.49"/>
  </r>
  <r>
    <n v="4"/>
    <s v="Region IV - Southeast"/>
    <x v="25"/>
    <s v="MS"/>
    <x v="170"/>
    <n v="1"/>
    <x v="0"/>
    <n v="82031.210000000006"/>
    <n v="143554.60999999999"/>
    <n v="106263.86"/>
    <n v="185961.75"/>
    <n v="127241.13"/>
    <n v="222671.98"/>
    <n v="151840.63"/>
    <n v="265721.09999999998"/>
    <n v="179052.74"/>
    <n v="313342.28999999998"/>
    <n v="196329.63"/>
    <n v="343576.85"/>
    <n v="212580.37"/>
    <n v="372015.64"/>
  </r>
  <r>
    <n v="4"/>
    <s v="Region IV - Southeast"/>
    <x v="25"/>
    <s v="MS"/>
    <x v="170"/>
    <n v="2"/>
    <x v="1"/>
    <n v="69955.600000000006"/>
    <n v="122422.3"/>
    <n v="91540.68"/>
    <n v="160196.20000000001"/>
    <n v="111117.64"/>
    <n v="194455.87"/>
    <n v="135957.87"/>
    <n v="237926.27"/>
    <n v="161472.46"/>
    <n v="282576.8"/>
    <n v="177717.54"/>
    <n v="311005.69"/>
    <n v="192959.35999999999"/>
    <n v="337678.88"/>
  </r>
  <r>
    <n v="4"/>
    <s v="Region IV - Southeast"/>
    <x v="25"/>
    <s v="MS"/>
    <x v="170"/>
    <n v="3"/>
    <x v="2"/>
    <n v="60937.37"/>
    <n v="106640.41"/>
    <n v="83050.27"/>
    <n v="145337.98000000001"/>
    <n v="104993.09"/>
    <n v="183737.91"/>
    <n v="138211.5"/>
    <n v="241870.13"/>
    <n v="171194.42"/>
    <n v="299590.23"/>
    <n v="192834.15"/>
    <n v="337459.76"/>
    <n v="214194.78"/>
    <n v="374840.86"/>
  </r>
  <r>
    <n v="4"/>
    <s v="Region IV - Southeast"/>
    <x v="25"/>
    <s v="MS"/>
    <x v="170"/>
    <n v="4"/>
    <x v="3"/>
    <n v="69916.78"/>
    <n v="111866.85"/>
    <n v="97883.49"/>
    <n v="156613.59"/>
    <n v="125850.2"/>
    <n v="201360.33"/>
    <n v="167800.27"/>
    <n v="268480.44"/>
    <n v="209750.34"/>
    <n v="335600.55"/>
    <n v="237717.05"/>
    <n v="380347.29"/>
    <n v="265683.76"/>
    <n v="425094.03"/>
  </r>
  <r>
    <n v="4"/>
    <s v="Region IV - Southeast"/>
    <x v="25"/>
    <s v="MS"/>
    <x v="171"/>
    <n v="1"/>
    <x v="0"/>
    <n v="78590.38"/>
    <n v="137533.17000000001"/>
    <n v="101857.02"/>
    <n v="178249.78"/>
    <n v="121998.48"/>
    <n v="213497.35"/>
    <n v="145636.56"/>
    <n v="254863.97"/>
    <n v="171785.65"/>
    <n v="300624.89"/>
    <n v="188387.95"/>
    <n v="329678.90999999997"/>
    <n v="204024.42"/>
    <n v="357042.73"/>
  </r>
  <r>
    <n v="4"/>
    <s v="Region IV - Southeast"/>
    <x v="25"/>
    <s v="MS"/>
    <x v="171"/>
    <n v="2"/>
    <x v="1"/>
    <n v="66786.13"/>
    <n v="116875.73"/>
    <n v="87464.7"/>
    <n v="153063.23000000001"/>
    <n v="106237.32"/>
    <n v="185915.31"/>
    <n v="130110.71"/>
    <n v="227693.74"/>
    <n v="154600.43"/>
    <n v="270550.76"/>
    <n v="170194.1"/>
    <n v="297839.68"/>
    <n v="184844.32"/>
    <n v="323477.57"/>
  </r>
  <r>
    <n v="4"/>
    <s v="Region IV - Southeast"/>
    <x v="25"/>
    <s v="MS"/>
    <x v="171"/>
    <n v="3"/>
    <x v="2"/>
    <n v="57981.86"/>
    <n v="101468.25"/>
    <n v="78963.38"/>
    <n v="138185.92000000001"/>
    <n v="99778.65"/>
    <n v="174612.64"/>
    <n v="131298.89000000001"/>
    <n v="229773.07"/>
    <n v="162588.94"/>
    <n v="284530.64"/>
    <n v="183107.93"/>
    <n v="320438.87"/>
    <n v="203354.08"/>
    <n v="355869.65"/>
  </r>
  <r>
    <n v="4"/>
    <s v="Region IV - Southeast"/>
    <x v="25"/>
    <s v="MS"/>
    <x v="171"/>
    <n v="4"/>
    <x v="3"/>
    <n v="66971.08"/>
    <n v="107153.73"/>
    <n v="93759.51"/>
    <n v="150015.22"/>
    <n v="120547.94"/>
    <n v="192876.71"/>
    <n v="160730.59"/>
    <n v="257168.95"/>
    <n v="200913.24"/>
    <n v="321461.19"/>
    <n v="227701.67"/>
    <n v="364322.68"/>
    <n v="254490.1"/>
    <n v="407184.17"/>
  </r>
  <r>
    <n v="4"/>
    <s v="Region IV - Southeast"/>
    <x v="26"/>
    <s v="NC"/>
    <x v="172"/>
    <n v="1"/>
    <x v="0"/>
    <n v="90412.35"/>
    <n v="158221.62"/>
    <n v="116943.55"/>
    <n v="204651.2"/>
    <n v="139909.07"/>
    <n v="244840.86"/>
    <n v="166774.35999999999"/>
    <n v="291855.13"/>
    <n v="196491.09"/>
    <n v="343859.4"/>
    <n v="215357.05"/>
    <n v="376874.84"/>
    <n v="233031.29"/>
    <n v="407804.76"/>
  </r>
  <r>
    <n v="4"/>
    <s v="Region IV - Southeast"/>
    <x v="26"/>
    <s v="NC"/>
    <x v="172"/>
    <n v="2"/>
    <x v="1"/>
    <n v="77929.7"/>
    <n v="136376.98000000001"/>
    <n v="101724.09"/>
    <n v="178017.15"/>
    <n v="123242.09"/>
    <n v="215673.65"/>
    <n v="150356.22"/>
    <n v="263123.39"/>
    <n v="178318.21"/>
    <n v="312056.87"/>
    <n v="196117.58"/>
    <n v="343205.77"/>
    <n v="212748.89"/>
    <n v="372310.57"/>
  </r>
  <r>
    <n v="4"/>
    <s v="Region IV - Southeast"/>
    <x v="26"/>
    <s v="NC"/>
    <x v="172"/>
    <n v="3"/>
    <x v="2"/>
    <n v="68567.8"/>
    <n v="119993.65"/>
    <n v="93656.62"/>
    <n v="163899.07999999999"/>
    <n v="118569.63"/>
    <n v="207496.84"/>
    <n v="156253.57"/>
    <n v="273443.75"/>
    <n v="193694.07999999999"/>
    <n v="338964.64"/>
    <n v="218293.78"/>
    <n v="382014.12"/>
    <n v="242604.97"/>
    <n v="424558.7"/>
  </r>
  <r>
    <n v="4"/>
    <s v="Region IV - Southeast"/>
    <x v="26"/>
    <s v="NC"/>
    <x v="172"/>
    <n v="4"/>
    <x v="3"/>
    <n v="77105.960000000006"/>
    <n v="123369.53"/>
    <n v="107948.34"/>
    <n v="172717.34"/>
    <n v="138790.72"/>
    <n v="222065.16"/>
    <n v="185054.29"/>
    <n v="296086.88"/>
    <n v="231317.87"/>
    <n v="370108.59"/>
    <n v="262160.25"/>
    <n v="419456.41"/>
    <n v="293002.63"/>
    <n v="468804.22"/>
  </r>
  <r>
    <n v="4"/>
    <s v="Region IV - Southeast"/>
    <x v="26"/>
    <s v="NC"/>
    <x v="173"/>
    <n v="1"/>
    <x v="0"/>
    <n v="91389.71"/>
    <n v="159932"/>
    <n v="118207.86"/>
    <n v="206863.76"/>
    <n v="141421.78"/>
    <n v="247488.12"/>
    <n v="168577.71"/>
    <n v="295011"/>
    <n v="198615.92"/>
    <n v="347577.87"/>
    <n v="217685.99"/>
    <n v="380950.48"/>
    <n v="235551.5"/>
    <n v="412215.12"/>
  </r>
  <r>
    <n v="4"/>
    <s v="Region IV - Southeast"/>
    <x v="26"/>
    <s v="NC"/>
    <x v="173"/>
    <n v="2"/>
    <x v="1"/>
    <n v="78771.38"/>
    <n v="137849.91"/>
    <n v="102822.98"/>
    <n v="179940.21"/>
    <n v="124573.64"/>
    <n v="218003.87"/>
    <n v="151981.12"/>
    <n v="265966.96000000002"/>
    <n v="180245.52"/>
    <n v="315429.65999999997"/>
    <n v="198237.4"/>
    <n v="346915.45"/>
    <n v="215048.64"/>
    <n v="376335.12"/>
  </r>
  <r>
    <n v="4"/>
    <s v="Region IV - Southeast"/>
    <x v="26"/>
    <s v="NC"/>
    <x v="173"/>
    <n v="3"/>
    <x v="2"/>
    <n v="69307.75"/>
    <n v="121288.57"/>
    <n v="94667.14"/>
    <n v="165667.49"/>
    <n v="119848.8"/>
    <n v="209735.4"/>
    <n v="157939.14000000001"/>
    <n v="276393.5"/>
    <n v="195783.41"/>
    <n v="342620.97"/>
    <n v="220648.36"/>
    <n v="386134.63"/>
    <n v="245221.66"/>
    <n v="429137.91"/>
  </r>
  <r>
    <n v="4"/>
    <s v="Region IV - Southeast"/>
    <x v="26"/>
    <s v="NC"/>
    <x v="173"/>
    <n v="4"/>
    <x v="3"/>
    <n v="77939.429999999993"/>
    <n v="124703.09"/>
    <n v="109115.2"/>
    <n v="174584.33"/>
    <n v="140290.97"/>
    <n v="224465.56"/>
    <n v="187054.63"/>
    <n v="299287.42"/>
    <n v="233818.29"/>
    <n v="374109.27"/>
    <n v="264994.06"/>
    <n v="423990.51"/>
    <n v="296169.84000000003"/>
    <n v="473871.74"/>
  </r>
  <r>
    <n v="4"/>
    <s v="Region IV - Southeast"/>
    <x v="26"/>
    <s v="NC"/>
    <x v="174"/>
    <n v="1"/>
    <x v="0"/>
    <n v="90894.34"/>
    <n v="159065.1"/>
    <n v="117581.8"/>
    <n v="205768.15"/>
    <n v="140682.71"/>
    <n v="246194.74"/>
    <n v="167711.92000000001"/>
    <n v="293495.87"/>
    <n v="197610.12"/>
    <n v="345817.72"/>
    <n v="216591.39"/>
    <n v="379034.93"/>
    <n v="234379.65"/>
    <n v="410164.4"/>
  </r>
  <r>
    <n v="4"/>
    <s v="Region IV - Southeast"/>
    <x v="26"/>
    <s v="NC"/>
    <x v="174"/>
    <n v="2"/>
    <x v="1"/>
    <n v="78276.009999999995"/>
    <n v="136983.01999999999"/>
    <n v="102196.91"/>
    <n v="178844.59"/>
    <n v="123834.57"/>
    <n v="216710.5"/>
    <n v="151115.32999999999"/>
    <n v="264451.83"/>
    <n v="179239.72"/>
    <n v="313669.5"/>
    <n v="197142.8"/>
    <n v="344999.9"/>
    <n v="213876.8"/>
    <n v="374284.4"/>
  </r>
  <r>
    <n v="4"/>
    <s v="Region IV - Southeast"/>
    <x v="26"/>
    <s v="NC"/>
    <x v="174"/>
    <n v="3"/>
    <x v="2"/>
    <n v="68815.88"/>
    <n v="120427.8"/>
    <n v="93978.52"/>
    <n v="164462.41"/>
    <n v="118963.44"/>
    <n v="208186.02"/>
    <n v="156758.66"/>
    <n v="274327.65999999997"/>
    <n v="194307.81"/>
    <n v="340038.66"/>
    <n v="218976.01"/>
    <n v="383208.02"/>
    <n v="243352.57"/>
    <n v="425866.99"/>
  </r>
  <r>
    <n v="4"/>
    <s v="Region IV - Southeast"/>
    <x v="26"/>
    <s v="NC"/>
    <x v="174"/>
    <n v="4"/>
    <x v="3"/>
    <n v="77513.179999999993"/>
    <n v="124021.09"/>
    <n v="108518.45"/>
    <n v="173629.53"/>
    <n v="139523.73000000001"/>
    <n v="223237.96"/>
    <n v="186031.63"/>
    <n v="297650.62"/>
    <n v="232539.54"/>
    <n v="372063.27"/>
    <n v="263544.81"/>
    <n v="421671.71"/>
    <n v="294550.09000000003"/>
    <n v="471280.15"/>
  </r>
  <r>
    <n v="4"/>
    <s v="Region IV - Southeast"/>
    <x v="26"/>
    <s v="NC"/>
    <x v="175"/>
    <n v="1"/>
    <x v="0"/>
    <n v="89930.37"/>
    <n v="157378.14000000001"/>
    <n v="116305.29"/>
    <n v="203534.26"/>
    <n v="139135.42000000001"/>
    <n v="243486.99"/>
    <n v="165836.79"/>
    <n v="290214.39"/>
    <n v="195372.05"/>
    <n v="341901.09"/>
    <n v="214122.71"/>
    <n v="374714.75"/>
    <n v="231682.92"/>
    <n v="405445.11"/>
  </r>
  <r>
    <n v="4"/>
    <s v="Region IV - Southeast"/>
    <x v="26"/>
    <s v="NC"/>
    <x v="175"/>
    <n v="2"/>
    <x v="1"/>
    <n v="77583.39"/>
    <n v="135770.94"/>
    <n v="101251.26"/>
    <n v="177189.71"/>
    <n v="122649.60000000001"/>
    <n v="214636.81"/>
    <n v="149597.12"/>
    <n v="261794.95"/>
    <n v="177396.71"/>
    <n v="310444.24"/>
    <n v="195092.37"/>
    <n v="341411.65"/>
    <n v="211620.99"/>
    <n v="370336.73"/>
  </r>
  <r>
    <n v="4"/>
    <s v="Region IV - Southeast"/>
    <x v="26"/>
    <s v="NC"/>
    <x v="175"/>
    <n v="3"/>
    <x v="2"/>
    <n v="68319.710000000006"/>
    <n v="119559.49"/>
    <n v="93334.71"/>
    <n v="163335.75"/>
    <n v="118175.81"/>
    <n v="206807.67"/>
    <n v="155748.48000000001"/>
    <n v="272559.84000000003"/>
    <n v="193080.36"/>
    <n v="337890.63"/>
    <n v="217611.56"/>
    <n v="380820.22"/>
    <n v="241857.38"/>
    <n v="423250.42"/>
  </r>
  <r>
    <n v="4"/>
    <s v="Region IV - Southeast"/>
    <x v="26"/>
    <s v="NC"/>
    <x v="175"/>
    <n v="4"/>
    <x v="3"/>
    <n v="76698.73"/>
    <n v="122717.97"/>
    <n v="107378.22"/>
    <n v="171805.16"/>
    <n v="138057.72"/>
    <n v="220892.35"/>
    <n v="184076.96"/>
    <n v="294523.13"/>
    <n v="230096.19"/>
    <n v="368153.92"/>
    <n v="260775.69"/>
    <n v="417241.1"/>
    <n v="291455.18"/>
    <n v="466328.29"/>
  </r>
  <r>
    <n v="4"/>
    <s v="Region IV - Southeast"/>
    <x v="26"/>
    <s v="NC"/>
    <x v="176"/>
    <n v="1"/>
    <x v="0"/>
    <n v="92367.07"/>
    <n v="161642.37"/>
    <n v="119472.18"/>
    <n v="209076.32"/>
    <n v="142934.5"/>
    <n v="250135.37"/>
    <n v="170381.06"/>
    <n v="298166.86"/>
    <n v="200740.76"/>
    <n v="351296.33"/>
    <n v="220014.93"/>
    <n v="385026.12"/>
    <n v="238071.71"/>
    <n v="416625.49"/>
  </r>
  <r>
    <n v="4"/>
    <s v="Region IV - Southeast"/>
    <x v="26"/>
    <s v="NC"/>
    <x v="176"/>
    <n v="2"/>
    <x v="1"/>
    <n v="79613.05"/>
    <n v="139322.85"/>
    <n v="103921.87"/>
    <n v="181863.27"/>
    <n v="125905.19"/>
    <n v="220334.09"/>
    <n v="153606.01"/>
    <n v="268810.52"/>
    <n v="182172.83"/>
    <n v="318802.44"/>
    <n v="200357.21"/>
    <n v="350625.12"/>
    <n v="217348.39"/>
    <n v="380359.67999999999"/>
  </r>
  <r>
    <n v="4"/>
    <s v="Region IV - Southeast"/>
    <x v="26"/>
    <s v="NC"/>
    <x v="176"/>
    <n v="3"/>
    <x v="2"/>
    <n v="70047.710000000006"/>
    <n v="122583.49"/>
    <n v="95677.66"/>
    <n v="167435.9"/>
    <n v="121127.98"/>
    <n v="211973.96"/>
    <n v="159624.72"/>
    <n v="279343.26"/>
    <n v="197872.74"/>
    <n v="346277.3"/>
    <n v="223002.94"/>
    <n v="390255.15"/>
    <n v="247838.36"/>
    <n v="433717.12"/>
  </r>
  <r>
    <n v="4"/>
    <s v="Region IV - Southeast"/>
    <x v="26"/>
    <s v="NC"/>
    <x v="176"/>
    <n v="4"/>
    <x v="3"/>
    <n v="78772.899999999994"/>
    <n v="126036.65"/>
    <n v="110282.07"/>
    <n v="176451.31"/>
    <n v="141791.23000000001"/>
    <n v="226865.97"/>
    <n v="189054.97"/>
    <n v="302487.96000000002"/>
    <n v="236318.71"/>
    <n v="378109.95"/>
    <n v="267827.88"/>
    <n v="428524.61"/>
    <n v="299337.03999999998"/>
    <n v="478939.27"/>
  </r>
  <r>
    <n v="4"/>
    <s v="Region IV - Southeast"/>
    <x v="26"/>
    <s v="NC"/>
    <x v="177"/>
    <n v="1"/>
    <x v="0"/>
    <n v="89448.37"/>
    <n v="156534.66"/>
    <n v="115667.03"/>
    <n v="202417.31"/>
    <n v="138361.76999999999"/>
    <n v="242133.1"/>
    <n v="164899.22"/>
    <n v="288573.64"/>
    <n v="194253.01"/>
    <n v="339942.76"/>
    <n v="212888.37"/>
    <n v="372554.65"/>
    <n v="230334.55"/>
    <n v="403085.46"/>
  </r>
  <r>
    <n v="4"/>
    <s v="Region IV - Southeast"/>
    <x v="26"/>
    <s v="NC"/>
    <x v="177"/>
    <n v="2"/>
    <x v="1"/>
    <n v="77237.09"/>
    <n v="135164.9"/>
    <n v="100778.43"/>
    <n v="176362.26"/>
    <n v="122057.12"/>
    <n v="213599.96"/>
    <n v="148838"/>
    <n v="260466.51"/>
    <n v="176475.19"/>
    <n v="308831.59000000003"/>
    <n v="194067.15"/>
    <n v="339617.51"/>
    <n v="210493.08"/>
    <n v="368362.88"/>
  </r>
  <r>
    <n v="4"/>
    <s v="Region IV - Southeast"/>
    <x v="26"/>
    <s v="NC"/>
    <x v="177"/>
    <n v="3"/>
    <x v="2"/>
    <n v="68071.62"/>
    <n v="119125.34"/>
    <n v="93012.81"/>
    <n v="162772.41"/>
    <n v="117782"/>
    <n v="206118.5"/>
    <n v="155243.38"/>
    <n v="271675.92"/>
    <n v="192466.63"/>
    <n v="336816.6"/>
    <n v="216929.33"/>
    <n v="379626.32"/>
    <n v="241109.78"/>
    <n v="421942.12"/>
  </r>
  <r>
    <n v="4"/>
    <s v="Region IV - Southeast"/>
    <x v="26"/>
    <s v="NC"/>
    <x v="177"/>
    <n v="4"/>
    <x v="3"/>
    <n v="76291.5"/>
    <n v="122066.41"/>
    <n v="106808.11"/>
    <n v="170892.97"/>
    <n v="137324.71"/>
    <n v="219719.54"/>
    <n v="183099.61"/>
    <n v="292959.38"/>
    <n v="228874.51"/>
    <n v="366199.23"/>
    <n v="259391.11"/>
    <n v="415025.79"/>
    <n v="289907.71999999997"/>
    <n v="463852.35"/>
  </r>
  <r>
    <n v="4"/>
    <s v="Region IV - Southeast"/>
    <x v="26"/>
    <s v="NC"/>
    <x v="178"/>
    <n v="1"/>
    <x v="0"/>
    <n v="87989.03"/>
    <n v="153980.79999999999"/>
    <n v="113764.46"/>
    <n v="199087.81"/>
    <n v="136075.41"/>
    <n v="238131.96"/>
    <n v="162158.31"/>
    <n v="283777.03999999998"/>
    <n v="191009.13"/>
    <n v="334265.98"/>
    <n v="209325.09"/>
    <n v="366318.91"/>
    <n v="226465.97"/>
    <n v="396315.45"/>
  </r>
  <r>
    <n v="4"/>
    <s v="Region IV - Southeast"/>
    <x v="26"/>
    <s v="NC"/>
    <x v="178"/>
    <n v="2"/>
    <x v="1"/>
    <n v="76049.100000000006"/>
    <n v="133085.93"/>
    <n v="99206.720000000001"/>
    <n v="173611.76"/>
    <n v="120133.08"/>
    <n v="210232.89"/>
    <n v="146454"/>
    <n v="256294.5"/>
    <n v="173626.38"/>
    <n v="303846.17"/>
    <n v="190922.12"/>
    <n v="334113.71999999997"/>
    <n v="207065.42"/>
    <n v="362364.49"/>
  </r>
  <r>
    <n v="4"/>
    <s v="Region IV - Southeast"/>
    <x v="26"/>
    <s v="NC"/>
    <x v="178"/>
    <n v="3"/>
    <x v="2"/>
    <n v="67083.58"/>
    <n v="117396.27"/>
    <n v="91680.38"/>
    <n v="160440.66"/>
    <n v="116109.01"/>
    <n v="203190.77"/>
    <n v="153052.72"/>
    <n v="267842.25"/>
    <n v="189763.58"/>
    <n v="332086.26"/>
    <n v="213892.52"/>
    <n v="374311.91"/>
    <n v="237745.5"/>
    <n v="416054.62"/>
  </r>
  <r>
    <n v="4"/>
    <s v="Region IV - Southeast"/>
    <x v="26"/>
    <s v="NC"/>
    <x v="178"/>
    <n v="4"/>
    <x v="3"/>
    <n v="75050.81"/>
    <n v="120081.29"/>
    <n v="105071.13"/>
    <n v="168113.81"/>
    <n v="135091.45000000001"/>
    <n v="216146.32"/>
    <n v="180121.93"/>
    <n v="288195.09999999998"/>
    <n v="225152.42"/>
    <n v="360243.87"/>
    <n v="255172.74"/>
    <n v="408276.39"/>
    <n v="285193.06"/>
    <n v="456308.9"/>
  </r>
  <r>
    <n v="4"/>
    <s v="Region IV - Southeast"/>
    <x v="26"/>
    <s v="NC"/>
    <x v="179"/>
    <n v="1"/>
    <x v="0"/>
    <n v="90894.34"/>
    <n v="159065.1"/>
    <n v="117581.8"/>
    <n v="205768.15"/>
    <n v="140682.71"/>
    <n v="246194.74"/>
    <n v="167711.92000000001"/>
    <n v="293495.87"/>
    <n v="197610.12"/>
    <n v="345817.72"/>
    <n v="216591.39"/>
    <n v="379034.93"/>
    <n v="234379.65"/>
    <n v="410164.4"/>
  </r>
  <r>
    <n v="4"/>
    <s v="Region IV - Southeast"/>
    <x v="26"/>
    <s v="NC"/>
    <x v="179"/>
    <n v="2"/>
    <x v="1"/>
    <n v="78276.009999999995"/>
    <n v="136983.01999999999"/>
    <n v="102196.91"/>
    <n v="178844.59"/>
    <n v="123834.57"/>
    <n v="216710.5"/>
    <n v="151115.32999999999"/>
    <n v="264451.83"/>
    <n v="179239.72"/>
    <n v="313669.5"/>
    <n v="197142.8"/>
    <n v="344999.9"/>
    <n v="213876.8"/>
    <n v="374284.4"/>
  </r>
  <r>
    <n v="4"/>
    <s v="Region IV - Southeast"/>
    <x v="26"/>
    <s v="NC"/>
    <x v="179"/>
    <n v="3"/>
    <x v="2"/>
    <n v="68815.88"/>
    <n v="120427.8"/>
    <n v="93978.52"/>
    <n v="164462.41"/>
    <n v="118963.44"/>
    <n v="208186.02"/>
    <n v="156758.66"/>
    <n v="274327.65999999997"/>
    <n v="194307.81"/>
    <n v="340038.66"/>
    <n v="218976.01"/>
    <n v="383208.02"/>
    <n v="243352.57"/>
    <n v="425866.99"/>
  </r>
  <r>
    <n v="4"/>
    <s v="Region IV - Southeast"/>
    <x v="26"/>
    <s v="NC"/>
    <x v="179"/>
    <n v="4"/>
    <x v="3"/>
    <n v="77513.179999999993"/>
    <n v="124021.09"/>
    <n v="108518.45"/>
    <n v="173629.53"/>
    <n v="139523.73000000001"/>
    <n v="223237.96"/>
    <n v="186031.63"/>
    <n v="297650.62"/>
    <n v="232539.54"/>
    <n v="372063.27"/>
    <n v="263544.81"/>
    <n v="421671.71"/>
    <n v="294550.09000000003"/>
    <n v="471280.15"/>
  </r>
  <r>
    <n v="4"/>
    <s v="Region IV - Southeast"/>
    <x v="26"/>
    <s v="NC"/>
    <x v="180"/>
    <n v="1"/>
    <x v="0"/>
    <n v="87975.65"/>
    <n v="153957.38"/>
    <n v="113776.65"/>
    <n v="199109.14"/>
    <n v="136109.98000000001"/>
    <n v="238192.47"/>
    <n v="162230.07999999999"/>
    <n v="283902.65000000002"/>
    <n v="191122.37"/>
    <n v="334464.14"/>
    <n v="209464.83"/>
    <n v="366563.46"/>
    <n v="226642.5"/>
    <n v="396624.37"/>
  </r>
  <r>
    <n v="4"/>
    <s v="Region IV - Southeast"/>
    <x v="26"/>
    <s v="NC"/>
    <x v="180"/>
    <n v="2"/>
    <x v="1"/>
    <n v="75900.039999999994"/>
    <n v="132825.07"/>
    <n v="99053.48"/>
    <n v="173343.59"/>
    <n v="119986.49"/>
    <n v="209976.37"/>
    <n v="146347.32"/>
    <n v="256107.81"/>
    <n v="173542.09"/>
    <n v="303698.65000000002"/>
    <n v="190852.74"/>
    <n v="333992.28999999998"/>
    <n v="207021.49"/>
    <n v="362287.6"/>
  </r>
  <r>
    <n v="4"/>
    <s v="Region IV - Southeast"/>
    <x v="26"/>
    <s v="NC"/>
    <x v="180"/>
    <n v="3"/>
    <x v="2"/>
    <n v="66839.8"/>
    <n v="116969.65"/>
    <n v="91313.67"/>
    <n v="159798.92000000001"/>
    <n v="115617.46"/>
    <n v="202330.55"/>
    <n v="152377.32"/>
    <n v="266660.32"/>
    <n v="188901.7"/>
    <n v="330577.96999999997"/>
    <n v="212902.39999999999"/>
    <n v="372579.19"/>
    <n v="236623.99"/>
    <n v="414091.99"/>
  </r>
  <r>
    <n v="4"/>
    <s v="Region IV - Southeast"/>
    <x v="26"/>
    <s v="NC"/>
    <x v="180"/>
    <n v="4"/>
    <x v="3"/>
    <n v="75031.78"/>
    <n v="120050.85"/>
    <n v="105044.49"/>
    <n v="168071.19"/>
    <n v="135057.20000000001"/>
    <n v="216091.53"/>
    <n v="180076.27"/>
    <n v="288122.03999999998"/>
    <n v="225095.34"/>
    <n v="360152.55"/>
    <n v="255108.05"/>
    <n v="408172.89"/>
    <n v="285120.77"/>
    <n v="456193.23"/>
  </r>
  <r>
    <n v="4"/>
    <s v="Region IV - Southeast"/>
    <x v="26"/>
    <s v="NC"/>
    <x v="91"/>
    <n v="1"/>
    <x v="0"/>
    <n v="89435"/>
    <n v="156511.24"/>
    <n v="115679.23"/>
    <n v="202438.65"/>
    <n v="138396.35"/>
    <n v="242193.61"/>
    <n v="164971.01"/>
    <n v="288699.26"/>
    <n v="194366.25"/>
    <n v="340140.94"/>
    <n v="213028.12"/>
    <n v="372799.2"/>
    <n v="230511.08"/>
    <n v="403394.39"/>
  </r>
  <r>
    <n v="4"/>
    <s v="Region IV - Southeast"/>
    <x v="26"/>
    <s v="NC"/>
    <x v="91"/>
    <n v="2"/>
    <x v="1"/>
    <n v="77088.02"/>
    <n v="134904.04"/>
    <n v="100625.2"/>
    <n v="176094.09"/>
    <n v="121910.53"/>
    <n v="213343.43"/>
    <n v="148731.32999999999"/>
    <n v="260279.83"/>
    <n v="176390.9"/>
    <n v="308684.08"/>
    <n v="193997.77"/>
    <n v="339496.1"/>
    <n v="210449.15"/>
    <n v="368286.01"/>
  </r>
  <r>
    <n v="4"/>
    <s v="Region IV - Southeast"/>
    <x v="26"/>
    <s v="NC"/>
    <x v="91"/>
    <n v="3"/>
    <x v="2"/>
    <n v="67827.839999999997"/>
    <n v="118698.73"/>
    <n v="92646.1"/>
    <n v="162130.67000000001"/>
    <n v="117290.45"/>
    <n v="205258.29"/>
    <n v="154567.99"/>
    <n v="270493.99"/>
    <n v="191604.75"/>
    <n v="335308.32"/>
    <n v="215939.20000000001"/>
    <n v="377893.61"/>
    <n v="239988.28"/>
    <n v="419979.49"/>
  </r>
  <r>
    <n v="4"/>
    <s v="Region IV - Southeast"/>
    <x v="26"/>
    <s v="NC"/>
    <x v="91"/>
    <n v="4"/>
    <x v="3"/>
    <n v="76272.479999999996"/>
    <n v="122035.97"/>
    <n v="106781.47"/>
    <n v="170850.36"/>
    <n v="137290.47"/>
    <n v="219664.75"/>
    <n v="183053.96"/>
    <n v="292886.33"/>
    <n v="228817.45"/>
    <n v="366107.92"/>
    <n v="259326.44"/>
    <n v="414922.31"/>
    <n v="289835.43"/>
    <n v="463736.7"/>
  </r>
  <r>
    <n v="4"/>
    <s v="Region IV - Southeast"/>
    <x v="26"/>
    <s v="NC"/>
    <x v="181"/>
    <n v="1"/>
    <x v="0"/>
    <n v="88002.41"/>
    <n v="154004.22"/>
    <n v="113752.27"/>
    <n v="199066.48"/>
    <n v="136040.82999999999"/>
    <n v="238071.46"/>
    <n v="162086.53"/>
    <n v="283651.42"/>
    <n v="190895.9"/>
    <n v="334067.82"/>
    <n v="209185.35"/>
    <n v="366074.37"/>
    <n v="226289.45"/>
    <n v="396006.54"/>
  </r>
  <r>
    <n v="4"/>
    <s v="Region IV - Southeast"/>
    <x v="26"/>
    <s v="NC"/>
    <x v="181"/>
    <n v="2"/>
    <x v="1"/>
    <n v="76198.16"/>
    <n v="133346.79"/>
    <n v="99359.96"/>
    <n v="173879.93"/>
    <n v="120279.67"/>
    <n v="210489.42"/>
    <n v="146560.68"/>
    <n v="256481.19"/>
    <n v="173710.68"/>
    <n v="303993.69"/>
    <n v="190991.51"/>
    <n v="334235.14"/>
    <n v="207109.36"/>
    <n v="362441.38"/>
  </r>
  <r>
    <n v="4"/>
    <s v="Region IV - Southeast"/>
    <x v="26"/>
    <s v="NC"/>
    <x v="181"/>
    <n v="3"/>
    <x v="2"/>
    <n v="67327.360000000001"/>
    <n v="117822.88"/>
    <n v="92047.09"/>
    <n v="161082.41"/>
    <n v="116600.56"/>
    <n v="204050.98"/>
    <n v="153728.10999999999"/>
    <n v="269024.19"/>
    <n v="190625.46"/>
    <n v="333594.55"/>
    <n v="214882.65"/>
    <n v="376044.63"/>
    <n v="238867.01"/>
    <n v="418017.26"/>
  </r>
  <r>
    <n v="4"/>
    <s v="Region IV - Southeast"/>
    <x v="26"/>
    <s v="NC"/>
    <x v="181"/>
    <n v="4"/>
    <x v="3"/>
    <n v="75069.83"/>
    <n v="120111.73"/>
    <n v="105097.76"/>
    <n v="168156.42"/>
    <n v="135125.69"/>
    <n v="216201.11"/>
    <n v="180167.59"/>
    <n v="288268.15000000002"/>
    <n v="225209.49"/>
    <n v="360335.19"/>
    <n v="255237.42"/>
    <n v="408379.88"/>
    <n v="285265.36"/>
    <n v="456424.58"/>
  </r>
  <r>
    <n v="4"/>
    <s v="Region IV - Southeast"/>
    <x v="27"/>
    <s v="SC"/>
    <x v="125"/>
    <n v="1"/>
    <x v="0"/>
    <n v="90439.11"/>
    <n v="158268.45000000001"/>
    <n v="116919.16"/>
    <n v="204608.54"/>
    <n v="139839.91"/>
    <n v="244719.84"/>
    <n v="166630.79999999999"/>
    <n v="291603.90000000002"/>
    <n v="196264.61"/>
    <n v="343463.07"/>
    <n v="215077.57"/>
    <n v="376385.74"/>
    <n v="232678.23"/>
    <n v="407186.91"/>
  </r>
  <r>
    <n v="4"/>
    <s v="Region IV - Southeast"/>
    <x v="27"/>
    <s v="SC"/>
    <x v="125"/>
    <n v="2"/>
    <x v="1"/>
    <n v="78227.820000000007"/>
    <n v="136898.69"/>
    <n v="102030.56"/>
    <n v="178553.49"/>
    <n v="123535.26"/>
    <n v="216186.7"/>
    <n v="150569.57999999999"/>
    <n v="263496.76"/>
    <n v="178486.8"/>
    <n v="312351.90000000002"/>
    <n v="196256.35"/>
    <n v="343448.61"/>
    <n v="212836.76"/>
    <n v="372464.33"/>
  </r>
  <r>
    <n v="4"/>
    <s v="Region IV - Southeast"/>
    <x v="27"/>
    <s v="SC"/>
    <x v="125"/>
    <n v="3"/>
    <x v="2"/>
    <n v="69055.360000000001"/>
    <n v="120846.88"/>
    <n v="94390.04"/>
    <n v="165182.56"/>
    <n v="119552.72"/>
    <n v="209217.27"/>
    <n v="157604.35"/>
    <n v="275807.61"/>
    <n v="195417.84"/>
    <n v="341981.22"/>
    <n v="220274.03"/>
    <n v="385479.55"/>
    <n v="244847.98"/>
    <n v="428483.97"/>
  </r>
  <r>
    <n v="4"/>
    <s v="Region IV - Southeast"/>
    <x v="27"/>
    <s v="SC"/>
    <x v="125"/>
    <n v="4"/>
    <x v="3"/>
    <n v="77144"/>
    <n v="123430.41"/>
    <n v="108001.60000000001"/>
    <n v="172802.57"/>
    <n v="138859.21"/>
    <n v="222174.73"/>
    <n v="185145.61"/>
    <n v="296232.98"/>
    <n v="231432.01"/>
    <n v="370291.22"/>
    <n v="262289.61"/>
    <n v="419663.39"/>
    <n v="293147.21000000002"/>
    <n v="469035.55"/>
  </r>
  <r>
    <n v="4"/>
    <s v="Region IV - Southeast"/>
    <x v="27"/>
    <s v="SC"/>
    <x v="182"/>
    <n v="1"/>
    <x v="0"/>
    <n v="89475.14"/>
    <n v="156581.49"/>
    <n v="115642.66"/>
    <n v="202374.65"/>
    <n v="138292.62"/>
    <n v="242012.08"/>
    <n v="164755.67000000001"/>
    <n v="288322.42"/>
    <n v="194026.54"/>
    <n v="339546.44"/>
    <n v="212608.89"/>
    <n v="372065.56"/>
    <n v="229981.5"/>
    <n v="402467.63"/>
  </r>
  <r>
    <n v="4"/>
    <s v="Region IV - Southeast"/>
    <x v="27"/>
    <s v="SC"/>
    <x v="182"/>
    <n v="2"/>
    <x v="1"/>
    <n v="77535.210000000006"/>
    <n v="135686.62"/>
    <n v="101084.91"/>
    <n v="176898.6"/>
    <n v="122350.29"/>
    <n v="214113.01"/>
    <n v="149051.35999999999"/>
    <n v="260839.89"/>
    <n v="176643.79"/>
    <n v="309126.63"/>
    <n v="194205.92"/>
    <n v="339860.36"/>
    <n v="210580.95"/>
    <n v="368516.67"/>
  </r>
  <r>
    <n v="4"/>
    <s v="Region IV - Southeast"/>
    <x v="27"/>
    <s v="SC"/>
    <x v="182"/>
    <n v="3"/>
    <x v="2"/>
    <n v="68559.19"/>
    <n v="119978.58"/>
    <n v="93746.23"/>
    <n v="164055.9"/>
    <n v="118765.1"/>
    <n v="207838.92"/>
    <n v="156594.17000000001"/>
    <n v="274039.78999999998"/>
    <n v="194190.39"/>
    <n v="339833.18"/>
    <n v="218909.58"/>
    <n v="383091.76"/>
    <n v="243352.8"/>
    <n v="425867.4"/>
  </r>
  <r>
    <n v="4"/>
    <s v="Region IV - Southeast"/>
    <x v="27"/>
    <s v="SC"/>
    <x v="182"/>
    <n v="4"/>
    <x v="3"/>
    <n v="76329.55"/>
    <n v="122127.29"/>
    <n v="106861.38"/>
    <n v="170978.2"/>
    <n v="137393.20000000001"/>
    <n v="219829.12"/>
    <n v="183190.93"/>
    <n v="293105.49"/>
    <n v="228988.66"/>
    <n v="366381.87"/>
    <n v="259520.48"/>
    <n v="415232.78"/>
    <n v="290052.31"/>
    <n v="464083.7"/>
  </r>
  <r>
    <n v="4"/>
    <s v="Region IV - Southeast"/>
    <x v="27"/>
    <s v="SC"/>
    <x v="183"/>
    <n v="1"/>
    <x v="0"/>
    <n v="87975.65"/>
    <n v="153957.38"/>
    <n v="113776.65"/>
    <n v="199109.14"/>
    <n v="136109.98000000001"/>
    <n v="238192.47"/>
    <n v="162230.07999999999"/>
    <n v="283902.65000000002"/>
    <n v="191122.37"/>
    <n v="334464.14"/>
    <n v="209464.83"/>
    <n v="366563.46"/>
    <n v="226642.5"/>
    <n v="396624.37"/>
  </r>
  <r>
    <n v="4"/>
    <s v="Region IV - Southeast"/>
    <x v="27"/>
    <s v="SC"/>
    <x v="183"/>
    <n v="2"/>
    <x v="1"/>
    <n v="75900.039999999994"/>
    <n v="132825.07"/>
    <n v="99053.48"/>
    <n v="173343.59"/>
    <n v="119986.49"/>
    <n v="209976.37"/>
    <n v="146347.32"/>
    <n v="256107.81"/>
    <n v="173542.09"/>
    <n v="303698.65000000002"/>
    <n v="190852.74"/>
    <n v="333992.28999999998"/>
    <n v="207021.49"/>
    <n v="362287.6"/>
  </r>
  <r>
    <n v="4"/>
    <s v="Region IV - Southeast"/>
    <x v="27"/>
    <s v="SC"/>
    <x v="183"/>
    <n v="3"/>
    <x v="2"/>
    <n v="66839.8"/>
    <n v="116969.65"/>
    <n v="91313.67"/>
    <n v="159798.92000000001"/>
    <n v="115617.46"/>
    <n v="202330.55"/>
    <n v="152377.32"/>
    <n v="266660.32"/>
    <n v="188901.7"/>
    <n v="330577.96999999997"/>
    <n v="212902.39999999999"/>
    <n v="372579.19"/>
    <n v="236623.99"/>
    <n v="414091.99"/>
  </r>
  <r>
    <n v="4"/>
    <s v="Region IV - Southeast"/>
    <x v="27"/>
    <s v="SC"/>
    <x v="183"/>
    <n v="4"/>
    <x v="3"/>
    <n v="75031.78"/>
    <n v="120050.85"/>
    <n v="105044.49"/>
    <n v="168071.19"/>
    <n v="135057.20000000001"/>
    <n v="216091.53"/>
    <n v="180076.27"/>
    <n v="288122.03999999998"/>
    <n v="225095.34"/>
    <n v="360152.55"/>
    <n v="255108.05"/>
    <n v="408172.89"/>
    <n v="285120.77"/>
    <n v="456193.23"/>
  </r>
  <r>
    <n v="4"/>
    <s v="Region IV - Southeast"/>
    <x v="27"/>
    <s v="SC"/>
    <x v="167"/>
    <n v="1"/>
    <x v="0"/>
    <n v="88484.4"/>
    <n v="154847.70000000001"/>
    <n v="114390.53"/>
    <n v="200183.42"/>
    <n v="136814.48000000001"/>
    <n v="239425.34"/>
    <n v="163024.09"/>
    <n v="285292.15999999997"/>
    <n v="192014.93"/>
    <n v="336026.14"/>
    <n v="210419.69"/>
    <n v="368234.46"/>
    <n v="227637.82"/>
    <n v="398366.18"/>
  </r>
  <r>
    <n v="4"/>
    <s v="Region IV - Southeast"/>
    <x v="27"/>
    <s v="SC"/>
    <x v="167"/>
    <n v="2"/>
    <x v="1"/>
    <n v="76544.47"/>
    <n v="133952.82"/>
    <n v="99832.78"/>
    <n v="174707.37"/>
    <n v="120872.15"/>
    <n v="211526.27"/>
    <n v="147319.79"/>
    <n v="257809.63"/>
    <n v="174632.18"/>
    <n v="305606.32"/>
    <n v="192016.72"/>
    <n v="336029.27"/>
    <n v="208237.27"/>
    <n v="364415.22"/>
  </r>
  <r>
    <n v="4"/>
    <s v="Region IV - Southeast"/>
    <x v="27"/>
    <s v="SC"/>
    <x v="167"/>
    <n v="3"/>
    <x v="2"/>
    <n v="67575.45"/>
    <n v="118257.04"/>
    <n v="92368.99"/>
    <n v="161645.74"/>
    <n v="116994.37"/>
    <n v="204740.15"/>
    <n v="154233.20000000001"/>
    <n v="269908.09999999998"/>
    <n v="191239.18"/>
    <n v="334668.57"/>
    <n v="215564.87"/>
    <n v="377238.53"/>
    <n v="239614.6"/>
    <n v="419325.55"/>
  </r>
  <r>
    <n v="4"/>
    <s v="Region IV - Southeast"/>
    <x v="27"/>
    <s v="SC"/>
    <x v="167"/>
    <n v="4"/>
    <x v="3"/>
    <n v="75477.06"/>
    <n v="120763.29"/>
    <n v="105667.88"/>
    <n v="169068.61"/>
    <n v="135858.70000000001"/>
    <n v="217373.92"/>
    <n v="181144.93"/>
    <n v="289831.90000000002"/>
    <n v="226431.16"/>
    <n v="362289.87"/>
    <n v="256621.99"/>
    <n v="410595.19"/>
    <n v="286812.81"/>
    <n v="458900.5"/>
  </r>
  <r>
    <n v="4"/>
    <s v="Region IV - Southeast"/>
    <x v="27"/>
    <s v="SC"/>
    <x v="184"/>
    <n v="1"/>
    <x v="0"/>
    <n v="90412.35"/>
    <n v="158221.62"/>
    <n v="116943.55"/>
    <n v="204651.2"/>
    <n v="139909.07"/>
    <n v="244840.86"/>
    <n v="166774.35999999999"/>
    <n v="291855.13"/>
    <n v="196491.09"/>
    <n v="343859.4"/>
    <n v="215357.05"/>
    <n v="376874.84"/>
    <n v="233031.29"/>
    <n v="407804.76"/>
  </r>
  <r>
    <n v="4"/>
    <s v="Region IV - Southeast"/>
    <x v="27"/>
    <s v="SC"/>
    <x v="184"/>
    <n v="2"/>
    <x v="1"/>
    <n v="77929.7"/>
    <n v="136376.98000000001"/>
    <n v="101724.09"/>
    <n v="178017.15"/>
    <n v="123242.09"/>
    <n v="215673.65"/>
    <n v="150356.22"/>
    <n v="263123.39"/>
    <n v="178318.21"/>
    <n v="312056.87"/>
    <n v="196117.58"/>
    <n v="343205.77"/>
    <n v="212748.89"/>
    <n v="372310.57"/>
  </r>
  <r>
    <n v="4"/>
    <s v="Region IV - Southeast"/>
    <x v="27"/>
    <s v="SC"/>
    <x v="184"/>
    <n v="3"/>
    <x v="2"/>
    <n v="68567.8"/>
    <n v="119993.65"/>
    <n v="93656.62"/>
    <n v="163899.07999999999"/>
    <n v="118569.63"/>
    <n v="207496.84"/>
    <n v="156253.57"/>
    <n v="273443.75"/>
    <n v="193694.07999999999"/>
    <n v="338964.64"/>
    <n v="218293.78"/>
    <n v="382014.12"/>
    <n v="242604.97"/>
    <n v="424558.7"/>
  </r>
  <r>
    <n v="4"/>
    <s v="Region IV - Southeast"/>
    <x v="27"/>
    <s v="SC"/>
    <x v="184"/>
    <n v="4"/>
    <x v="3"/>
    <n v="77105.960000000006"/>
    <n v="123369.53"/>
    <n v="107948.34"/>
    <n v="172717.34"/>
    <n v="138790.72"/>
    <n v="222065.16"/>
    <n v="185054.29"/>
    <n v="296086.88"/>
    <n v="231317.87"/>
    <n v="370108.59"/>
    <n v="262160.25"/>
    <n v="419456.41"/>
    <n v="293002.63"/>
    <n v="468804.22"/>
  </r>
  <r>
    <n v="4"/>
    <s v="Region IV - Southeast"/>
    <x v="27"/>
    <s v="SC"/>
    <x v="185"/>
    <n v="1"/>
    <x v="0"/>
    <n v="88979.77"/>
    <n v="155714.59"/>
    <n v="115016.59"/>
    <n v="201279.04"/>
    <n v="137553.54999999999"/>
    <n v="240718.71"/>
    <n v="163889.88"/>
    <n v="286807.28999999998"/>
    <n v="193020.74"/>
    <n v="337786.29"/>
    <n v="211514.29"/>
    <n v="370150.01"/>
    <n v="228809.66"/>
    <n v="400416.9"/>
  </r>
  <r>
    <n v="4"/>
    <s v="Region IV - Southeast"/>
    <x v="27"/>
    <s v="SC"/>
    <x v="185"/>
    <n v="2"/>
    <x v="1"/>
    <n v="77039.839999999997"/>
    <n v="134819.72"/>
    <n v="100458.85"/>
    <n v="175802.98"/>
    <n v="121611.22"/>
    <n v="212819.64"/>
    <n v="148185.57999999999"/>
    <n v="259324.76"/>
    <n v="175637.99"/>
    <n v="307366.46999999997"/>
    <n v="193111.32"/>
    <n v="337944.81"/>
    <n v="209409.11"/>
    <n v="366465.94"/>
  </r>
  <r>
    <n v="4"/>
    <s v="Region IV - Southeast"/>
    <x v="27"/>
    <s v="SC"/>
    <x v="185"/>
    <n v="3"/>
    <x v="2"/>
    <n v="68067.320000000007"/>
    <n v="119117.81"/>
    <n v="93057.61"/>
    <n v="162850.82"/>
    <n v="117879.74"/>
    <n v="206289.54"/>
    <n v="155413.68"/>
    <n v="271973.95"/>
    <n v="192714.79"/>
    <n v="337250.87"/>
    <n v="217237.23"/>
    <n v="380165.15"/>
    <n v="241483.7"/>
    <n v="422596.47"/>
  </r>
  <r>
    <n v="4"/>
    <s v="Region IV - Southeast"/>
    <x v="27"/>
    <s v="SC"/>
    <x v="185"/>
    <n v="4"/>
    <x v="3"/>
    <n v="75903.3"/>
    <n v="121445.29"/>
    <n v="106264.63"/>
    <n v="170023.4"/>
    <n v="136625.95000000001"/>
    <n v="218601.52"/>
    <n v="182167.93"/>
    <n v="291468.69"/>
    <n v="227709.91"/>
    <n v="364335.87"/>
    <n v="258071.24"/>
    <n v="412913.98"/>
    <n v="288432.56"/>
    <n v="461492.1"/>
  </r>
  <r>
    <n v="4"/>
    <s v="Region IV - Southeast"/>
    <x v="28"/>
    <s v="TN"/>
    <x v="186"/>
    <n v="1"/>
    <x v="0"/>
    <n v="86918"/>
    <n v="152106.5"/>
    <n v="112585.46"/>
    <n v="197024.55"/>
    <n v="134804.72"/>
    <n v="235908.25"/>
    <n v="160857.4"/>
    <n v="281500.44"/>
    <n v="189676.93"/>
    <n v="331934.63"/>
    <n v="207974.32"/>
    <n v="363955.07"/>
    <n v="225181.42"/>
    <n v="394067.49"/>
  </r>
  <r>
    <n v="4"/>
    <s v="Region IV - Southeast"/>
    <x v="28"/>
    <s v="TN"/>
    <x v="186"/>
    <n v="2"/>
    <x v="1"/>
    <n v="74163.98"/>
    <n v="129786.97"/>
    <n v="97035.14"/>
    <n v="169811.49"/>
    <n v="117775.41"/>
    <n v="206106.97"/>
    <n v="144082.34"/>
    <n v="252144.1"/>
    <n v="171109"/>
    <n v="299440.74"/>
    <n v="188316.61"/>
    <n v="329554.06"/>
    <n v="204458.11"/>
    <n v="357801.68"/>
  </r>
  <r>
    <n v="4"/>
    <s v="Region IV - Southeast"/>
    <x v="28"/>
    <s v="TN"/>
    <x v="186"/>
    <n v="3"/>
    <x v="2"/>
    <n v="64637.15"/>
    <n v="113115.01"/>
    <n v="88102.88"/>
    <n v="154180.04"/>
    <n v="111388.97"/>
    <n v="194930.7"/>
    <n v="146639.38"/>
    <n v="256618.92"/>
    <n v="181641.07"/>
    <n v="317871.87"/>
    <n v="204607.05"/>
    <n v="358062.33"/>
    <n v="227278.24"/>
    <n v="397736.92"/>
  </r>
  <r>
    <n v="4"/>
    <s v="Region IV - Southeast"/>
    <x v="28"/>
    <s v="TN"/>
    <x v="186"/>
    <n v="4"/>
    <x v="3"/>
    <n v="74084.149999999994"/>
    <n v="118534.65"/>
    <n v="103717.82"/>
    <n v="165948.51"/>
    <n v="133351.48000000001"/>
    <n v="213362.37"/>
    <n v="177801.97"/>
    <n v="284483.15000000002"/>
    <n v="222252.46"/>
    <n v="355603.94"/>
    <n v="251886.12"/>
    <n v="403017.8"/>
    <n v="281519.78000000003"/>
    <n v="450431.66"/>
  </r>
  <r>
    <n v="4"/>
    <s v="Region IV - Southeast"/>
    <x v="28"/>
    <s v="TN"/>
    <x v="182"/>
    <n v="1"/>
    <x v="0"/>
    <n v="81053.850000000006"/>
    <n v="141844.23000000001"/>
    <n v="104999.53"/>
    <n v="183749.18"/>
    <n v="125728.41"/>
    <n v="220024.72"/>
    <n v="150037.26999999999"/>
    <n v="262565.21999999997"/>
    <n v="176927.89"/>
    <n v="309623.81"/>
    <n v="194000.68"/>
    <n v="339501.2"/>
    <n v="210060.15"/>
    <n v="367605.27"/>
  </r>
  <r>
    <n v="4"/>
    <s v="Region IV - Southeast"/>
    <x v="28"/>
    <s v="TN"/>
    <x v="182"/>
    <n v="2"/>
    <x v="1"/>
    <n v="69113.919999999998"/>
    <n v="120949.36"/>
    <n v="90441.79"/>
    <n v="158273.13"/>
    <n v="109786.08"/>
    <n v="192125.65"/>
    <n v="134332.97"/>
    <n v="235082.69"/>
    <n v="159545.14000000001"/>
    <n v="279204"/>
    <n v="175597.72"/>
    <n v="307296"/>
    <n v="190659.6"/>
    <n v="333654.3"/>
  </r>
  <r>
    <n v="4"/>
    <s v="Region IV - Southeast"/>
    <x v="28"/>
    <s v="TN"/>
    <x v="182"/>
    <n v="3"/>
    <x v="2"/>
    <n v="60197.42"/>
    <n v="105345.48"/>
    <n v="82039.75"/>
    <n v="143569.56"/>
    <n v="103713.91"/>
    <n v="181499.35"/>
    <n v="136525.92000000001"/>
    <n v="238920.36"/>
    <n v="169105.08"/>
    <n v="295933.89"/>
    <n v="190479.56"/>
    <n v="333339.23"/>
    <n v="211578.07"/>
    <n v="370261.63"/>
  </r>
  <r>
    <n v="4"/>
    <s v="Region IV - Southeast"/>
    <x v="28"/>
    <s v="TN"/>
    <x v="182"/>
    <n v="4"/>
    <x v="3"/>
    <n v="69083.3"/>
    <n v="110533.29"/>
    <n v="96716.62"/>
    <n v="154746.6"/>
    <n v="124349.95"/>
    <n v="198959.92"/>
    <n v="165799.93"/>
    <n v="265279.89"/>
    <n v="207249.91"/>
    <n v="331599.86"/>
    <n v="234883.23"/>
    <n v="375813.18"/>
    <n v="262516.55"/>
    <n v="420026.49"/>
  </r>
  <r>
    <n v="4"/>
    <s v="Region IV - Southeast"/>
    <x v="28"/>
    <s v="TN"/>
    <x v="168"/>
    <n v="1"/>
    <x v="0"/>
    <n v="80049.73"/>
    <n v="140087.01999999999"/>
    <n v="103759.59"/>
    <n v="181579.29"/>
    <n v="124284.85"/>
    <n v="217498.48"/>
    <n v="148377.47"/>
    <n v="259660.58"/>
    <n v="175029.53"/>
    <n v="306301.67"/>
    <n v="191951.23"/>
    <n v="335914.64"/>
    <n v="207892.99"/>
    <n v="363812.73"/>
  </r>
  <r>
    <n v="4"/>
    <s v="Region IV - Southeast"/>
    <x v="28"/>
    <s v="TN"/>
    <x v="168"/>
    <n v="2"/>
    <x v="1"/>
    <n v="67974.12"/>
    <n v="118954.71"/>
    <n v="89036.42"/>
    <n v="155813.73000000001"/>
    <n v="108161.36"/>
    <n v="189282.37"/>
    <n v="132494.71"/>
    <n v="231865.75"/>
    <n v="157449.24"/>
    <n v="275536.18"/>
    <n v="173339.13"/>
    <n v="303343.48"/>
    <n v="188271.98"/>
    <n v="329475.96000000002"/>
  </r>
  <r>
    <n v="4"/>
    <s v="Region IV - Southeast"/>
    <x v="28"/>
    <s v="TN"/>
    <x v="168"/>
    <n v="3"/>
    <x v="2"/>
    <n v="58969.9"/>
    <n v="103197.32"/>
    <n v="80295.81"/>
    <n v="140517.66"/>
    <n v="101451.64"/>
    <n v="177540.36"/>
    <n v="133489.56"/>
    <n v="233606.73"/>
    <n v="165291.99"/>
    <n v="289260.99"/>
    <n v="186144.73"/>
    <n v="325753.28000000003"/>
    <n v="206718.37"/>
    <n v="361757.14"/>
  </r>
  <r>
    <n v="4"/>
    <s v="Region IV - Southeast"/>
    <x v="28"/>
    <s v="TN"/>
    <x v="168"/>
    <n v="4"/>
    <x v="3"/>
    <n v="68211.78"/>
    <n v="109138.85"/>
    <n v="95496.49"/>
    <n v="152794.39000000001"/>
    <n v="122781.2"/>
    <n v="196449.93"/>
    <n v="163708.26999999999"/>
    <n v="261933.24"/>
    <n v="204635.34"/>
    <n v="327416.53999999998"/>
    <n v="231920.05"/>
    <n v="371072.08"/>
    <n v="259204.76"/>
    <n v="414727.62"/>
  </r>
  <r>
    <n v="4"/>
    <s v="Region IV - Southeast"/>
    <x v="28"/>
    <s v="TN"/>
    <x v="187"/>
    <n v="1"/>
    <x v="0"/>
    <n v="79594.5"/>
    <n v="139290.38"/>
    <n v="103096.96000000001"/>
    <n v="180419.68"/>
    <n v="123442.05"/>
    <n v="216023.59"/>
    <n v="147296.35"/>
    <n v="257768.62"/>
    <n v="173684.02"/>
    <n v="303947.03000000003"/>
    <n v="190437.41"/>
    <n v="333265.46999999997"/>
    <n v="206191.58"/>
    <n v="360835.26"/>
  </r>
  <r>
    <n v="4"/>
    <s v="Region IV - Southeast"/>
    <x v="28"/>
    <s v="TN"/>
    <x v="187"/>
    <n v="2"/>
    <x v="1"/>
    <n v="67925.94"/>
    <n v="118870.39"/>
    <n v="88870.080000000002"/>
    <n v="155522.63"/>
    <n v="107862.05"/>
    <n v="188758.58"/>
    <n v="131948.96"/>
    <n v="230910.69"/>
    <n v="156696.32999999999"/>
    <n v="274218.58"/>
    <n v="172452.69"/>
    <n v="301792.21000000002"/>
    <n v="187231.95"/>
    <n v="327655.90999999997"/>
  </r>
  <r>
    <n v="4"/>
    <s v="Region IV - Southeast"/>
    <x v="28"/>
    <s v="TN"/>
    <x v="187"/>
    <n v="3"/>
    <x v="2"/>
    <n v="59209.37"/>
    <n v="103616.41"/>
    <n v="80707.320000000007"/>
    <n v="141237.82"/>
    <n v="102040.93"/>
    <n v="178571.62"/>
    <n v="134335.25"/>
    <n v="235086.7"/>
    <n v="166402.03"/>
    <n v="291203.55"/>
    <n v="187442.76"/>
    <n v="328024.83"/>
    <n v="208213.79"/>
    <n v="364374.13"/>
  </r>
  <r>
    <n v="4"/>
    <s v="Region IV - Southeast"/>
    <x v="28"/>
    <s v="TN"/>
    <x v="187"/>
    <n v="4"/>
    <x v="3"/>
    <n v="67842.600000000006"/>
    <n v="108548.17"/>
    <n v="94979.65"/>
    <n v="151967.44"/>
    <n v="122116.69"/>
    <n v="195386.7"/>
    <n v="162822.25"/>
    <n v="260515.6"/>
    <n v="203527.81"/>
    <n v="325644.51"/>
    <n v="230664.85"/>
    <n v="369063.77"/>
    <n v="257801.9"/>
    <n v="412483.04"/>
  </r>
  <r>
    <n v="4"/>
    <s v="Region IV - Southeast"/>
    <x v="28"/>
    <s v="TN"/>
    <x v="188"/>
    <n v="1"/>
    <x v="0"/>
    <n v="83503.929999999993"/>
    <n v="146131.89000000001"/>
    <n v="108154.24000000001"/>
    <n v="189269.92"/>
    <n v="129492.92"/>
    <n v="226612.61"/>
    <n v="154509.76999999999"/>
    <n v="270392.09000000003"/>
    <n v="182183.38"/>
    <n v="318820.90999999997"/>
    <n v="199753.17"/>
    <n v="349568.04"/>
    <n v="216272.42"/>
    <n v="378476.74"/>
  </r>
  <r>
    <n v="4"/>
    <s v="Region IV - Southeast"/>
    <x v="28"/>
    <s v="TN"/>
    <x v="188"/>
    <n v="2"/>
    <x v="1"/>
    <n v="71292.639999999999"/>
    <n v="124762.13"/>
    <n v="93265.64"/>
    <n v="163214.87"/>
    <n v="113188.27"/>
    <n v="198079.46"/>
    <n v="138448.54999999999"/>
    <n v="242284.96"/>
    <n v="164405.56"/>
    <n v="287709.74"/>
    <n v="180931.95"/>
    <n v="316630.90999999997"/>
    <n v="196430.95"/>
    <n v="343754.16"/>
  </r>
  <r>
    <n v="4"/>
    <s v="Region IV - Southeast"/>
    <x v="28"/>
    <s v="TN"/>
    <x v="188"/>
    <n v="3"/>
    <x v="2"/>
    <n v="62169.2"/>
    <n v="108796.1"/>
    <n v="84749.41"/>
    <n v="148311.47"/>
    <n v="107157.63"/>
    <n v="187525.86"/>
    <n v="141077.56"/>
    <n v="246885.74"/>
    <n v="174759.35"/>
    <n v="305828.87"/>
    <n v="196861.08"/>
    <n v="344506.89"/>
    <n v="218680.57"/>
    <n v="382690.99"/>
  </r>
  <r>
    <n v="4"/>
    <s v="Region IV - Southeast"/>
    <x v="28"/>
    <s v="TN"/>
    <x v="188"/>
    <n v="4"/>
    <x v="3"/>
    <n v="71176.5"/>
    <n v="113882.41"/>
    <n v="99647.11"/>
    <n v="159435.37"/>
    <n v="128117.71"/>
    <n v="204988.33"/>
    <n v="170823.61"/>
    <n v="273317.78000000003"/>
    <n v="213529.51"/>
    <n v="341647.22"/>
    <n v="242000.11"/>
    <n v="387200.19"/>
    <n v="270470.71000000002"/>
    <n v="432753.15"/>
  </r>
  <r>
    <n v="4"/>
    <s v="Region IV - Southeast"/>
    <x v="28"/>
    <s v="TN"/>
    <x v="189"/>
    <n v="1"/>
    <x v="0"/>
    <n v="85485.42"/>
    <n v="149599.48000000001"/>
    <n v="110658.51"/>
    <n v="193652.39"/>
    <n v="132449.20000000001"/>
    <n v="231786.11"/>
    <n v="157972.92000000001"/>
    <n v="276452.61"/>
    <n v="186206.59"/>
    <n v="325861.53000000003"/>
    <n v="204131.57"/>
    <n v="357230.25"/>
    <n v="220959.8"/>
    <n v="386679.65"/>
  </r>
  <r>
    <n v="4"/>
    <s v="Region IV - Southeast"/>
    <x v="28"/>
    <s v="TN"/>
    <x v="189"/>
    <n v="2"/>
    <x v="1"/>
    <n v="73274.13"/>
    <n v="128229.72"/>
    <n v="95769.91"/>
    <n v="167597.34"/>
    <n v="116144.55"/>
    <n v="203252.96"/>
    <n v="141911.70000000001"/>
    <n v="248345.48"/>
    <n v="168428.78"/>
    <n v="294750.36"/>
    <n v="185310.35"/>
    <n v="324293.11"/>
    <n v="201118.33"/>
    <n v="351957.07"/>
  </r>
  <r>
    <n v="4"/>
    <s v="Region IV - Southeast"/>
    <x v="28"/>
    <s v="TN"/>
    <x v="189"/>
    <n v="3"/>
    <x v="2"/>
    <n v="64136.67"/>
    <n v="112239.18"/>
    <n v="87503.88"/>
    <n v="153131.78"/>
    <n v="110699.09"/>
    <n v="193723.41"/>
    <n v="145799.51"/>
    <n v="255149.13"/>
    <n v="180661.78"/>
    <n v="316158.12"/>
    <n v="203550.5"/>
    <n v="356213.37"/>
    <n v="226156.98"/>
    <n v="395774.71"/>
  </r>
  <r>
    <n v="4"/>
    <s v="Region IV - Southeast"/>
    <x v="28"/>
    <s v="TN"/>
    <x v="189"/>
    <n v="4"/>
    <x v="3"/>
    <n v="72881.5"/>
    <n v="116610.41"/>
    <n v="102034.11"/>
    <n v="163254.57"/>
    <n v="131186.71"/>
    <n v="209898.74"/>
    <n v="174915.61"/>
    <n v="279864.98"/>
    <n v="218644.51"/>
    <n v="349831.23"/>
    <n v="247797.12"/>
    <n v="396475.39"/>
    <n v="276949.71999999997"/>
    <n v="443119.56"/>
  </r>
  <r>
    <n v="4"/>
    <s v="Region IV - Southeast"/>
    <x v="28"/>
    <s v="TN"/>
    <x v="190"/>
    <n v="1"/>
    <x v="0"/>
    <n v="86436.01"/>
    <n v="151263.01999999999"/>
    <n v="111947.2"/>
    <n v="195907.61"/>
    <n v="134031.07"/>
    <n v="234554.37"/>
    <n v="159919.82999999999"/>
    <n v="279859.7"/>
    <n v="188557.9"/>
    <n v="329976.32000000001"/>
    <n v="206739.99"/>
    <n v="361794.97"/>
    <n v="223833.05"/>
    <n v="391707.85"/>
  </r>
  <r>
    <n v="4"/>
    <s v="Region IV - Southeast"/>
    <x v="28"/>
    <s v="TN"/>
    <x v="190"/>
    <n v="2"/>
    <x v="1"/>
    <n v="73817.679999999993"/>
    <n v="129180.93"/>
    <n v="96562.31"/>
    <n v="168984.05"/>
    <n v="117182.93"/>
    <n v="205070.13"/>
    <n v="143323.24"/>
    <n v="250815.66"/>
    <n v="170187.49"/>
    <n v="297828.11"/>
    <n v="187291.39"/>
    <n v="327759.94"/>
    <n v="203330.2"/>
    <n v="355827.85"/>
  </r>
  <r>
    <n v="4"/>
    <s v="Region IV - Southeast"/>
    <x v="28"/>
    <s v="TN"/>
    <x v="190"/>
    <n v="3"/>
    <x v="2"/>
    <n v="64389.06"/>
    <n v="112680.86"/>
    <n v="87780.97"/>
    <n v="153616.71"/>
    <n v="110995.16"/>
    <n v="194241.53"/>
    <n v="146134.29"/>
    <n v="255735.01"/>
    <n v="181027.35"/>
    <n v="316797.84999999998"/>
    <n v="203924.82"/>
    <n v="356868.44"/>
    <n v="226530.65"/>
    <n v="396428.63"/>
  </r>
  <r>
    <n v="4"/>
    <s v="Region IV - Southeast"/>
    <x v="28"/>
    <s v="TN"/>
    <x v="190"/>
    <n v="4"/>
    <x v="3"/>
    <n v="73676.929999999993"/>
    <n v="117883.09"/>
    <n v="103147.7"/>
    <n v="165036.32"/>
    <n v="132618.47"/>
    <n v="212189.56"/>
    <n v="176824.63"/>
    <n v="282919.40999999997"/>
    <n v="221030.79"/>
    <n v="353649.27"/>
    <n v="250501.56"/>
    <n v="400802.5"/>
    <n v="279972.33"/>
    <n v="447955.74"/>
  </r>
  <r>
    <n v="5"/>
    <s v="Region V - Midwest"/>
    <x v="29"/>
    <s v="IL"/>
    <x v="191"/>
    <n v="1"/>
    <x v="0"/>
    <n v="104582.85"/>
    <n v="183019.99"/>
    <n v="135409.19"/>
    <n v="236966.08"/>
    <n v="162093.79"/>
    <n v="283664.12"/>
    <n v="193360.79"/>
    <n v="338381.39"/>
    <n v="227947.85"/>
    <n v="398908.73"/>
    <n v="249906.64"/>
    <n v="437336.63"/>
    <n v="270533.81"/>
    <n v="473434.17"/>
  </r>
  <r>
    <n v="5"/>
    <s v="Region V - Midwest"/>
    <x v="29"/>
    <s v="IL"/>
    <x v="191"/>
    <n v="2"/>
    <x v="1"/>
    <n v="89505.65"/>
    <n v="156634.88"/>
    <n v="117026.33"/>
    <n v="204796.07"/>
    <n v="141962.53"/>
    <n v="248434.43"/>
    <n v="173530.1"/>
    <n v="303677.68"/>
    <n v="205997.69"/>
    <n v="360495.96"/>
    <n v="226668.2"/>
    <n v="396669.35"/>
    <n v="246035.66"/>
    <n v="430562.41"/>
  </r>
  <r>
    <n v="5"/>
    <s v="Region V - Midwest"/>
    <x v="29"/>
    <s v="IL"/>
    <x v="191"/>
    <n v="3"/>
    <x v="2"/>
    <n v="78230.509999999995"/>
    <n v="136903.4"/>
    <n v="106698.4"/>
    <n v="186722.2"/>
    <n v="134953.93"/>
    <n v="236169.37"/>
    <n v="177717.01"/>
    <n v="311004.77"/>
    <n v="220186.06"/>
    <n v="385325.61"/>
    <n v="248063.17"/>
    <n v="434110.54"/>
    <n v="275591.78999999998"/>
    <n v="482285.63"/>
  </r>
  <r>
    <n v="5"/>
    <s v="Region V - Midwest"/>
    <x v="29"/>
    <s v="IL"/>
    <x v="191"/>
    <n v="4"/>
    <x v="3"/>
    <n v="89155.59"/>
    <n v="142648.95000000001"/>
    <n v="124817.83"/>
    <n v="199708.53"/>
    <n v="160480.07"/>
    <n v="256768.12"/>
    <n v="213973.43"/>
    <n v="342357.49"/>
    <n v="267466.78000000003"/>
    <n v="427946.86"/>
    <n v="303129.02"/>
    <n v="485006.44"/>
    <n v="338791.26"/>
    <n v="542066.02"/>
  </r>
  <r>
    <n v="5"/>
    <s v="Region V - Midwest"/>
    <x v="29"/>
    <s v="IL"/>
    <x v="192"/>
    <n v="1"/>
    <x v="0"/>
    <n v="101636.03"/>
    <n v="177863.04000000001"/>
    <n v="131596.69"/>
    <n v="230294.22"/>
    <n v="157531.95000000001"/>
    <n v="275680.92"/>
    <n v="187922.04"/>
    <n v="328863.56"/>
    <n v="221539.08"/>
    <n v="387693.38"/>
    <n v="242882.05"/>
    <n v="425043.58"/>
    <n v="262931.90999999997"/>
    <n v="460130.84"/>
  </r>
  <r>
    <n v="5"/>
    <s v="Region V - Midwest"/>
    <x v="29"/>
    <s v="IL"/>
    <x v="192"/>
    <n v="2"/>
    <x v="1"/>
    <n v="86970.02"/>
    <n v="152197.53"/>
    <n v="113715.18"/>
    <n v="199001.56"/>
    <n v="137949.73000000001"/>
    <n v="241412.03"/>
    <n v="168632.18"/>
    <n v="295106.32"/>
    <n v="200187.56"/>
    <n v="350328.23"/>
    <n v="220277.38"/>
    <n v="385485.41"/>
    <n v="239101.89"/>
    <n v="418428.31"/>
  </r>
  <r>
    <n v="5"/>
    <s v="Region V - Midwest"/>
    <x v="29"/>
    <s v="IL"/>
    <x v="192"/>
    <n v="3"/>
    <x v="2"/>
    <n v="76003.06"/>
    <n v="133005.35"/>
    <n v="103656.98"/>
    <n v="181399.72"/>
    <n v="131104.35"/>
    <n v="229432.61"/>
    <n v="172644.82"/>
    <n v="302128.44"/>
    <n v="213899.29"/>
    <n v="374323.75"/>
    <n v="240978.55"/>
    <n v="421712.45"/>
    <n v="267718.83"/>
    <n v="468507.95"/>
  </r>
  <r>
    <n v="5"/>
    <s v="Region V - Midwest"/>
    <x v="29"/>
    <s v="IL"/>
    <x v="192"/>
    <n v="4"/>
    <x v="3"/>
    <n v="86642.71"/>
    <n v="138628.32999999999"/>
    <n v="121299.79"/>
    <n v="194079.66"/>
    <n v="155956.87"/>
    <n v="249531"/>
    <n v="207942.49"/>
    <n v="332708"/>
    <n v="259928.12"/>
    <n v="415884.99"/>
    <n v="294585.2"/>
    <n v="471336.33"/>
    <n v="329242.28000000003"/>
    <n v="526787.66"/>
  </r>
  <r>
    <n v="5"/>
    <s v="Region V - Midwest"/>
    <x v="29"/>
    <s v="IL"/>
    <x v="193"/>
    <n v="1"/>
    <x v="0"/>
    <n v="103122.13"/>
    <n v="180463.73"/>
    <n v="133474.89000000001"/>
    <n v="233581.06"/>
    <n v="159749.17000000001"/>
    <n v="279561.03999999998"/>
    <n v="190519.4"/>
    <n v="333408.95"/>
    <n v="224556.48"/>
    <n v="392973.84"/>
    <n v="246165.84"/>
    <n v="430790.23"/>
    <n v="266447.44"/>
    <n v="466283.01"/>
  </r>
  <r>
    <n v="5"/>
    <s v="Region V - Midwest"/>
    <x v="29"/>
    <s v="IL"/>
    <x v="193"/>
    <n v="2"/>
    <x v="1"/>
    <n v="88456.12"/>
    <n v="154798.22"/>
    <n v="115593.38"/>
    <n v="202288.41"/>
    <n v="140166.94"/>
    <n v="245292.15"/>
    <n v="171229.54"/>
    <n v="299651.7"/>
    <n v="203204.96"/>
    <n v="355608.69"/>
    <n v="223561.17"/>
    <n v="391232.05"/>
    <n v="242617.42"/>
    <n v="424580.49"/>
  </r>
  <r>
    <n v="5"/>
    <s v="Region V - Midwest"/>
    <x v="29"/>
    <s v="IL"/>
    <x v="193"/>
    <n v="3"/>
    <x v="2"/>
    <n v="77478.66"/>
    <n v="135587.65"/>
    <n v="105722.83"/>
    <n v="185014.95"/>
    <n v="133760.43"/>
    <n v="234080.76"/>
    <n v="176186.27"/>
    <n v="308325.98"/>
    <n v="218326.1"/>
    <n v="382070.68"/>
    <n v="245995.6"/>
    <n v="430492.3"/>
    <n v="273326.13"/>
    <n v="478320.72"/>
  </r>
  <r>
    <n v="5"/>
    <s v="Region V - Midwest"/>
    <x v="29"/>
    <s v="IL"/>
    <x v="193"/>
    <n v="4"/>
    <x v="3"/>
    <n v="87921.45"/>
    <n v="140674.32999999999"/>
    <n v="123090.04"/>
    <n v="196944.06"/>
    <n v="158258.62"/>
    <n v="253213.79"/>
    <n v="211011.49"/>
    <n v="337618.39"/>
    <n v="263764.36"/>
    <n v="422022.99"/>
    <n v="298932.95"/>
    <n v="478292.72"/>
    <n v="334101.53000000003"/>
    <n v="534562.44999999995"/>
  </r>
  <r>
    <n v="5"/>
    <s v="Region V - Midwest"/>
    <x v="29"/>
    <s v="IL"/>
    <x v="194"/>
    <n v="1"/>
    <x v="0"/>
    <n v="105078.22"/>
    <n v="183886.89"/>
    <n v="136035.26"/>
    <n v="238061.7"/>
    <n v="162832.85999999999"/>
    <n v="284957.5"/>
    <n v="194226.58"/>
    <n v="339896.52"/>
    <n v="228953.65"/>
    <n v="400668.88"/>
    <n v="251001.24"/>
    <n v="439252.18"/>
    <n v="271705.65000000002"/>
    <n v="475484.89"/>
  </r>
  <r>
    <n v="5"/>
    <s v="Region V - Midwest"/>
    <x v="29"/>
    <s v="IL"/>
    <x v="194"/>
    <n v="2"/>
    <x v="1"/>
    <n v="90001.02"/>
    <n v="157501.78"/>
    <n v="117652.39"/>
    <n v="205891.68"/>
    <n v="142701.6"/>
    <n v="249727.8"/>
    <n v="174395.89"/>
    <n v="305192.81"/>
    <n v="207003.49"/>
    <n v="362256.11"/>
    <n v="227762.8"/>
    <n v="398584.9"/>
    <n v="247207.51"/>
    <n v="432613.14"/>
  </r>
  <r>
    <n v="5"/>
    <s v="Region V - Midwest"/>
    <x v="29"/>
    <s v="IL"/>
    <x v="194"/>
    <n v="3"/>
    <x v="2"/>
    <n v="78722.38"/>
    <n v="137764.17000000001"/>
    <n v="107387.01"/>
    <n v="187927.28"/>
    <n v="135839.29"/>
    <n v="237718.76"/>
    <n v="178897.49"/>
    <n v="313070.62"/>
    <n v="221661.67"/>
    <n v="387907.92"/>
    <n v="249735.52"/>
    <n v="437037.16"/>
    <n v="277460.89"/>
    <n v="485556.55"/>
  </r>
  <r>
    <n v="5"/>
    <s v="Region V - Midwest"/>
    <x v="29"/>
    <s v="IL"/>
    <x v="194"/>
    <n v="4"/>
    <x v="3"/>
    <n v="89581.84"/>
    <n v="143330.95000000001"/>
    <n v="125414.58"/>
    <n v="200663.33"/>
    <n v="161247.32"/>
    <n v="257995.72"/>
    <n v="214996.43"/>
    <n v="343994.29"/>
    <n v="268745.53000000003"/>
    <n v="429992.86"/>
    <n v="304578.27"/>
    <n v="487325.24"/>
    <n v="340411.01"/>
    <n v="544657.62"/>
  </r>
  <r>
    <n v="5"/>
    <s v="Region V - Midwest"/>
    <x v="29"/>
    <s v="IL"/>
    <x v="195"/>
    <n v="1"/>
    <x v="0"/>
    <n v="123271.5"/>
    <n v="215725.13"/>
    <n v="159498.92000000001"/>
    <n v="279123.11"/>
    <n v="190858"/>
    <n v="334001.49"/>
    <n v="227562.26"/>
    <n v="398233.95"/>
    <n v="268162.8"/>
    <n v="469284.9"/>
    <n v="293938.8"/>
    <n v="514392.91"/>
    <n v="318108.39"/>
    <n v="556689.68999999994"/>
  </r>
  <r>
    <n v="5"/>
    <s v="Region V - Midwest"/>
    <x v="29"/>
    <s v="IL"/>
    <x v="195"/>
    <n v="2"/>
    <x v="1"/>
    <n v="106001.25"/>
    <n v="185502.18"/>
    <n v="138442.18"/>
    <n v="242273.82"/>
    <n v="167798.56"/>
    <n v="293647.48"/>
    <n v="204847.1"/>
    <n v="358482.43"/>
    <n v="243019.89"/>
    <n v="425284.81"/>
    <n v="267320.21999999997"/>
    <n v="467810.39"/>
    <n v="290046.88"/>
    <n v="507582.05"/>
  </r>
  <r>
    <n v="5"/>
    <s v="Region V - Midwest"/>
    <x v="29"/>
    <s v="IL"/>
    <x v="195"/>
    <n v="3"/>
    <x v="2"/>
    <n v="93061.52"/>
    <n v="162857.67000000001"/>
    <n v="127051"/>
    <n v="222339.25"/>
    <n v="160797.24"/>
    <n v="281395.15999999997"/>
    <n v="211851.62"/>
    <n v="370740.33"/>
    <n v="262569.2"/>
    <n v="459496.11"/>
    <n v="295881.96999999997"/>
    <n v="517793.44"/>
    <n v="328795.56"/>
    <n v="575392.23"/>
  </r>
  <r>
    <n v="5"/>
    <s v="Region V - Midwest"/>
    <x v="29"/>
    <s v="IL"/>
    <x v="195"/>
    <n v="4"/>
    <x v="3"/>
    <n v="105115.18"/>
    <n v="168184.29"/>
    <n v="147161.25"/>
    <n v="235458.01"/>
    <n v="189207.33"/>
    <n v="302731.73"/>
    <n v="252276.43"/>
    <n v="403642.3"/>
    <n v="315345.53999999998"/>
    <n v="504552.88"/>
    <n v="357391.62"/>
    <n v="571826.59"/>
    <n v="399437.69"/>
    <n v="639100.31000000006"/>
  </r>
  <r>
    <n v="5"/>
    <s v="Region V - Midwest"/>
    <x v="29"/>
    <s v="IL"/>
    <x v="196"/>
    <n v="1"/>
    <x v="0"/>
    <n v="104582.85"/>
    <n v="183019.99"/>
    <n v="135409.19"/>
    <n v="236966.08"/>
    <n v="162093.79"/>
    <n v="283664.12"/>
    <n v="193360.79"/>
    <n v="338381.39"/>
    <n v="227947.85"/>
    <n v="398908.73"/>
    <n v="249906.64"/>
    <n v="437336.63"/>
    <n v="270533.81"/>
    <n v="473434.17"/>
  </r>
  <r>
    <n v="5"/>
    <s v="Region V - Midwest"/>
    <x v="29"/>
    <s v="IL"/>
    <x v="196"/>
    <n v="2"/>
    <x v="1"/>
    <n v="89505.65"/>
    <n v="156634.88"/>
    <n v="117026.33"/>
    <n v="204796.07"/>
    <n v="141962.53"/>
    <n v="248434.43"/>
    <n v="173530.1"/>
    <n v="303677.68"/>
    <n v="205997.69"/>
    <n v="360495.96"/>
    <n v="226668.2"/>
    <n v="396669.35"/>
    <n v="246035.66"/>
    <n v="430562.41"/>
  </r>
  <r>
    <n v="5"/>
    <s v="Region V - Midwest"/>
    <x v="29"/>
    <s v="IL"/>
    <x v="196"/>
    <n v="3"/>
    <x v="2"/>
    <n v="78230.509999999995"/>
    <n v="136903.4"/>
    <n v="106698.4"/>
    <n v="186722.2"/>
    <n v="134953.93"/>
    <n v="236169.37"/>
    <n v="177717.01"/>
    <n v="311004.77"/>
    <n v="220186.06"/>
    <n v="385325.61"/>
    <n v="248063.17"/>
    <n v="434110.54"/>
    <n v="275591.78999999998"/>
    <n v="482285.63"/>
  </r>
  <r>
    <n v="5"/>
    <s v="Region V - Midwest"/>
    <x v="29"/>
    <s v="IL"/>
    <x v="196"/>
    <n v="4"/>
    <x v="3"/>
    <n v="89155.59"/>
    <n v="142648.95000000001"/>
    <n v="124817.83"/>
    <n v="199708.53"/>
    <n v="160480.07"/>
    <n v="256768.12"/>
    <n v="213973.43"/>
    <n v="342357.49"/>
    <n v="267466.78000000003"/>
    <n v="427946.86"/>
    <n v="303129.02"/>
    <n v="485006.44"/>
    <n v="338791.26"/>
    <n v="542066.02"/>
  </r>
  <r>
    <n v="5"/>
    <s v="Region V - Midwest"/>
    <x v="29"/>
    <s v="IL"/>
    <x v="197"/>
    <n v="1"/>
    <x v="0"/>
    <n v="103592.11"/>
    <n v="181286.2"/>
    <n v="134157.06"/>
    <n v="234774.85"/>
    <n v="160615.64000000001"/>
    <n v="281077.38"/>
    <n v="191629.22"/>
    <n v="335351.14"/>
    <n v="225936.24"/>
    <n v="395388.42"/>
    <n v="247717.45"/>
    <n v="433505.53"/>
    <n v="268190.12"/>
    <n v="469332.72"/>
  </r>
  <r>
    <n v="5"/>
    <s v="Region V - Midwest"/>
    <x v="29"/>
    <s v="IL"/>
    <x v="197"/>
    <n v="2"/>
    <x v="1"/>
    <n v="88514.91"/>
    <n v="154901.09"/>
    <n v="115774.19"/>
    <n v="202604.84"/>
    <n v="140484.39000000001"/>
    <n v="245847.67999999999"/>
    <n v="171798.53"/>
    <n v="300647.43"/>
    <n v="203986.09"/>
    <n v="356975.65"/>
    <n v="224479"/>
    <n v="392838.25"/>
    <n v="243691.98"/>
    <n v="426460.96"/>
  </r>
  <r>
    <n v="5"/>
    <s v="Region V - Midwest"/>
    <x v="29"/>
    <s v="IL"/>
    <x v="197"/>
    <n v="3"/>
    <x v="2"/>
    <n v="77246.78"/>
    <n v="135181.85999999999"/>
    <n v="105321.17"/>
    <n v="184312.04"/>
    <n v="133183.20000000001"/>
    <n v="233070.6"/>
    <n v="175356.04"/>
    <n v="306873.08"/>
    <n v="217234.85"/>
    <n v="380160.99"/>
    <n v="244718.46"/>
    <n v="428257.31"/>
    <n v="271853.59000000003"/>
    <n v="475743.78"/>
  </r>
  <r>
    <n v="5"/>
    <s v="Region V - Midwest"/>
    <x v="29"/>
    <s v="IL"/>
    <x v="197"/>
    <n v="4"/>
    <x v="3"/>
    <n v="88303.1"/>
    <n v="141284.95000000001"/>
    <n v="123624.33"/>
    <n v="197798.94"/>
    <n v="158945.57"/>
    <n v="254312.92"/>
    <n v="211927.43"/>
    <n v="339083.89"/>
    <n v="264909.28999999998"/>
    <n v="423854.86"/>
    <n v="300230.52"/>
    <n v="480368.85"/>
    <n v="335551.76"/>
    <n v="536882.82999999996"/>
  </r>
  <r>
    <n v="5"/>
    <s v="Region V - Midwest"/>
    <x v="29"/>
    <s v="IL"/>
    <x v="198"/>
    <n v="1"/>
    <x v="0"/>
    <n v="103609.04"/>
    <n v="181315.82"/>
    <n v="134119.66"/>
    <n v="234709.4"/>
    <n v="160530.71"/>
    <n v="280928.73"/>
    <n v="191466.53"/>
    <n v="335066.43"/>
    <n v="225686.94"/>
    <n v="394952.14"/>
    <n v="247412.78"/>
    <n v="432972.36"/>
    <n v="267809.56"/>
    <n v="468666.73"/>
  </r>
  <r>
    <n v="5"/>
    <s v="Region V - Midwest"/>
    <x v="29"/>
    <s v="IL"/>
    <x v="198"/>
    <n v="2"/>
    <x v="1"/>
    <n v="88805.97"/>
    <n v="155410.44"/>
    <n v="116071.03"/>
    <n v="203124.29"/>
    <n v="140765.47"/>
    <n v="246339.58"/>
    <n v="171996.4"/>
    <n v="300993.7"/>
    <n v="204135.87"/>
    <n v="357237.78"/>
    <n v="224596.85"/>
    <n v="393044.49"/>
    <n v="243756.84"/>
    <n v="426574.46"/>
  </r>
  <r>
    <n v="5"/>
    <s v="Region V - Midwest"/>
    <x v="29"/>
    <s v="IL"/>
    <x v="198"/>
    <n v="3"/>
    <x v="2"/>
    <n v="77729.279999999999"/>
    <n v="136026.23999999999"/>
    <n v="106048.02"/>
    <n v="185584.03"/>
    <n v="134158.26999999999"/>
    <n v="234776.97"/>
    <n v="176696.52"/>
    <n v="309218.90999999997"/>
    <n v="218946.09"/>
    <n v="383155.66"/>
    <n v="246684.79"/>
    <n v="431698.38"/>
    <n v="274081.34999999998"/>
    <n v="479642.36"/>
  </r>
  <r>
    <n v="5"/>
    <s v="Region V - Midwest"/>
    <x v="29"/>
    <s v="IL"/>
    <x v="198"/>
    <n v="4"/>
    <x v="3"/>
    <n v="88332.83"/>
    <n v="141332.54"/>
    <n v="123665.97"/>
    <n v="197865.55"/>
    <n v="158999.1"/>
    <n v="254398.57"/>
    <n v="211998.8"/>
    <n v="339198.09"/>
    <n v="264998.5"/>
    <n v="423997.61"/>
    <n v="300331.64"/>
    <n v="480530.63"/>
    <n v="335664.77"/>
    <n v="537063.64"/>
  </r>
  <r>
    <n v="5"/>
    <s v="Region V - Midwest"/>
    <x v="29"/>
    <s v="IL"/>
    <x v="199"/>
    <n v="1"/>
    <x v="0"/>
    <n v="120820.04"/>
    <n v="211435.07"/>
    <n v="156312.49"/>
    <n v="273546.84999999998"/>
    <n v="187035.24"/>
    <n v="327311.65999999997"/>
    <n v="222989.29"/>
    <n v="390231.25"/>
    <n v="262759.83"/>
    <n v="459829.7"/>
    <n v="288008.8"/>
    <n v="504015.41"/>
    <n v="311678.33"/>
    <n v="545437.09"/>
  </r>
  <r>
    <n v="5"/>
    <s v="Region V - Midwest"/>
    <x v="29"/>
    <s v="IL"/>
    <x v="199"/>
    <n v="2"/>
    <x v="1"/>
    <n v="103960.99"/>
    <n v="181931.72"/>
    <n v="135757.1"/>
    <n v="237574.93"/>
    <n v="164524.82999999999"/>
    <n v="287918.46000000002"/>
    <n v="200814.97"/>
    <n v="351426.2"/>
    <n v="238215.57"/>
    <n v="416877.24"/>
    <n v="262024"/>
    <n v="458542"/>
    <n v="284284.95"/>
    <n v="497498.67"/>
  </r>
  <r>
    <n v="5"/>
    <s v="Region V - Midwest"/>
    <x v="29"/>
    <s v="IL"/>
    <x v="199"/>
    <n v="3"/>
    <x v="2"/>
    <n v="91325.93"/>
    <n v="159820.38"/>
    <n v="124698.2"/>
    <n v="218221.85"/>
    <n v="157833.01999999999"/>
    <n v="276207.78000000003"/>
    <n v="207959.91"/>
    <n v="363929.85"/>
    <n v="257758.03"/>
    <n v="451076.56"/>
    <n v="290469.7"/>
    <n v="508321.97"/>
    <n v="322791.7"/>
    <n v="564885.47"/>
  </r>
  <r>
    <n v="5"/>
    <s v="Region V - Midwest"/>
    <x v="29"/>
    <s v="IL"/>
    <x v="199"/>
    <n v="4"/>
    <x v="3"/>
    <n v="103028.54"/>
    <n v="164845.67000000001"/>
    <n v="144239.96"/>
    <n v="230783.94"/>
    <n v="185451.38"/>
    <n v="296722.2"/>
    <n v="247268.5"/>
    <n v="395629.61"/>
    <n v="309085.63"/>
    <n v="494537.01"/>
    <n v="350297.04"/>
    <n v="560475.28"/>
    <n v="391508.46"/>
    <n v="626413.54"/>
  </r>
  <r>
    <n v="5"/>
    <s v="Region V - Midwest"/>
    <x v="29"/>
    <s v="IL"/>
    <x v="200"/>
    <n v="1"/>
    <x v="0"/>
    <n v="119300.08"/>
    <n v="208775.13"/>
    <n v="154509.09"/>
    <n v="270390.90000000002"/>
    <n v="184987.9"/>
    <n v="323728.82"/>
    <n v="220717.3"/>
    <n v="386255.27"/>
    <n v="260241.03"/>
    <n v="455421.8"/>
    <n v="285334.33"/>
    <n v="499335.08"/>
    <n v="308923.92"/>
    <n v="540616.86"/>
  </r>
  <r>
    <n v="5"/>
    <s v="Region V - Midwest"/>
    <x v="29"/>
    <s v="IL"/>
    <x v="200"/>
    <n v="2"/>
    <x v="1"/>
    <n v="101892.76"/>
    <n v="178312.32000000001"/>
    <n v="133285.24"/>
    <n v="233249.16"/>
    <n v="161745.45000000001"/>
    <n v="283054.53000000003"/>
    <n v="197821.86"/>
    <n v="346188.26"/>
    <n v="234898.58"/>
    <n v="411072.51"/>
    <n v="258504.49"/>
    <n v="452382.86"/>
    <n v="280639.7"/>
    <n v="491119.47"/>
  </r>
  <r>
    <n v="5"/>
    <s v="Region V - Midwest"/>
    <x v="29"/>
    <s v="IL"/>
    <x v="200"/>
    <n v="3"/>
    <x v="2"/>
    <n v="88885.32"/>
    <n v="155549.31"/>
    <n v="121178.64"/>
    <n v="212062.62"/>
    <n v="153226.79"/>
    <n v="268146.88"/>
    <n v="201737.5"/>
    <n v="353040.62"/>
    <n v="249908.73"/>
    <n v="437340.28"/>
    <n v="281519.96000000002"/>
    <n v="492659.94"/>
    <n v="312728.86"/>
    <n v="547275.51"/>
  </r>
  <r>
    <n v="5"/>
    <s v="Region V - Midwest"/>
    <x v="29"/>
    <s v="IL"/>
    <x v="200"/>
    <n v="4"/>
    <x v="3"/>
    <n v="101690.31"/>
    <n v="162704.5"/>
    <n v="142366.43"/>
    <n v="227786.3"/>
    <n v="183042.56"/>
    <n v="292868.09999999998"/>
    <n v="244056.74"/>
    <n v="390490.79"/>
    <n v="305070.93"/>
    <n v="488113.49"/>
    <n v="345747.05"/>
    <n v="553195.29"/>
    <n v="386423.18"/>
    <n v="618277.09"/>
  </r>
  <r>
    <n v="5"/>
    <s v="Region V - Midwest"/>
    <x v="29"/>
    <s v="IL"/>
    <x v="201"/>
    <n v="1"/>
    <x v="0"/>
    <n v="106555.87"/>
    <n v="186472.77"/>
    <n v="137932.15"/>
    <n v="241381.27"/>
    <n v="165092.54"/>
    <n v="288911.94"/>
    <n v="196905.29"/>
    <n v="344584.25"/>
    <n v="232095.71"/>
    <n v="406167.48"/>
    <n v="254437.37"/>
    <n v="445265.41"/>
    <n v="275411.46000000002"/>
    <n v="481970.06"/>
  </r>
  <r>
    <n v="5"/>
    <s v="Region V - Midwest"/>
    <x v="29"/>
    <s v="IL"/>
    <x v="201"/>
    <n v="2"/>
    <x v="1"/>
    <n v="91341.6"/>
    <n v="159847.79"/>
    <n v="119382.17"/>
    <n v="208918.8"/>
    <n v="144778.26999999999"/>
    <n v="253361.97"/>
    <n v="176894.32"/>
    <n v="309565.06"/>
    <n v="209946"/>
    <n v="367405.5"/>
    <n v="230987.67"/>
    <n v="404228.43"/>
    <n v="250690.61"/>
    <n v="438708.56"/>
  </r>
  <r>
    <n v="5"/>
    <s v="Region V - Midwest"/>
    <x v="29"/>
    <s v="IL"/>
    <x v="201"/>
    <n v="3"/>
    <x v="2"/>
    <n v="79956.740000000005"/>
    <n v="139924.29"/>
    <n v="109089.44"/>
    <n v="190906.51"/>
    <n v="138007.85"/>
    <n v="241513.73"/>
    <n v="181768.71"/>
    <n v="318095.24"/>
    <n v="225232.87"/>
    <n v="394157.51"/>
    <n v="253769.41"/>
    <n v="444096.47"/>
    <n v="281954.31"/>
    <n v="493420.04"/>
  </r>
  <r>
    <n v="5"/>
    <s v="Region V - Midwest"/>
    <x v="29"/>
    <s v="IL"/>
    <x v="201"/>
    <n v="4"/>
    <x v="3"/>
    <n v="90845.72"/>
    <n v="145353.16"/>
    <n v="127184.01"/>
    <n v="203494.42"/>
    <n v="163522.29999999999"/>
    <n v="261635.69"/>
    <n v="218029.74"/>
    <n v="348847.58"/>
    <n v="272537.17"/>
    <n v="436059.48"/>
    <n v="308875.46000000002"/>
    <n v="494200.74"/>
    <n v="345213.75"/>
    <n v="552342.01"/>
  </r>
  <r>
    <n v="5"/>
    <s v="Region V - Midwest"/>
    <x v="29"/>
    <s v="IL"/>
    <x v="202"/>
    <n v="1"/>
    <x v="0"/>
    <n v="106043.57"/>
    <n v="185576.25"/>
    <n v="137343.49"/>
    <n v="240351.11"/>
    <n v="164438.39999999999"/>
    <n v="287767.21000000002"/>
    <n v="196202.19"/>
    <n v="343353.83"/>
    <n v="231339.21"/>
    <n v="404843.62"/>
    <n v="253647.44"/>
    <n v="443883.03"/>
    <n v="274620.18"/>
    <n v="480585.32"/>
  </r>
  <r>
    <n v="5"/>
    <s v="Region V - Midwest"/>
    <x v="29"/>
    <s v="IL"/>
    <x v="202"/>
    <n v="2"/>
    <x v="1"/>
    <n v="90555.17"/>
    <n v="158471.54999999999"/>
    <n v="118459.27"/>
    <n v="207303.73"/>
    <n v="143758.12"/>
    <n v="251576.7"/>
    <n v="175830.66"/>
    <n v="307703.65999999997"/>
    <n v="208790.41"/>
    <n v="365383.23"/>
    <n v="229775.23"/>
    <n v="402106.64"/>
    <n v="249453.91"/>
    <n v="436544.34"/>
  </r>
  <r>
    <n v="5"/>
    <s v="Region V - Midwest"/>
    <x v="29"/>
    <s v="IL"/>
    <x v="202"/>
    <n v="3"/>
    <x v="2"/>
    <n v="78982.37"/>
    <n v="138219.15"/>
    <n v="107673.97"/>
    <n v="188429.45"/>
    <n v="136147.42000000001"/>
    <n v="238257.99"/>
    <n v="179247.75"/>
    <n v="313683.56"/>
    <n v="222046.02"/>
    <n v="388580.54"/>
    <n v="250130.73"/>
    <n v="437728.78"/>
    <n v="277857.45"/>
    <n v="486250.54"/>
  </r>
  <r>
    <n v="5"/>
    <s v="Region V - Midwest"/>
    <x v="29"/>
    <s v="IL"/>
    <x v="202"/>
    <n v="4"/>
    <x v="3"/>
    <n v="90389.73"/>
    <n v="144623.57999999999"/>
    <n v="126545.63"/>
    <n v="202473.01"/>
    <n v="162701.51999999999"/>
    <n v="260322.44"/>
    <n v="216935.36"/>
    <n v="347096.59"/>
    <n v="271169.2"/>
    <n v="433870.73"/>
    <n v="307325.09999999998"/>
    <n v="491720.16"/>
    <n v="343480.99"/>
    <n v="549569.59"/>
  </r>
  <r>
    <n v="5"/>
    <s v="Region V - Midwest"/>
    <x v="29"/>
    <s v="IL"/>
    <x v="203"/>
    <n v="1"/>
    <x v="0"/>
    <n v="100636.82"/>
    <n v="176114.44"/>
    <n v="130363.26"/>
    <n v="228135.71"/>
    <n v="156096.28"/>
    <n v="273168.5"/>
    <n v="186271.81"/>
    <n v="325975.65999999997"/>
    <n v="219652.13"/>
    <n v="384391.22"/>
    <n v="240845.18"/>
    <n v="421479.07"/>
    <n v="260778.5"/>
    <n v="456362.38"/>
  </r>
  <r>
    <n v="5"/>
    <s v="Region V - Midwest"/>
    <x v="29"/>
    <s v="IL"/>
    <x v="203"/>
    <n v="2"/>
    <x v="1"/>
    <n v="85833.75"/>
    <n v="150209.06"/>
    <n v="112314.63"/>
    <n v="196550.61"/>
    <n v="136331.04999999999"/>
    <n v="238579.34"/>
    <n v="166801.67000000001"/>
    <n v="291902.93"/>
    <n v="198101.06"/>
    <n v="346676.86"/>
    <n v="218029.25"/>
    <n v="381551.19"/>
    <n v="236725.78"/>
    <n v="414270.11"/>
  </r>
  <r>
    <n v="5"/>
    <s v="Region V - Midwest"/>
    <x v="29"/>
    <s v="IL"/>
    <x v="203"/>
    <n v="3"/>
    <x v="2"/>
    <n v="74778.070000000007"/>
    <n v="130861.62"/>
    <n v="101916.33"/>
    <n v="178353.57"/>
    <n v="128846.09"/>
    <n v="225480.66"/>
    <n v="169613.62"/>
    <n v="296823.83"/>
    <n v="210092.46"/>
    <n v="367661.81"/>
    <n v="236650.68"/>
    <n v="414138.68"/>
    <n v="262866.75"/>
    <n v="460016.81"/>
  </r>
  <r>
    <n v="5"/>
    <s v="Region V - Midwest"/>
    <x v="29"/>
    <s v="IL"/>
    <x v="203"/>
    <n v="4"/>
    <x v="3"/>
    <n v="85775.34"/>
    <n v="137240.54"/>
    <n v="120085.47"/>
    <n v="192136.76"/>
    <n v="154395.60999999999"/>
    <n v="247032.97"/>
    <n v="205860.81"/>
    <n v="329377.3"/>
    <n v="257326.01"/>
    <n v="411721.62"/>
    <n v="291636.15000000002"/>
    <n v="466617.84"/>
    <n v="325946.28000000003"/>
    <n v="521514.06"/>
  </r>
  <r>
    <n v="5"/>
    <s v="Region V - Midwest"/>
    <x v="29"/>
    <s v="IL"/>
    <x v="204"/>
    <n v="1"/>
    <x v="0"/>
    <n v="112449.53"/>
    <n v="196786.67"/>
    <n v="145557.15"/>
    <n v="254725.02"/>
    <n v="174216.21"/>
    <n v="304878.36"/>
    <n v="207782.81"/>
    <n v="363619.92"/>
    <n v="244913.26"/>
    <n v="428598.2"/>
    <n v="268486.58"/>
    <n v="469851.52"/>
    <n v="290615.28000000003"/>
    <n v="508576.75"/>
  </r>
  <r>
    <n v="5"/>
    <s v="Region V - Midwest"/>
    <x v="29"/>
    <s v="IL"/>
    <x v="204"/>
    <n v="2"/>
    <x v="1"/>
    <n v="96412.87"/>
    <n v="168722.51"/>
    <n v="126004.47"/>
    <n v="220507.82"/>
    <n v="152803.87"/>
    <n v="267406.78000000003"/>
    <n v="186690.17"/>
    <n v="326707.8"/>
    <n v="221566.27"/>
    <n v="387740.98"/>
    <n v="243769.33"/>
    <n v="426596.33"/>
    <n v="264558.17"/>
    <n v="462976.79"/>
  </r>
  <r>
    <n v="5"/>
    <s v="Region V - Midwest"/>
    <x v="29"/>
    <s v="IL"/>
    <x v="204"/>
    <n v="3"/>
    <x v="2"/>
    <n v="84411.66"/>
    <n v="147720.41"/>
    <n v="115172.28"/>
    <n v="201551.48"/>
    <n v="145707.01999999999"/>
    <n v="254987.29"/>
    <n v="191913.1"/>
    <n v="335847.92"/>
    <n v="237806.43"/>
    <n v="416161.26"/>
    <n v="267938.67"/>
    <n v="468892.67"/>
    <n v="297700.25"/>
    <n v="520975.44"/>
  </r>
  <r>
    <n v="5"/>
    <s v="Region V - Midwest"/>
    <x v="29"/>
    <s v="IL"/>
    <x v="204"/>
    <n v="4"/>
    <x v="3"/>
    <n v="95871.51"/>
    <n v="153394.41"/>
    <n v="134220.10999999999"/>
    <n v="214752.18"/>
    <n v="172568.71"/>
    <n v="276109.94"/>
    <n v="230091.61"/>
    <n v="368146.59"/>
    <n v="287614.52"/>
    <n v="460183.24"/>
    <n v="325963.12"/>
    <n v="521541"/>
    <n v="364311.72"/>
    <n v="582898.77"/>
  </r>
  <r>
    <n v="5"/>
    <s v="Region V - Midwest"/>
    <x v="29"/>
    <s v="IL"/>
    <x v="18"/>
    <n v="1"/>
    <x v="0"/>
    <n v="105078.22"/>
    <n v="183886.89"/>
    <n v="136035.26"/>
    <n v="238061.7"/>
    <n v="162832.85999999999"/>
    <n v="284957.5"/>
    <n v="194226.58"/>
    <n v="339896.52"/>
    <n v="228953.65"/>
    <n v="400668.88"/>
    <n v="251001.24"/>
    <n v="439252.18"/>
    <n v="271705.65000000002"/>
    <n v="475484.89"/>
  </r>
  <r>
    <n v="5"/>
    <s v="Region V - Midwest"/>
    <x v="29"/>
    <s v="IL"/>
    <x v="18"/>
    <n v="2"/>
    <x v="1"/>
    <n v="90001.02"/>
    <n v="157501.78"/>
    <n v="117652.39"/>
    <n v="205891.68"/>
    <n v="142701.6"/>
    <n v="249727.8"/>
    <n v="174395.89"/>
    <n v="305192.81"/>
    <n v="207003.49"/>
    <n v="362256.11"/>
    <n v="227762.8"/>
    <n v="398584.9"/>
    <n v="247207.51"/>
    <n v="432613.14"/>
  </r>
  <r>
    <n v="5"/>
    <s v="Region V - Midwest"/>
    <x v="29"/>
    <s v="IL"/>
    <x v="18"/>
    <n v="3"/>
    <x v="2"/>
    <n v="78722.38"/>
    <n v="137764.17000000001"/>
    <n v="107387.01"/>
    <n v="187927.28"/>
    <n v="135839.29"/>
    <n v="237718.76"/>
    <n v="178897.49"/>
    <n v="313070.62"/>
    <n v="221661.67"/>
    <n v="387907.92"/>
    <n v="249735.52"/>
    <n v="437037.16"/>
    <n v="277460.89"/>
    <n v="485556.55"/>
  </r>
  <r>
    <n v="5"/>
    <s v="Region V - Midwest"/>
    <x v="29"/>
    <s v="IL"/>
    <x v="18"/>
    <n v="4"/>
    <x v="3"/>
    <n v="89581.84"/>
    <n v="143330.95000000001"/>
    <n v="125414.58"/>
    <n v="200663.33"/>
    <n v="161247.32"/>
    <n v="257995.72"/>
    <n v="214996.43"/>
    <n v="343994.29"/>
    <n v="268745.53000000003"/>
    <n v="429992.86"/>
    <n v="304578.27"/>
    <n v="487325.24"/>
    <n v="340411.01"/>
    <n v="544657.62"/>
  </r>
  <r>
    <n v="5"/>
    <s v="Region V - Midwest"/>
    <x v="30"/>
    <s v="IN"/>
    <x v="205"/>
    <n v="1"/>
    <x v="0"/>
    <n v="91326.35"/>
    <n v="159821.10999999999"/>
    <n v="118243.59"/>
    <n v="206926.28"/>
    <n v="141544.29"/>
    <n v="247702.51"/>
    <n v="168845.68"/>
    <n v="295479.95"/>
    <n v="199046.02"/>
    <n v="348330.54"/>
    <n v="218219.75"/>
    <n v="381884.56"/>
    <n v="236230.07"/>
    <n v="413402.62"/>
  </r>
  <r>
    <n v="5"/>
    <s v="Region V - Midwest"/>
    <x v="30"/>
    <s v="IN"/>
    <x v="205"/>
    <n v="2"/>
    <x v="1"/>
    <n v="78168.06"/>
    <n v="136794.1"/>
    <n v="102200.36"/>
    <n v="178850.63"/>
    <n v="123975.2"/>
    <n v="216956.59"/>
    <n v="151538.9"/>
    <n v="265193.08"/>
    <n v="179889.52"/>
    <n v="314806.65999999997"/>
    <n v="197938.93"/>
    <n v="346393.12"/>
    <n v="214849.87"/>
    <n v="375987.27"/>
  </r>
  <r>
    <n v="5"/>
    <s v="Region V - Midwest"/>
    <x v="30"/>
    <s v="IN"/>
    <x v="205"/>
    <n v="3"/>
    <x v="2"/>
    <n v="68327.56"/>
    <n v="119573.23"/>
    <n v="93193.72"/>
    <n v="163089.01999999999"/>
    <n v="117874.56"/>
    <n v="206280.48"/>
    <n v="155227.26"/>
    <n v="271647.71000000002"/>
    <n v="192323.36"/>
    <n v="336565.87"/>
    <n v="216673.93"/>
    <n v="379179.37"/>
    <n v="240720.37"/>
    <n v="421260.64"/>
  </r>
  <r>
    <n v="5"/>
    <s v="Region V - Midwest"/>
    <x v="30"/>
    <s v="IN"/>
    <x v="205"/>
    <n v="4"/>
    <x v="3"/>
    <n v="77855.02"/>
    <n v="124568.03"/>
    <n v="108997.02"/>
    <n v="174395.24"/>
    <n v="140139.03"/>
    <n v="224222.45"/>
    <n v="186852.04"/>
    <n v="298963.27"/>
    <n v="233565.05"/>
    <n v="373704.09"/>
    <n v="264707.06"/>
    <n v="423531.3"/>
    <n v="295849.07"/>
    <n v="473358.51"/>
  </r>
  <r>
    <n v="5"/>
    <s v="Region V - Midwest"/>
    <x v="30"/>
    <s v="IN"/>
    <x v="191"/>
    <n v="1"/>
    <x v="0"/>
    <n v="94760.09"/>
    <n v="165830.15"/>
    <n v="122700.86"/>
    <n v="214726.5"/>
    <n v="146887.67000000001"/>
    <n v="257053.42"/>
    <n v="175231.59"/>
    <n v="306655.27"/>
    <n v="206585.26"/>
    <n v="361524.2"/>
    <n v="226491.3"/>
    <n v="396359.77"/>
    <n v="245194.11"/>
    <n v="429089.69"/>
  </r>
  <r>
    <n v="5"/>
    <s v="Region V - Midwest"/>
    <x v="30"/>
    <s v="IN"/>
    <x v="191"/>
    <n v="2"/>
    <x v="1"/>
    <n v="81053.539999999994"/>
    <n v="141843.69"/>
    <n v="105989.16"/>
    <n v="185481.04"/>
    <n v="128586.53"/>
    <n v="225026.43"/>
    <n v="157203.69"/>
    <n v="275106.45"/>
    <n v="186630.57"/>
    <n v="326603.5"/>
    <n v="205365.44"/>
    <n v="359389.52"/>
    <n v="222923.07"/>
    <n v="390115.37"/>
  </r>
  <r>
    <n v="5"/>
    <s v="Region V - Midwest"/>
    <x v="30"/>
    <s v="IN"/>
    <x v="191"/>
    <n v="3"/>
    <x v="2"/>
    <n v="70805.64"/>
    <n v="123909.88"/>
    <n v="96560.34"/>
    <n v="168980.59"/>
    <n v="122121.98"/>
    <n v="213713.46"/>
    <n v="160809.70000000001"/>
    <n v="281416.98"/>
    <n v="199230.13"/>
    <n v="348652.73"/>
    <n v="224447.75"/>
    <n v="392783.56"/>
    <n v="249348.57"/>
    <n v="436359.99"/>
  </r>
  <r>
    <n v="5"/>
    <s v="Region V - Midwest"/>
    <x v="30"/>
    <s v="IN"/>
    <x v="191"/>
    <n v="4"/>
    <x v="3"/>
    <n v="80779.289999999994"/>
    <n v="129246.87"/>
    <n v="113091.01"/>
    <n v="180945.61"/>
    <n v="145402.72"/>
    <n v="232644.36"/>
    <n v="193870.3"/>
    <n v="310192.48"/>
    <n v="242337.87"/>
    <n v="387740.6"/>
    <n v="274649.59000000003"/>
    <n v="439439.35"/>
    <n v="306961.31"/>
    <n v="491138.1"/>
  </r>
  <r>
    <n v="5"/>
    <s v="Region V - Midwest"/>
    <x v="30"/>
    <s v="IN"/>
    <x v="154"/>
    <n v="1"/>
    <x v="0"/>
    <n v="92795.53"/>
    <n v="162392.18"/>
    <n v="120159.2"/>
    <n v="210278.59"/>
    <n v="143846.45000000001"/>
    <n v="251731.29"/>
    <n v="171605.75"/>
    <n v="300310.06"/>
    <n v="202312.75"/>
    <n v="354047.3"/>
    <n v="221808.23"/>
    <n v="388164.4"/>
    <n v="240126.17"/>
    <n v="420220.8"/>
  </r>
  <r>
    <n v="5"/>
    <s v="Region V - Midwest"/>
    <x v="30"/>
    <s v="IN"/>
    <x v="154"/>
    <n v="2"/>
    <x v="1"/>
    <n v="79363.11"/>
    <n v="138885.45000000001"/>
    <n v="103781.73"/>
    <n v="181618.03"/>
    <n v="125911.33"/>
    <n v="220344.83"/>
    <n v="153938.4"/>
    <n v="269392.21000000002"/>
    <n v="182757.15"/>
    <n v="319825.01"/>
    <n v="201104.89"/>
    <n v="351933.56"/>
    <n v="218300.55"/>
    <n v="382025.97"/>
  </r>
  <r>
    <n v="5"/>
    <s v="Region V - Midwest"/>
    <x v="30"/>
    <s v="IN"/>
    <x v="154"/>
    <n v="3"/>
    <x v="2"/>
    <n v="69320.67"/>
    <n v="121311.17"/>
    <n v="94532.72"/>
    <n v="165432.26999999999"/>
    <n v="119555.59"/>
    <n v="209222.28"/>
    <n v="157428.25"/>
    <n v="275499.43"/>
    <n v="195038.95"/>
    <n v="341318.16"/>
    <n v="219724.67"/>
    <n v="384518.17"/>
    <n v="244099.92"/>
    <n v="427174.87"/>
  </r>
  <r>
    <n v="5"/>
    <s v="Region V - Midwest"/>
    <x v="30"/>
    <s v="IN"/>
    <x v="154"/>
    <n v="4"/>
    <x v="3"/>
    <n v="79104.03"/>
    <n v="126566.45"/>
    <n v="110745.64"/>
    <n v="177193.03"/>
    <n v="142387.26"/>
    <n v="227819.62"/>
    <n v="189849.68"/>
    <n v="303759.49"/>
    <n v="237312.1"/>
    <n v="379699.36"/>
    <n v="268953.71000000002"/>
    <n v="430325.94"/>
    <n v="300595.32"/>
    <n v="480952.52"/>
  </r>
  <r>
    <n v="5"/>
    <s v="Region V - Midwest"/>
    <x v="30"/>
    <s v="IN"/>
    <x v="206"/>
    <n v="1"/>
    <x v="0"/>
    <n v="93760.88"/>
    <n v="164081.54"/>
    <n v="121467.43"/>
    <n v="212567.99"/>
    <n v="145451.99"/>
    <n v="254540.99"/>
    <n v="173581.35"/>
    <n v="303767.36"/>
    <n v="204698.3"/>
    <n v="358222.03"/>
    <n v="224454.42"/>
    <n v="392795.24"/>
    <n v="243040.7"/>
    <n v="425321.22"/>
  </r>
  <r>
    <n v="5"/>
    <s v="Region V - Midwest"/>
    <x v="30"/>
    <s v="IN"/>
    <x v="206"/>
    <n v="2"/>
    <x v="1"/>
    <n v="79917.27"/>
    <n v="139855.21"/>
    <n v="104588.61"/>
    <n v="183030.07"/>
    <n v="126967.84"/>
    <n v="222193.72"/>
    <n v="155373.17000000001"/>
    <n v="271903.05"/>
    <n v="184544.07"/>
    <n v="322952.12"/>
    <n v="203117.31"/>
    <n v="355455.29"/>
    <n v="220546.95"/>
    <n v="385957.16"/>
  </r>
  <r>
    <n v="5"/>
    <s v="Region V - Midwest"/>
    <x v="30"/>
    <s v="IN"/>
    <x v="206"/>
    <n v="3"/>
    <x v="2"/>
    <n v="69580.649999999994"/>
    <n v="121766.14"/>
    <n v="94819.67"/>
    <n v="165934.43"/>
    <n v="119863.72"/>
    <n v="209761.5"/>
    <n v="157778.49"/>
    <n v="276112.36"/>
    <n v="195423.29"/>
    <n v="341990.76"/>
    <n v="220119.87"/>
    <n v="385209.77"/>
    <n v="244496.48"/>
    <n v="427868.83"/>
  </r>
  <r>
    <n v="5"/>
    <s v="Region V - Midwest"/>
    <x v="30"/>
    <s v="IN"/>
    <x v="206"/>
    <n v="4"/>
    <x v="3"/>
    <n v="79911.92"/>
    <n v="127859.07"/>
    <n v="111876.69"/>
    <n v="179002.7"/>
    <n v="143841.46"/>
    <n v="230146.33"/>
    <n v="191788.61"/>
    <n v="306861.78000000003"/>
    <n v="239735.76"/>
    <n v="383577.22"/>
    <n v="271700.53000000003"/>
    <n v="434720.85"/>
    <n v="303665.28999999998"/>
    <n v="485864.48"/>
  </r>
  <r>
    <n v="5"/>
    <s v="Region V - Midwest"/>
    <x v="30"/>
    <s v="IN"/>
    <x v="207"/>
    <n v="1"/>
    <x v="0"/>
    <n v="91317.89"/>
    <n v="159806.29999999999"/>
    <n v="118262.29"/>
    <n v="206959.01"/>
    <n v="141586.76"/>
    <n v="247776.84"/>
    <n v="168927.04"/>
    <n v="295622.31"/>
    <n v="199170.68"/>
    <n v="348548.69"/>
    <n v="218372.09"/>
    <n v="382151.16"/>
    <n v="236420.36"/>
    <n v="413735.62"/>
  </r>
  <r>
    <n v="5"/>
    <s v="Region V - Midwest"/>
    <x v="30"/>
    <s v="IN"/>
    <x v="207"/>
    <n v="2"/>
    <x v="1"/>
    <n v="78022.53"/>
    <n v="136539.43"/>
    <n v="102051.95"/>
    <n v="178590.91"/>
    <n v="123834.66"/>
    <n v="216710.65"/>
    <n v="151439.97"/>
    <n v="265019.95"/>
    <n v="179814.63"/>
    <n v="314675.61"/>
    <n v="197880.01"/>
    <n v="346290.01"/>
    <n v="214817.45"/>
    <n v="375930.53"/>
  </r>
  <r>
    <n v="5"/>
    <s v="Region V - Midwest"/>
    <x v="30"/>
    <s v="IN"/>
    <x v="207"/>
    <n v="3"/>
    <x v="2"/>
    <n v="68086.31"/>
    <n v="119151.05"/>
    <n v="92830.3"/>
    <n v="162453.01999999999"/>
    <n v="117387.03"/>
    <n v="205427.3"/>
    <n v="154557.03"/>
    <n v="270474.78999999998"/>
    <n v="191467.74"/>
    <n v="335068.55"/>
    <n v="215690.77"/>
    <n v="377458.84"/>
    <n v="239606.49"/>
    <n v="419311.35999999999"/>
  </r>
  <r>
    <n v="5"/>
    <s v="Region V - Midwest"/>
    <x v="30"/>
    <s v="IN"/>
    <x v="207"/>
    <n v="4"/>
    <x v="3"/>
    <n v="77840.149999999994"/>
    <n v="124544.24"/>
    <n v="108976.21"/>
    <n v="174361.94"/>
    <n v="140112.26999999999"/>
    <n v="224179.64"/>
    <n v="186816.36"/>
    <n v="298906.18"/>
    <n v="233520.45"/>
    <n v="373632.73"/>
    <n v="264656.51"/>
    <n v="423450.42"/>
    <n v="295792.57"/>
    <n v="473268.12"/>
  </r>
  <r>
    <n v="5"/>
    <s v="Region V - Midwest"/>
    <x v="30"/>
    <s v="IN"/>
    <x v="208"/>
    <n v="1"/>
    <x v="0"/>
    <n v="110912.64"/>
    <n v="194097.12"/>
    <n v="143791.16"/>
    <n v="251634.54"/>
    <n v="172253.81"/>
    <n v="301444.17"/>
    <n v="205673.52"/>
    <n v="359928.67"/>
    <n v="242643.78"/>
    <n v="424626.61"/>
    <n v="266116.78999999998"/>
    <n v="465704.39"/>
    <n v="288241.45"/>
    <n v="504422.54"/>
  </r>
  <r>
    <n v="5"/>
    <s v="Region V - Midwest"/>
    <x v="30"/>
    <s v="IN"/>
    <x v="208"/>
    <n v="2"/>
    <x v="1"/>
    <n v="94053.58"/>
    <n v="164593.76999999999"/>
    <n v="123235.78"/>
    <n v="215662.61"/>
    <n v="149743.41"/>
    <n v="262050.97"/>
    <n v="183499.21"/>
    <n v="321123.61"/>
    <n v="218099.51"/>
    <n v="381674.14"/>
    <n v="240131.99"/>
    <n v="420230.98"/>
    <n v="260848.07"/>
    <n v="456484.12"/>
  </r>
  <r>
    <n v="5"/>
    <s v="Region V - Midwest"/>
    <x v="30"/>
    <s v="IN"/>
    <x v="208"/>
    <n v="3"/>
    <x v="2"/>
    <n v="81488.56"/>
    <n v="142604.97"/>
    <n v="110925.87"/>
    <n v="194120.28"/>
    <n v="140125.74"/>
    <n v="245220.04"/>
    <n v="184350.21"/>
    <n v="322612.87"/>
    <n v="228245.9"/>
    <n v="399430.33"/>
    <n v="257022.62"/>
    <n v="449789.58"/>
    <n v="285409.67"/>
    <n v="499466.92"/>
  </r>
  <r>
    <n v="5"/>
    <s v="Region V - Midwest"/>
    <x v="30"/>
    <s v="IN"/>
    <x v="208"/>
    <n v="4"/>
    <x v="3"/>
    <n v="94503.54"/>
    <n v="151205.67000000001"/>
    <n v="132304.95999999999"/>
    <n v="211687.93"/>
    <n v="170106.37"/>
    <n v="272170.2"/>
    <n v="226808.49"/>
    <n v="362893.6"/>
    <n v="283510.62"/>
    <n v="453617"/>
    <n v="321312.03000000003"/>
    <n v="514099.26"/>
    <n v="359113.45"/>
    <n v="574581.53"/>
  </r>
  <r>
    <n v="5"/>
    <s v="Region V - Midwest"/>
    <x v="30"/>
    <s v="IN"/>
    <x v="209"/>
    <n v="1"/>
    <x v="0"/>
    <n v="95733.9"/>
    <n v="167534.32"/>
    <n v="123990.39"/>
    <n v="216983.19"/>
    <n v="148450.75"/>
    <n v="259788.81"/>
    <n v="177125.85"/>
    <n v="309970.24"/>
    <n v="208846.17"/>
    <n v="365480.8"/>
    <n v="228985.16"/>
    <n v="400724.03"/>
    <n v="247918.36"/>
    <n v="433857.13"/>
  </r>
  <r>
    <n v="5"/>
    <s v="Region V - Midwest"/>
    <x v="30"/>
    <s v="IN"/>
    <x v="209"/>
    <n v="2"/>
    <x v="1"/>
    <n v="81753.22"/>
    <n v="143068.13"/>
    <n v="106944.46"/>
    <n v="187152.81"/>
    <n v="129783.59"/>
    <n v="227121.28"/>
    <n v="158737.39000000001"/>
    <n v="277790.44"/>
    <n v="188492.39"/>
    <n v="329861.68"/>
    <n v="207436.79"/>
    <n v="363014.38"/>
    <n v="225201.9"/>
    <n v="394103.32"/>
  </r>
  <r>
    <n v="5"/>
    <s v="Region V - Midwest"/>
    <x v="30"/>
    <s v="IN"/>
    <x v="209"/>
    <n v="3"/>
    <x v="2"/>
    <n v="71306.880000000005"/>
    <n v="124787.04"/>
    <n v="97210.72"/>
    <n v="170118.75"/>
    <n v="122917.64"/>
    <n v="215105.87"/>
    <n v="161830.20000000001"/>
    <n v="283202.84000000003"/>
    <n v="200470.1"/>
    <n v="350822.68"/>
    <n v="225826.12"/>
    <n v="395195.72"/>
    <n v="250859.01"/>
    <n v="439003.26"/>
  </r>
  <r>
    <n v="5"/>
    <s v="Region V - Midwest"/>
    <x v="30"/>
    <s v="IN"/>
    <x v="209"/>
    <n v="4"/>
    <x v="3"/>
    <n v="81602.05"/>
    <n v="130563.28"/>
    <n v="114242.87"/>
    <n v="182788.6"/>
    <n v="146883.69"/>
    <n v="235013.91"/>
    <n v="195844.92"/>
    <n v="313351.88"/>
    <n v="244806.15"/>
    <n v="391689.85"/>
    <n v="277446.96999999997"/>
    <n v="443915.16"/>
    <n v="310087.78999999998"/>
    <n v="496140.48"/>
  </r>
  <r>
    <n v="5"/>
    <s v="Region V - Midwest"/>
    <x v="30"/>
    <s v="IN"/>
    <x v="210"/>
    <n v="1"/>
    <x v="0"/>
    <n v="93769.35"/>
    <n v="164096.35999999999"/>
    <n v="121448.73"/>
    <n v="212535.27"/>
    <n v="145409.53"/>
    <n v="254466.67"/>
    <n v="173500.01"/>
    <n v="303625.02"/>
    <n v="204573.66"/>
    <n v="358003.9"/>
    <n v="224302.1"/>
    <n v="392528.67"/>
    <n v="242850.42"/>
    <n v="424988.24"/>
  </r>
  <r>
    <n v="5"/>
    <s v="Region V - Midwest"/>
    <x v="30"/>
    <s v="IN"/>
    <x v="210"/>
    <n v="2"/>
    <x v="1"/>
    <n v="80062.8"/>
    <n v="140109.89000000001"/>
    <n v="104737.03"/>
    <n v="183289.81"/>
    <n v="127108.39"/>
    <n v="222439.67999999999"/>
    <n v="155472.10999999999"/>
    <n v="272076.19"/>
    <n v="184618.97"/>
    <n v="323083.19"/>
    <n v="203176.24"/>
    <n v="355558.42"/>
    <n v="220579.38"/>
    <n v="386013.92"/>
  </r>
  <r>
    <n v="5"/>
    <s v="Region V - Midwest"/>
    <x v="30"/>
    <s v="IN"/>
    <x v="210"/>
    <n v="3"/>
    <x v="2"/>
    <n v="69821.91"/>
    <n v="122188.34"/>
    <n v="95183.1"/>
    <n v="166570.43"/>
    <n v="120351.25"/>
    <n v="210614.69"/>
    <n v="158448.74"/>
    <n v="277285.28999999998"/>
    <n v="196278.92"/>
    <n v="343488.11"/>
    <n v="221103.04"/>
    <n v="386930.33"/>
    <n v="245610.37"/>
    <n v="429818.14"/>
  </r>
  <r>
    <n v="5"/>
    <s v="Region V - Midwest"/>
    <x v="30"/>
    <s v="IN"/>
    <x v="210"/>
    <n v="4"/>
    <x v="3"/>
    <n v="79926.789999999994"/>
    <n v="127882.87"/>
    <n v="111897.51"/>
    <n v="179036.02"/>
    <n v="143868.23000000001"/>
    <n v="230189.16"/>
    <n v="191824.3"/>
    <n v="306918.89"/>
    <n v="239780.38"/>
    <n v="383648.61"/>
    <n v="271751.09000000003"/>
    <n v="434801.75"/>
    <n v="303721.81"/>
    <n v="485954.9"/>
  </r>
  <r>
    <n v="5"/>
    <s v="Region V - Midwest"/>
    <x v="30"/>
    <s v="IN"/>
    <x v="211"/>
    <n v="1"/>
    <x v="0"/>
    <n v="92795.53"/>
    <n v="162392.18"/>
    <n v="120159.2"/>
    <n v="210278.59"/>
    <n v="143846.45000000001"/>
    <n v="251731.29"/>
    <n v="171605.75"/>
    <n v="300310.06"/>
    <n v="202312.75"/>
    <n v="354047.3"/>
    <n v="221808.23"/>
    <n v="388164.4"/>
    <n v="240126.17"/>
    <n v="420220.8"/>
  </r>
  <r>
    <n v="5"/>
    <s v="Region V - Midwest"/>
    <x v="30"/>
    <s v="IN"/>
    <x v="211"/>
    <n v="2"/>
    <x v="1"/>
    <n v="79363.11"/>
    <n v="138885.45000000001"/>
    <n v="103781.73"/>
    <n v="181618.03"/>
    <n v="125911.33"/>
    <n v="220344.83"/>
    <n v="153938.4"/>
    <n v="269392.21000000002"/>
    <n v="182757.15"/>
    <n v="319825.01"/>
    <n v="201104.89"/>
    <n v="351933.56"/>
    <n v="218300.55"/>
    <n v="382025.97"/>
  </r>
  <r>
    <n v="5"/>
    <s v="Region V - Midwest"/>
    <x v="30"/>
    <s v="IN"/>
    <x v="211"/>
    <n v="3"/>
    <x v="2"/>
    <n v="69320.67"/>
    <n v="121311.17"/>
    <n v="94532.72"/>
    <n v="165432.26999999999"/>
    <n v="119555.59"/>
    <n v="209222.28"/>
    <n v="157428.25"/>
    <n v="275499.43"/>
    <n v="195038.95"/>
    <n v="341318.16"/>
    <n v="219724.67"/>
    <n v="384518.17"/>
    <n v="244099.92"/>
    <n v="427174.87"/>
  </r>
  <r>
    <n v="5"/>
    <s v="Region V - Midwest"/>
    <x v="30"/>
    <s v="IN"/>
    <x v="211"/>
    <n v="4"/>
    <x v="3"/>
    <n v="79104.03"/>
    <n v="126566.45"/>
    <n v="110745.64"/>
    <n v="177193.03"/>
    <n v="142387.26"/>
    <n v="227819.62"/>
    <n v="189849.68"/>
    <n v="303759.49"/>
    <n v="237312.1"/>
    <n v="379699.36"/>
    <n v="268953.71000000002"/>
    <n v="430325.94"/>
    <n v="300595.32"/>
    <n v="480952.52"/>
  </r>
  <r>
    <n v="5"/>
    <s v="Region V - Midwest"/>
    <x v="30"/>
    <s v="IN"/>
    <x v="212"/>
    <n v="1"/>
    <x v="0"/>
    <n v="91813.26"/>
    <n v="160673.20000000001"/>
    <n v="118888.36"/>
    <n v="208054.63"/>
    <n v="142325.82999999999"/>
    <n v="249070.21"/>
    <n v="169792.82"/>
    <n v="297137.44"/>
    <n v="200176.48"/>
    <n v="350308.85"/>
    <n v="219466.69"/>
    <n v="384066.71"/>
    <n v="237592.2"/>
    <n v="415786.35"/>
  </r>
  <r>
    <n v="5"/>
    <s v="Region V - Midwest"/>
    <x v="30"/>
    <s v="IN"/>
    <x v="212"/>
    <n v="2"/>
    <x v="1"/>
    <n v="78517.899999999994"/>
    <n v="137406.32999999999"/>
    <n v="102678.01"/>
    <n v="179686.53"/>
    <n v="124573.73"/>
    <n v="218004.02"/>
    <n v="152305.76"/>
    <n v="266535.08"/>
    <n v="180820.44"/>
    <n v="316435.76"/>
    <n v="198974.61"/>
    <n v="348205.56"/>
    <n v="215989.29"/>
    <n v="377981.26"/>
  </r>
  <r>
    <n v="5"/>
    <s v="Region V - Midwest"/>
    <x v="30"/>
    <s v="IN"/>
    <x v="212"/>
    <n v="3"/>
    <x v="2"/>
    <n v="68578.179999999993"/>
    <n v="120011.82"/>
    <n v="93518.92"/>
    <n v="163658.1"/>
    <n v="118272.39"/>
    <n v="206976.68"/>
    <n v="155737.51"/>
    <n v="272540.64"/>
    <n v="192943.35"/>
    <n v="337650.86"/>
    <n v="217363.12"/>
    <n v="380385.46"/>
    <n v="241475.59"/>
    <n v="422582.29"/>
  </r>
  <r>
    <n v="5"/>
    <s v="Region V - Midwest"/>
    <x v="30"/>
    <s v="IN"/>
    <x v="212"/>
    <n v="4"/>
    <x v="3"/>
    <n v="78266.399999999994"/>
    <n v="125226.24000000001"/>
    <n v="109572.96"/>
    <n v="175316.74"/>
    <n v="140879.51999999999"/>
    <n v="225407.23"/>
    <n v="187839.35999999999"/>
    <n v="300542.98"/>
    <n v="234799.2"/>
    <n v="375678.71999999997"/>
    <n v="266105.76"/>
    <n v="425769.22"/>
    <n v="297412.32"/>
    <n v="475859.72"/>
  </r>
  <r>
    <n v="5"/>
    <s v="Region V - Midwest"/>
    <x v="30"/>
    <s v="IN"/>
    <x v="213"/>
    <n v="1"/>
    <x v="0"/>
    <n v="94247.79"/>
    <n v="164933.63"/>
    <n v="122112.19"/>
    <n v="213696.34"/>
    <n v="146233.53"/>
    <n v="255908.68"/>
    <n v="174528.48"/>
    <n v="305424.84999999998"/>
    <n v="205828.76"/>
    <n v="360200.33"/>
    <n v="225701.36"/>
    <n v="394977.38"/>
    <n v="244402.82"/>
    <n v="427704.94"/>
  </r>
  <r>
    <n v="5"/>
    <s v="Region V - Midwest"/>
    <x v="30"/>
    <s v="IN"/>
    <x v="213"/>
    <n v="2"/>
    <x v="1"/>
    <n v="80267.11"/>
    <n v="140467.44"/>
    <n v="105066.26"/>
    <n v="183865.96"/>
    <n v="127566.37"/>
    <n v="223241.15"/>
    <n v="156140.03"/>
    <n v="273245.03999999998"/>
    <n v="185474.98"/>
    <n v="324581.21000000002"/>
    <n v="204152.98"/>
    <n v="357267.72"/>
    <n v="221686.36"/>
    <n v="387951.13"/>
  </r>
  <r>
    <n v="5"/>
    <s v="Region V - Midwest"/>
    <x v="30"/>
    <s v="IN"/>
    <x v="213"/>
    <n v="3"/>
    <x v="2"/>
    <n v="69831.27"/>
    <n v="122204.73"/>
    <n v="95144.86"/>
    <n v="166503.51"/>
    <n v="120261.55"/>
    <n v="210457.71"/>
    <n v="158288.74"/>
    <n v="277005.28999999998"/>
    <n v="196043.28"/>
    <n v="343075.74"/>
    <n v="220809.06"/>
    <n v="386415.85"/>
    <n v="245251.7"/>
    <n v="429190.47"/>
  </r>
  <r>
    <n v="5"/>
    <s v="Region V - Midwest"/>
    <x v="30"/>
    <s v="IN"/>
    <x v="213"/>
    <n v="4"/>
    <x v="3"/>
    <n v="80323.3"/>
    <n v="128517.28"/>
    <n v="112452.62"/>
    <n v="179924.19"/>
    <n v="144581.94"/>
    <n v="231331.11"/>
    <n v="192775.92"/>
    <n v="308441.48"/>
    <n v="240969.9"/>
    <n v="385551.84"/>
    <n v="273099.21999999997"/>
    <n v="436958.76"/>
    <n v="305228.53999999998"/>
    <n v="488365.67"/>
  </r>
  <r>
    <n v="5"/>
    <s v="Region V - Midwest"/>
    <x v="30"/>
    <s v="IN"/>
    <x v="214"/>
    <n v="1"/>
    <x v="0"/>
    <n v="92787.07"/>
    <n v="162377.37"/>
    <n v="120177.89"/>
    <n v="210311.31"/>
    <n v="143888.91"/>
    <n v="251805.6"/>
    <n v="171687.09"/>
    <n v="300452.40000000002"/>
    <n v="202437.39"/>
    <n v="354265.44"/>
    <n v="221960.56"/>
    <n v="388430.98"/>
    <n v="240316.45"/>
    <n v="420553.78"/>
  </r>
  <r>
    <n v="5"/>
    <s v="Region V - Midwest"/>
    <x v="30"/>
    <s v="IN"/>
    <x v="214"/>
    <n v="2"/>
    <x v="1"/>
    <n v="79217.58"/>
    <n v="138630.76999999999"/>
    <n v="103633.31"/>
    <n v="181358.3"/>
    <n v="125770.79"/>
    <n v="220098.87"/>
    <n v="153839.47"/>
    <n v="269219.06"/>
    <n v="182682.25"/>
    <n v="319693.94"/>
    <n v="201045.96"/>
    <n v="351830.43"/>
    <n v="218268.12"/>
    <n v="381969.21"/>
  </r>
  <r>
    <n v="5"/>
    <s v="Region V - Midwest"/>
    <x v="30"/>
    <s v="IN"/>
    <x v="214"/>
    <n v="3"/>
    <x v="2"/>
    <n v="69079.42"/>
    <n v="120888.98"/>
    <n v="94169.3"/>
    <n v="164796.26999999999"/>
    <n v="119068.05"/>
    <n v="208369.09"/>
    <n v="156758"/>
    <n v="274326.5"/>
    <n v="194183.32"/>
    <n v="339820.81"/>
    <n v="218741.49"/>
    <n v="382797.61"/>
    <n v="242986.03"/>
    <n v="425225.56"/>
  </r>
  <r>
    <n v="5"/>
    <s v="Region V - Midwest"/>
    <x v="30"/>
    <s v="IN"/>
    <x v="214"/>
    <n v="4"/>
    <x v="3"/>
    <n v="79089.16"/>
    <n v="126542.66"/>
    <n v="110724.82"/>
    <n v="177159.72"/>
    <n v="142360.49"/>
    <n v="227776.78"/>
    <n v="189813.98"/>
    <n v="303702.38"/>
    <n v="237267.48"/>
    <n v="379627.97"/>
    <n v="268903.14"/>
    <n v="430245.04"/>
    <n v="300538.81"/>
    <n v="480862.1"/>
  </r>
  <r>
    <n v="5"/>
    <s v="Region V - Midwest"/>
    <x v="31"/>
    <s v="MI"/>
    <x v="215"/>
    <n v="1"/>
    <x v="0"/>
    <n v="103088.28"/>
    <n v="180404.49"/>
    <n v="133549.70000000001"/>
    <n v="233711.97"/>
    <n v="159919.04000000001"/>
    <n v="279858.33"/>
    <n v="190844.78"/>
    <n v="333978.36"/>
    <n v="225055.09"/>
    <n v="393846.42"/>
    <n v="246775.18"/>
    <n v="431856.57"/>
    <n v="267208.56"/>
    <n v="467614.99"/>
  </r>
  <r>
    <n v="5"/>
    <s v="Region V - Midwest"/>
    <x v="31"/>
    <s v="MI"/>
    <x v="215"/>
    <n v="2"/>
    <x v="1"/>
    <n v="87874.01"/>
    <n v="153779.51999999999"/>
    <n v="114999.71"/>
    <n v="201249.5"/>
    <n v="139604.78"/>
    <n v="244308.36"/>
    <n v="170833.81"/>
    <n v="298959.17"/>
    <n v="202905.39"/>
    <n v="355084.43"/>
    <n v="223325.48"/>
    <n v="390819.59"/>
    <n v="242487.71"/>
    <n v="424353.49"/>
  </r>
  <r>
    <n v="5"/>
    <s v="Region V - Midwest"/>
    <x v="31"/>
    <s v="MI"/>
    <x v="215"/>
    <n v="3"/>
    <x v="2"/>
    <n v="76513.66"/>
    <n v="133898.9"/>
    <n v="104269.13"/>
    <n v="182470.97"/>
    <n v="131810.31"/>
    <n v="230668.04"/>
    <n v="173505.32"/>
    <n v="303634.31"/>
    <n v="214903.63"/>
    <n v="376081.36"/>
    <n v="242062.94"/>
    <n v="423610.15"/>
    <n v="268870.61"/>
    <n v="470523.57"/>
  </r>
  <r>
    <n v="5"/>
    <s v="Region V - Midwest"/>
    <x v="31"/>
    <s v="MI"/>
    <x v="215"/>
    <n v="4"/>
    <x v="3"/>
    <n v="87861.98"/>
    <n v="140579.16"/>
    <n v="123006.77"/>
    <n v="196810.83"/>
    <n v="158151.56"/>
    <n v="253042.5"/>
    <n v="210868.74"/>
    <n v="337389.99"/>
    <n v="263585.93"/>
    <n v="421737.49"/>
    <n v="298730.71999999997"/>
    <n v="477969.16"/>
    <n v="333875.51"/>
    <n v="534200.81999999995"/>
  </r>
  <r>
    <n v="5"/>
    <s v="Region V - Midwest"/>
    <x v="31"/>
    <s v="MI"/>
    <x v="216"/>
    <n v="1"/>
    <x v="0"/>
    <n v="92770.14"/>
    <n v="162347.75"/>
    <n v="120215.29"/>
    <n v="210376.77"/>
    <n v="143973.85"/>
    <n v="251954.24"/>
    <n v="171849.78"/>
    <n v="300737.11"/>
    <n v="202686.7"/>
    <n v="354701.73"/>
    <n v="222265.23"/>
    <n v="388964.15"/>
    <n v="240697.01"/>
    <n v="421219.77"/>
  </r>
  <r>
    <n v="5"/>
    <s v="Region V - Midwest"/>
    <x v="31"/>
    <s v="MI"/>
    <x v="216"/>
    <n v="2"/>
    <x v="1"/>
    <n v="78926.53"/>
    <n v="138121.42000000001"/>
    <n v="103336.48"/>
    <n v="180838.84"/>
    <n v="125489.7"/>
    <n v="219606.98"/>
    <n v="153641.60000000001"/>
    <n v="268872.8"/>
    <n v="182532.47"/>
    <n v="319431.82"/>
    <n v="200928.11"/>
    <n v="351624.19"/>
    <n v="218203.26"/>
    <n v="381855.71"/>
  </r>
  <r>
    <n v="5"/>
    <s v="Region V - Midwest"/>
    <x v="31"/>
    <s v="MI"/>
    <x v="216"/>
    <n v="3"/>
    <x v="2"/>
    <n v="68596.92"/>
    <n v="120044.61"/>
    <n v="93442.44"/>
    <n v="163524.28"/>
    <n v="118092.99"/>
    <n v="206662.73"/>
    <n v="155417.51999999999"/>
    <n v="271980.67"/>
    <n v="192472.08"/>
    <n v="336826.15"/>
    <n v="216775.16"/>
    <n v="379356.54"/>
    <n v="240758.28"/>
    <n v="421326.99"/>
  </r>
  <r>
    <n v="5"/>
    <s v="Region V - Midwest"/>
    <x v="31"/>
    <s v="MI"/>
    <x v="216"/>
    <n v="4"/>
    <x v="3"/>
    <n v="79059.42"/>
    <n v="126495.07"/>
    <n v="110683.19"/>
    <n v="177093.1"/>
    <n v="142306.96"/>
    <n v="227691.13"/>
    <n v="189742.61"/>
    <n v="303588.18"/>
    <n v="237178.26"/>
    <n v="379485.22"/>
    <n v="268802.03000000003"/>
    <n v="430083.25"/>
    <n v="300425.8"/>
    <n v="480681.28"/>
  </r>
  <r>
    <n v="5"/>
    <s v="Region V - Midwest"/>
    <x v="31"/>
    <s v="MI"/>
    <x v="217"/>
    <n v="1"/>
    <x v="0"/>
    <n v="95221.6"/>
    <n v="166637.79999999999"/>
    <n v="123401.73"/>
    <n v="215953.02"/>
    <n v="147796.60999999999"/>
    <n v="258644.07"/>
    <n v="176422.75"/>
    <n v="308739.81"/>
    <n v="208089.67"/>
    <n v="364156.92"/>
    <n v="228195.23"/>
    <n v="399341.64"/>
    <n v="247127.07"/>
    <n v="432472.38"/>
  </r>
  <r>
    <n v="5"/>
    <s v="Region V - Midwest"/>
    <x v="31"/>
    <s v="MI"/>
    <x v="217"/>
    <n v="2"/>
    <x v="1"/>
    <n v="80966.789999999994"/>
    <n v="141691.88"/>
    <n v="106021.56"/>
    <n v="185537.74"/>
    <n v="128763.43"/>
    <n v="225336"/>
    <n v="157673.73000000001"/>
    <n v="275929.03000000003"/>
    <n v="187336.79"/>
    <n v="327839.39"/>
    <n v="206224.33"/>
    <n v="360892.58"/>
    <n v="223965.19"/>
    <n v="391939.09"/>
  </r>
  <r>
    <n v="5"/>
    <s v="Region V - Midwest"/>
    <x v="31"/>
    <s v="MI"/>
    <x v="217"/>
    <n v="3"/>
    <x v="2"/>
    <n v="70332.509999999995"/>
    <n v="123081.89"/>
    <n v="95795.24"/>
    <n v="167641.68"/>
    <n v="121057.21"/>
    <n v="211850.12"/>
    <n v="159309.23000000001"/>
    <n v="278791.15000000002"/>
    <n v="197283.25"/>
    <n v="345245.7"/>
    <n v="222187.43"/>
    <n v="388828.01"/>
    <n v="246762.14"/>
    <n v="431833.74"/>
  </r>
  <r>
    <n v="5"/>
    <s v="Region V - Midwest"/>
    <x v="31"/>
    <s v="MI"/>
    <x v="217"/>
    <n v="4"/>
    <x v="3"/>
    <n v="81146.06"/>
    <n v="129833.7"/>
    <n v="113604.48"/>
    <n v="181767.18"/>
    <n v="146062.91"/>
    <n v="233700.66"/>
    <n v="194750.54"/>
    <n v="311600.87"/>
    <n v="243438.18"/>
    <n v="389501.09"/>
    <n v="275896.59999999998"/>
    <n v="441434.57"/>
    <n v="308355.03000000003"/>
    <n v="493368.05"/>
  </r>
  <r>
    <n v="5"/>
    <s v="Region V - Midwest"/>
    <x v="31"/>
    <s v="MI"/>
    <x v="218"/>
    <n v="1"/>
    <x v="0"/>
    <n v="104574.39"/>
    <n v="183005.18"/>
    <n v="135427.89000000001"/>
    <n v="236998.81"/>
    <n v="162136.25"/>
    <n v="283738.45"/>
    <n v="193442.14"/>
    <n v="338523.74"/>
    <n v="228072.5"/>
    <n v="399126.87"/>
    <n v="250058.98"/>
    <n v="437603.21"/>
    <n v="270724.09000000003"/>
    <n v="473767.16"/>
  </r>
  <r>
    <n v="5"/>
    <s v="Region V - Midwest"/>
    <x v="31"/>
    <s v="MI"/>
    <x v="218"/>
    <n v="2"/>
    <x v="1"/>
    <n v="89360.12"/>
    <n v="156380.21"/>
    <n v="116877.91"/>
    <n v="204536.34"/>
    <n v="141821.99"/>
    <n v="248188.48"/>
    <n v="173431.17"/>
    <n v="303504.55"/>
    <n v="205922.8"/>
    <n v="360364.89"/>
    <n v="226609.28"/>
    <n v="396566.23"/>
    <n v="246003.24"/>
    <n v="430505.66"/>
  </r>
  <r>
    <n v="5"/>
    <s v="Region V - Midwest"/>
    <x v="31"/>
    <s v="MI"/>
    <x v="218"/>
    <n v="3"/>
    <x v="2"/>
    <n v="77989.259999999995"/>
    <n v="136481.21"/>
    <n v="106334.97"/>
    <n v="186086.2"/>
    <n v="134466.4"/>
    <n v="235316.19"/>
    <n v="177046.77"/>
    <n v="309831.84999999998"/>
    <n v="219330.45"/>
    <n v="383828.28"/>
    <n v="247080"/>
    <n v="432390"/>
    <n v="274477.90999999997"/>
    <n v="480336.34"/>
  </r>
  <r>
    <n v="5"/>
    <s v="Region V - Midwest"/>
    <x v="31"/>
    <s v="MI"/>
    <x v="218"/>
    <n v="4"/>
    <x v="3"/>
    <n v="89140.73"/>
    <n v="142625.16"/>
    <n v="124797.01"/>
    <n v="199675.23"/>
    <n v="160453.29999999999"/>
    <n v="256725.29"/>
    <n v="213937.74"/>
    <n v="342300.39"/>
    <n v="267422.17"/>
    <n v="427875.49"/>
    <n v="303078.46000000002"/>
    <n v="484925.55"/>
    <n v="338734.75"/>
    <n v="541975.62"/>
  </r>
  <r>
    <n v="5"/>
    <s v="Region V - Midwest"/>
    <x v="31"/>
    <s v="MI"/>
    <x v="219"/>
    <n v="1"/>
    <x v="0"/>
    <n v="96707.71"/>
    <n v="169238.49"/>
    <n v="125279.93"/>
    <n v="219239.87"/>
    <n v="150013.82999999999"/>
    <n v="262524.2"/>
    <n v="179020.11"/>
    <n v="313285.2"/>
    <n v="211107.08"/>
    <n v="369437.39"/>
    <n v="231479.03"/>
    <n v="405088.3"/>
    <n v="250642.61"/>
    <n v="438624.56"/>
  </r>
  <r>
    <n v="5"/>
    <s v="Region V - Midwest"/>
    <x v="31"/>
    <s v="MI"/>
    <x v="219"/>
    <n v="2"/>
    <x v="1"/>
    <n v="82452.899999999994"/>
    <n v="144292.57"/>
    <n v="107899.76"/>
    <n v="188824.59"/>
    <n v="130980.64"/>
    <n v="229216.13"/>
    <n v="160271.1"/>
    <n v="280474.42"/>
    <n v="190354.21"/>
    <n v="333119.86"/>
    <n v="209508.14"/>
    <n v="366639.24"/>
    <n v="227480.73"/>
    <n v="398091.27"/>
  </r>
  <r>
    <n v="5"/>
    <s v="Region V - Midwest"/>
    <x v="31"/>
    <s v="MI"/>
    <x v="219"/>
    <n v="3"/>
    <x v="2"/>
    <n v="71808.12"/>
    <n v="125664.2"/>
    <n v="97861.1"/>
    <n v="171256.92"/>
    <n v="123713.3"/>
    <n v="216498.28"/>
    <n v="162850.69"/>
    <n v="284988.7"/>
    <n v="201710.07999999999"/>
    <n v="352992.64"/>
    <n v="227204.5"/>
    <n v="397607.87"/>
    <n v="252369.45"/>
    <n v="441646.53"/>
  </r>
  <r>
    <n v="5"/>
    <s v="Region V - Midwest"/>
    <x v="31"/>
    <s v="MI"/>
    <x v="219"/>
    <n v="4"/>
    <x v="3"/>
    <n v="82424.81"/>
    <n v="131879.70000000001"/>
    <n v="115394.74"/>
    <n v="184631.58"/>
    <n v="148364.66"/>
    <n v="237383.46"/>
    <n v="197819.55"/>
    <n v="316511.28000000003"/>
    <n v="247274.43"/>
    <n v="395639.1"/>
    <n v="280244.36"/>
    <n v="448390.98"/>
    <n v="313214.28000000003"/>
    <n v="501142.86"/>
  </r>
  <r>
    <n v="5"/>
    <s v="Region V - Midwest"/>
    <x v="31"/>
    <s v="MI"/>
    <x v="220"/>
    <n v="1"/>
    <x v="0"/>
    <n v="92283.24"/>
    <n v="161495.66"/>
    <n v="119570.53"/>
    <n v="209248.42"/>
    <n v="143192.31"/>
    <n v="250586.55"/>
    <n v="170902.64"/>
    <n v="299079.63"/>
    <n v="201556.25"/>
    <n v="352723.43"/>
    <n v="221018.29"/>
    <n v="386782.01"/>
    <n v="239334.89"/>
    <n v="418836.05"/>
  </r>
  <r>
    <n v="5"/>
    <s v="Region V - Midwest"/>
    <x v="31"/>
    <s v="MI"/>
    <x v="220"/>
    <n v="2"/>
    <x v="1"/>
    <n v="78576.69"/>
    <n v="137509.20000000001"/>
    <n v="102858.83"/>
    <n v="180002.96"/>
    <n v="124891.17"/>
    <n v="218559.55"/>
    <n v="152874.74"/>
    <n v="267530.8"/>
    <n v="181601.56"/>
    <n v="317802.73"/>
    <n v="199892.43"/>
    <n v="349811.76"/>
    <n v="217063.85"/>
    <n v="379861.73"/>
  </r>
  <r>
    <n v="5"/>
    <s v="Region V - Midwest"/>
    <x v="31"/>
    <s v="MI"/>
    <x v="220"/>
    <n v="3"/>
    <x v="2"/>
    <n v="68346.3"/>
    <n v="119606.02"/>
    <n v="93117.25"/>
    <n v="162955.19"/>
    <n v="117695.16"/>
    <n v="205966.53"/>
    <n v="154907.28"/>
    <n v="271087.74"/>
    <n v="191852.1"/>
    <n v="335741.17"/>
    <n v="216085.98"/>
    <n v="378150.46"/>
    <n v="240003.06"/>
    <n v="420005.35"/>
  </r>
  <r>
    <n v="5"/>
    <s v="Region V - Midwest"/>
    <x v="31"/>
    <s v="MI"/>
    <x v="220"/>
    <n v="4"/>
    <x v="3"/>
    <n v="78648.039999999994"/>
    <n v="125836.87"/>
    <n v="110107.26"/>
    <n v="176171.61"/>
    <n v="141566.47"/>
    <n v="226506.36"/>
    <n v="188755.3"/>
    <n v="302008.48"/>
    <n v="235944.12"/>
    <n v="377510.6"/>
    <n v="267403.34000000003"/>
    <n v="427845.35"/>
    <n v="298862.55"/>
    <n v="478180.09"/>
  </r>
  <r>
    <n v="5"/>
    <s v="Region V - Midwest"/>
    <x v="31"/>
    <s v="MI"/>
    <x v="168"/>
    <n v="1"/>
    <x v="0"/>
    <n v="95708.51"/>
    <n v="167489.88"/>
    <n v="124046.49"/>
    <n v="217081.36"/>
    <n v="148578.15"/>
    <n v="260011.77"/>
    <n v="177369.88"/>
    <n v="310397.28999999998"/>
    <n v="209220.12"/>
    <n v="366135.22"/>
    <n v="229442.16"/>
    <n v="401523.78"/>
    <n v="248489.2"/>
    <n v="434856.1"/>
  </r>
  <r>
    <n v="5"/>
    <s v="Region V - Midwest"/>
    <x v="31"/>
    <s v="MI"/>
    <x v="168"/>
    <n v="2"/>
    <x v="1"/>
    <n v="81316.63"/>
    <n v="142304.1"/>
    <n v="106499.21"/>
    <n v="186373.62"/>
    <n v="129361.96"/>
    <n v="226383.42"/>
    <n v="158440.57999999999"/>
    <n v="277271.02"/>
    <n v="188267.7"/>
    <n v="329468.48"/>
    <n v="207260.01"/>
    <n v="362705.02"/>
    <n v="225104.61"/>
    <n v="393933.06"/>
  </r>
  <r>
    <n v="5"/>
    <s v="Region V - Midwest"/>
    <x v="31"/>
    <s v="MI"/>
    <x v="168"/>
    <n v="3"/>
    <x v="2"/>
    <n v="70583.13"/>
    <n v="123520.47"/>
    <n v="96120.43"/>
    <n v="168210.76"/>
    <n v="121455.03999999999"/>
    <n v="212546.32"/>
    <n v="159819.47"/>
    <n v="279684.08"/>
    <n v="197903.24"/>
    <n v="346330.67"/>
    <n v="222876.62"/>
    <n v="390034.09"/>
    <n v="247517.36"/>
    <n v="433155.38"/>
  </r>
  <r>
    <n v="5"/>
    <s v="Region V - Midwest"/>
    <x v="31"/>
    <s v="MI"/>
    <x v="168"/>
    <n v="4"/>
    <x v="3"/>
    <n v="81557.440000000002"/>
    <n v="130491.91"/>
    <n v="114180.42"/>
    <n v="182688.67"/>
    <n v="146803.39000000001"/>
    <n v="234885.43"/>
    <n v="195737.86"/>
    <n v="313180.57"/>
    <n v="244672.32"/>
    <n v="391475.72"/>
    <n v="277295.3"/>
    <n v="443672.48"/>
    <n v="309918.27"/>
    <n v="495869.24"/>
  </r>
  <r>
    <n v="5"/>
    <s v="Region V - Midwest"/>
    <x v="31"/>
    <s v="MI"/>
    <x v="221"/>
    <n v="1"/>
    <x v="0"/>
    <n v="93735.49"/>
    <n v="164037.10999999999"/>
    <n v="121523.53"/>
    <n v="212666.18"/>
    <n v="145579.4"/>
    <n v="254763.95"/>
    <n v="173825.39"/>
    <n v="304194.42"/>
    <n v="205072.26"/>
    <n v="358876.46"/>
    <n v="224911.43"/>
    <n v="393595"/>
    <n v="243611.54"/>
    <n v="426320.2"/>
  </r>
  <r>
    <n v="5"/>
    <s v="Region V - Midwest"/>
    <x v="31"/>
    <s v="MI"/>
    <x v="221"/>
    <n v="2"/>
    <x v="1"/>
    <n v="79480.679999999993"/>
    <n v="139091.19"/>
    <n v="104143.37"/>
    <n v="182250.89"/>
    <n v="126546.22"/>
    <n v="221455.88"/>
    <n v="155076.37"/>
    <n v="271383.65000000002"/>
    <n v="184319.39"/>
    <n v="322558.93"/>
    <n v="202940.54"/>
    <n v="355145.94"/>
    <n v="220449.66"/>
    <n v="385786.91"/>
  </r>
  <r>
    <n v="5"/>
    <s v="Region V - Midwest"/>
    <x v="31"/>
    <s v="MI"/>
    <x v="221"/>
    <n v="3"/>
    <x v="2"/>
    <n v="68856.899999999994"/>
    <n v="120499.58"/>
    <n v="93729.4"/>
    <n v="164026.45000000001"/>
    <n v="118401.12"/>
    <n v="207201.96"/>
    <n v="155767.78"/>
    <n v="272593.61"/>
    <n v="192856.44"/>
    <n v="337498.77"/>
    <n v="217170.38"/>
    <n v="380048.16"/>
    <n v="241154.84"/>
    <n v="422020.97"/>
  </r>
  <r>
    <n v="5"/>
    <s v="Region V - Midwest"/>
    <x v="31"/>
    <s v="MI"/>
    <x v="221"/>
    <n v="4"/>
    <x v="3"/>
    <n v="79867.31"/>
    <n v="127787.7"/>
    <n v="111814.24"/>
    <n v="178902.78"/>
    <n v="143761.16"/>
    <n v="230017.86"/>
    <n v="191681.55"/>
    <n v="306690.48"/>
    <n v="239601.93"/>
    <n v="383363.1"/>
    <n v="271548.86"/>
    <n v="434478.18"/>
    <n v="303495.78000000003"/>
    <n v="485593.26"/>
  </r>
  <r>
    <n v="5"/>
    <s v="Region V - Midwest"/>
    <x v="31"/>
    <s v="MI"/>
    <x v="222"/>
    <n v="1"/>
    <x v="0"/>
    <n v="93760.88"/>
    <n v="164081.54"/>
    <n v="121467.43"/>
    <n v="212567.99"/>
    <n v="145451.99"/>
    <n v="254540.99"/>
    <n v="173581.35"/>
    <n v="303767.36"/>
    <n v="204698.3"/>
    <n v="358222.03"/>
    <n v="224454.42"/>
    <n v="392795.24"/>
    <n v="243040.7"/>
    <n v="425321.22"/>
  </r>
  <r>
    <n v="5"/>
    <s v="Region V - Midwest"/>
    <x v="31"/>
    <s v="MI"/>
    <x v="222"/>
    <n v="2"/>
    <x v="1"/>
    <n v="79917.27"/>
    <n v="139855.21"/>
    <n v="104588.61"/>
    <n v="183030.07"/>
    <n v="126967.84"/>
    <n v="222193.72"/>
    <n v="155373.17000000001"/>
    <n v="271903.05"/>
    <n v="184544.07"/>
    <n v="322952.12"/>
    <n v="203117.31"/>
    <n v="355455.29"/>
    <n v="220546.95"/>
    <n v="385957.16"/>
  </r>
  <r>
    <n v="5"/>
    <s v="Region V - Midwest"/>
    <x v="31"/>
    <s v="MI"/>
    <x v="222"/>
    <n v="3"/>
    <x v="2"/>
    <n v="69580.649999999994"/>
    <n v="121766.14"/>
    <n v="94819.67"/>
    <n v="165934.43"/>
    <n v="119863.72"/>
    <n v="209761.5"/>
    <n v="157778.49"/>
    <n v="276112.36"/>
    <n v="195423.29"/>
    <n v="341990.76"/>
    <n v="220119.87"/>
    <n v="385209.77"/>
    <n v="244496.48"/>
    <n v="427868.83"/>
  </r>
  <r>
    <n v="5"/>
    <s v="Region V - Midwest"/>
    <x v="31"/>
    <s v="MI"/>
    <x v="222"/>
    <n v="4"/>
    <x v="3"/>
    <n v="79911.92"/>
    <n v="127859.07"/>
    <n v="111876.69"/>
    <n v="179002.7"/>
    <n v="143841.46"/>
    <n v="230146.33"/>
    <n v="191788.61"/>
    <n v="306861.78000000003"/>
    <n v="239735.76"/>
    <n v="383577.22"/>
    <n v="271700.53000000003"/>
    <n v="434720.85"/>
    <n v="303665.28999999998"/>
    <n v="485864.48"/>
  </r>
  <r>
    <n v="5"/>
    <s v="Region V - Midwest"/>
    <x v="31"/>
    <s v="MI"/>
    <x v="223"/>
    <n v="1"/>
    <x v="0"/>
    <n v="91779.4"/>
    <n v="160613.95000000001"/>
    <n v="118963.16"/>
    <n v="208185.54"/>
    <n v="142495.71"/>
    <n v="249367.5"/>
    <n v="170118.2"/>
    <n v="297706.84999999998"/>
    <n v="200675.1"/>
    <n v="351181.42"/>
    <n v="220076.03"/>
    <n v="385133.05"/>
    <n v="238353.33"/>
    <n v="417118.32"/>
  </r>
  <r>
    <n v="5"/>
    <s v="Region V - Midwest"/>
    <x v="31"/>
    <s v="MI"/>
    <x v="223"/>
    <n v="2"/>
    <x v="1"/>
    <n v="77935.789999999994"/>
    <n v="136387.63"/>
    <n v="102084.35"/>
    <n v="178647.62"/>
    <n v="124011.56"/>
    <n v="217020.23"/>
    <n v="151910.01999999999"/>
    <n v="265842.53999999998"/>
    <n v="180520.86"/>
    <n v="315911.51"/>
    <n v="198738.91"/>
    <n v="347793.1"/>
    <n v="215859.58"/>
    <n v="377754.26"/>
  </r>
  <r>
    <n v="5"/>
    <s v="Region V - Midwest"/>
    <x v="31"/>
    <s v="MI"/>
    <x v="223"/>
    <n v="3"/>
    <x v="2"/>
    <n v="67613.179999999993"/>
    <n v="118323.07"/>
    <n v="92065.21"/>
    <n v="161114.12"/>
    <n v="116322.26"/>
    <n v="203563.96"/>
    <n v="153056.56"/>
    <n v="267848.96999999997"/>
    <n v="189520.87"/>
    <n v="331661.53000000003"/>
    <n v="213430.46"/>
    <n v="373503.31"/>
    <n v="237020.08"/>
    <n v="414785.14"/>
  </r>
  <r>
    <n v="5"/>
    <s v="Region V - Midwest"/>
    <x v="31"/>
    <s v="MI"/>
    <x v="223"/>
    <n v="4"/>
    <x v="3"/>
    <n v="78206.92"/>
    <n v="125131.08"/>
    <n v="109489.69"/>
    <n v="175183.51"/>
    <n v="140772.46"/>
    <n v="225235.94"/>
    <n v="187696.61"/>
    <n v="300314.58"/>
    <n v="234620.76"/>
    <n v="375393.23"/>
    <n v="265903.53000000003"/>
    <n v="425445.66"/>
    <n v="297186.3"/>
    <n v="475498.09"/>
  </r>
  <r>
    <n v="5"/>
    <s v="Region V - Midwest"/>
    <x v="31"/>
    <s v="MI"/>
    <x v="224"/>
    <n v="1"/>
    <x v="0"/>
    <n v="93752.42"/>
    <n v="164066.73000000001"/>
    <n v="121486.13"/>
    <n v="212600.72"/>
    <n v="145494.46"/>
    <n v="254615.31"/>
    <n v="173662.7"/>
    <n v="303909.71999999997"/>
    <n v="204822.96"/>
    <n v="358440.18"/>
    <n v="224606.76"/>
    <n v="393061.83"/>
    <n v="243230.98"/>
    <n v="425654.22"/>
  </r>
  <r>
    <n v="5"/>
    <s v="Region V - Midwest"/>
    <x v="31"/>
    <s v="MI"/>
    <x v="224"/>
    <n v="2"/>
    <x v="1"/>
    <n v="79771.740000000005"/>
    <n v="139600.54"/>
    <n v="104440.2"/>
    <n v="182770.35"/>
    <n v="126827.3"/>
    <n v="221947.78"/>
    <n v="155274.23999999999"/>
    <n v="271729.91999999998"/>
    <n v="184469.18"/>
    <n v="322821.06"/>
    <n v="203058.38"/>
    <n v="355352.17"/>
    <n v="220514.52"/>
    <n v="385900.41"/>
  </r>
  <r>
    <n v="5"/>
    <s v="Region V - Midwest"/>
    <x v="31"/>
    <s v="MI"/>
    <x v="224"/>
    <n v="3"/>
    <x v="2"/>
    <n v="69339.399999999994"/>
    <n v="121343.96"/>
    <n v="94456.25"/>
    <n v="165298.44"/>
    <n v="119376.18"/>
    <n v="208908.32"/>
    <n v="157108.25"/>
    <n v="274939.44"/>
    <n v="194567.67999999999"/>
    <n v="340493.43"/>
    <n v="219136.7"/>
    <n v="383489.23"/>
    <n v="243382.6"/>
    <n v="425919.55"/>
  </r>
  <r>
    <n v="5"/>
    <s v="Region V - Midwest"/>
    <x v="31"/>
    <s v="MI"/>
    <x v="224"/>
    <n v="4"/>
    <x v="3"/>
    <n v="79897.05"/>
    <n v="127835.28"/>
    <n v="111855.87"/>
    <n v="178969.39"/>
    <n v="143814.69"/>
    <n v="230103.51"/>
    <n v="191752.92"/>
    <n v="306804.68"/>
    <n v="239691.15"/>
    <n v="383505.85"/>
    <n v="271649.96999999997"/>
    <n v="434639.96"/>
    <n v="303608.78999999998"/>
    <n v="485774.07"/>
  </r>
  <r>
    <n v="5"/>
    <s v="Region V - Midwest"/>
    <x v="31"/>
    <s v="MI"/>
    <x v="225"/>
    <n v="1"/>
    <x v="0"/>
    <n v="89311.02"/>
    <n v="156294.28"/>
    <n v="115814.13"/>
    <n v="202674.73"/>
    <n v="138757.89000000001"/>
    <n v="242826.3"/>
    <n v="165707.92000000001"/>
    <n v="289988.84999999998"/>
    <n v="195521.43"/>
    <n v="342162.5"/>
    <n v="214450.69"/>
    <n v="375288.71"/>
    <n v="232303.82"/>
    <n v="406531.69"/>
  </r>
  <r>
    <n v="5"/>
    <s v="Region V - Midwest"/>
    <x v="31"/>
    <s v="MI"/>
    <x v="225"/>
    <n v="2"/>
    <x v="1"/>
    <n v="75604.460000000006"/>
    <n v="132307.81"/>
    <n v="99102.44"/>
    <n v="173429.26"/>
    <n v="120456.75"/>
    <n v="210799.31"/>
    <n v="147680.01999999999"/>
    <n v="258440.03"/>
    <n v="175566.74"/>
    <n v="307241.8"/>
    <n v="193324.83"/>
    <n v="338318.46"/>
    <n v="210032.78"/>
    <n v="367557.37"/>
  </r>
  <r>
    <n v="5"/>
    <s v="Region V - Midwest"/>
    <x v="31"/>
    <s v="MI"/>
    <x v="225"/>
    <n v="3"/>
    <x v="2"/>
    <n v="65395.09"/>
    <n v="114441.4"/>
    <n v="88985.56"/>
    <n v="155724.72"/>
    <n v="112382.98"/>
    <n v="196670.21"/>
    <n v="147824.37"/>
    <n v="258692.64"/>
    <n v="182998.46"/>
    <n v="320247.3"/>
    <n v="206051.85"/>
    <n v="360590.75"/>
    <n v="228788.45"/>
    <n v="400379.79"/>
  </r>
  <r>
    <n v="5"/>
    <s v="Region V - Midwest"/>
    <x v="31"/>
    <s v="MI"/>
    <x v="225"/>
    <n v="4"/>
    <x v="3"/>
    <n v="76090.539999999994"/>
    <n v="121744.87"/>
    <n v="106526.76"/>
    <n v="170442.81"/>
    <n v="136962.97"/>
    <n v="219140.76"/>
    <n v="182617.3"/>
    <n v="292187.68"/>
    <n v="228271.62"/>
    <n v="365234.6"/>
    <n v="258707.84"/>
    <n v="413932.55"/>
    <n v="289144.05"/>
    <n v="462630.49"/>
  </r>
  <r>
    <n v="5"/>
    <s v="Region V - Midwest"/>
    <x v="32"/>
    <s v="MN"/>
    <x v="226"/>
    <n v="1"/>
    <x v="0"/>
    <n v="97194.62"/>
    <n v="170090.58"/>
    <n v="125924.69"/>
    <n v="220368.21"/>
    <n v="150795.37"/>
    <n v="263891.90000000002"/>
    <n v="179967.25"/>
    <n v="314942.68"/>
    <n v="212237.54"/>
    <n v="371415.69"/>
    <n v="232725.96"/>
    <n v="407270.43"/>
    <n v="252004.73"/>
    <n v="441008.28"/>
  </r>
  <r>
    <n v="5"/>
    <s v="Region V - Midwest"/>
    <x v="32"/>
    <s v="MN"/>
    <x v="226"/>
    <n v="2"/>
    <x v="1"/>
    <n v="82802.740000000005"/>
    <n v="144904.79999999999"/>
    <n v="108377.41"/>
    <n v="189660.47"/>
    <n v="131579.17000000001"/>
    <n v="230263.55"/>
    <n v="161037.95000000001"/>
    <n v="281816.42"/>
    <n v="191285.11"/>
    <n v="334748.95"/>
    <n v="210543.81"/>
    <n v="368451.67"/>
    <n v="228620.14"/>
    <n v="400085.25"/>
  </r>
  <r>
    <n v="5"/>
    <s v="Region V - Midwest"/>
    <x v="32"/>
    <s v="MN"/>
    <x v="226"/>
    <n v="3"/>
    <x v="2"/>
    <n v="72058.73"/>
    <n v="126102.79"/>
    <n v="98186.29"/>
    <n v="171826"/>
    <n v="124111.13"/>
    <n v="217194.48"/>
    <n v="163360.93"/>
    <n v="285881.63"/>
    <n v="202330.06"/>
    <n v="354077.61"/>
    <n v="227893.69"/>
    <n v="398813.95"/>
    <n v="253124.67"/>
    <n v="442968.17"/>
  </r>
  <r>
    <n v="5"/>
    <s v="Region V - Midwest"/>
    <x v="32"/>
    <s v="MN"/>
    <x v="226"/>
    <n v="4"/>
    <x v="3"/>
    <n v="82836.19"/>
    <n v="132537.91"/>
    <n v="115970.67"/>
    <n v="185553.07"/>
    <n v="149105.14000000001"/>
    <n v="238568.23"/>
    <n v="198806.86"/>
    <n v="318090.98"/>
    <n v="248508.57"/>
    <n v="397613.72"/>
    <n v="281643.05"/>
    <n v="450628.89"/>
    <n v="314777.53000000003"/>
    <n v="503644.05"/>
  </r>
  <r>
    <n v="5"/>
    <s v="Region V - Midwest"/>
    <x v="32"/>
    <s v="MN"/>
    <x v="227"/>
    <n v="1"/>
    <x v="0"/>
    <n v="101627.56"/>
    <n v="177848.23"/>
    <n v="131615.4"/>
    <n v="230326.94"/>
    <n v="157574.42000000001"/>
    <n v="275755.24"/>
    <n v="188003.38"/>
    <n v="329005.92"/>
    <n v="221663.73"/>
    <n v="387911.53"/>
    <n v="243034.38"/>
    <n v="425310.16"/>
    <n v="263122.19"/>
    <n v="460463.83"/>
  </r>
  <r>
    <n v="5"/>
    <s v="Region V - Midwest"/>
    <x v="32"/>
    <s v="MN"/>
    <x v="227"/>
    <n v="2"/>
    <x v="1"/>
    <n v="86824.49"/>
    <n v="151942.85"/>
    <n v="113566.76"/>
    <n v="198741.84"/>
    <n v="137809.19"/>
    <n v="241166.09"/>
    <n v="168533.25"/>
    <n v="294933.19"/>
    <n v="200112.67"/>
    <n v="350197.16"/>
    <n v="220218.45"/>
    <n v="385382.29"/>
    <n v="239069.46"/>
    <n v="418371.56"/>
  </r>
  <r>
    <n v="5"/>
    <s v="Region V - Midwest"/>
    <x v="32"/>
    <s v="MN"/>
    <x v="227"/>
    <n v="3"/>
    <x v="2"/>
    <n v="75761.81"/>
    <n v="132583.16"/>
    <n v="103293.56"/>
    <n v="180763.72"/>
    <n v="130616.81"/>
    <n v="228579.43"/>
    <n v="171974.58"/>
    <n v="300955.52000000002"/>
    <n v="213043.67"/>
    <n v="372826.42"/>
    <n v="239995.38"/>
    <n v="419991.92"/>
    <n v="266604.95"/>
    <n v="466558.66"/>
  </r>
  <r>
    <n v="5"/>
    <s v="Region V - Midwest"/>
    <x v="32"/>
    <s v="MN"/>
    <x v="227"/>
    <n v="4"/>
    <x v="3"/>
    <n v="86627.839999999997"/>
    <n v="138604.54"/>
    <n v="121278.97"/>
    <n v="194046.36"/>
    <n v="155930.10999999999"/>
    <n v="249488.17"/>
    <n v="207906.81"/>
    <n v="332650.90000000002"/>
    <n v="259883.51"/>
    <n v="415813.62"/>
    <n v="294534.64"/>
    <n v="471255.44"/>
    <n v="329185.78000000003"/>
    <n v="526697.25"/>
  </r>
  <r>
    <n v="5"/>
    <s v="Region V - Midwest"/>
    <x v="32"/>
    <s v="MN"/>
    <x v="228"/>
    <n v="1"/>
    <x v="0"/>
    <n v="98193.82"/>
    <n v="171839.18"/>
    <n v="127158.12"/>
    <n v="222526.71"/>
    <n v="152231.04000000001"/>
    <n v="266404.32"/>
    <n v="181617.48"/>
    <n v="317830.58"/>
    <n v="214124.48"/>
    <n v="374717.85"/>
    <n v="234762.83"/>
    <n v="410834.95"/>
    <n v="254158.14"/>
    <n v="444776.74"/>
  </r>
  <r>
    <n v="5"/>
    <s v="Region V - Midwest"/>
    <x v="32"/>
    <s v="MN"/>
    <x v="228"/>
    <n v="2"/>
    <x v="1"/>
    <n v="83939.01"/>
    <n v="146893.26"/>
    <n v="109777.96"/>
    <n v="192111.43"/>
    <n v="133197.85"/>
    <n v="233096.25"/>
    <n v="162868.46"/>
    <n v="285019.8"/>
    <n v="193371.61"/>
    <n v="338400.32"/>
    <n v="212791.94"/>
    <n v="372385.89"/>
    <n v="230996.26"/>
    <n v="404243.45"/>
  </r>
  <r>
    <n v="5"/>
    <s v="Region V - Midwest"/>
    <x v="32"/>
    <s v="MN"/>
    <x v="228"/>
    <n v="3"/>
    <x v="2"/>
    <n v="73283.72"/>
    <n v="128246.51"/>
    <n v="99926.94"/>
    <n v="174872.15"/>
    <n v="126369.39"/>
    <n v="221146.43"/>
    <n v="166392.14000000001"/>
    <n v="291186.24"/>
    <n v="206136.89"/>
    <n v="360739.56"/>
    <n v="232221.56"/>
    <n v="406387.72"/>
    <n v="257976.75"/>
    <n v="451459.31"/>
  </r>
  <r>
    <n v="5"/>
    <s v="Region V - Midwest"/>
    <x v="32"/>
    <s v="MN"/>
    <x v="228"/>
    <n v="4"/>
    <x v="3"/>
    <n v="83703.56"/>
    <n v="133925.70000000001"/>
    <n v="117184.98"/>
    <n v="187495.98"/>
    <n v="150666.41"/>
    <n v="241066.26"/>
    <n v="200888.54"/>
    <n v="321421.67"/>
    <n v="251110.68"/>
    <n v="401777.09"/>
    <n v="284592.09999999998"/>
    <n v="455347.37"/>
    <n v="318073.53000000003"/>
    <n v="508917.65"/>
  </r>
  <r>
    <n v="5"/>
    <s v="Region V - Midwest"/>
    <x v="32"/>
    <s v="MN"/>
    <x v="229"/>
    <n v="1"/>
    <x v="0"/>
    <n v="109494.24"/>
    <n v="191614.92"/>
    <n v="141763.35999999999"/>
    <n v="248085.88"/>
    <n v="169696.84"/>
    <n v="296969.48"/>
    <n v="202425.4"/>
    <n v="354244.45"/>
    <n v="238629.14"/>
    <n v="417601"/>
    <n v="261614.32"/>
    <n v="457825.06"/>
    <n v="283203.65999999997"/>
    <n v="495606.41"/>
  </r>
  <r>
    <n v="5"/>
    <s v="Region V - Midwest"/>
    <x v="32"/>
    <s v="MN"/>
    <x v="229"/>
    <n v="2"/>
    <x v="1"/>
    <n v="93731.71"/>
    <n v="164030.48000000001"/>
    <n v="122544.91"/>
    <n v="214453.59"/>
    <n v="148650.53"/>
    <n v="260138.43"/>
    <n v="181693.32"/>
    <n v="317963.3"/>
    <n v="215681.25"/>
    <n v="377442.19"/>
    <n v="237319.58"/>
    <n v="415309.27"/>
    <n v="257591.97"/>
    <n v="450785.94"/>
  </r>
  <r>
    <n v="5"/>
    <s v="Region V - Midwest"/>
    <x v="32"/>
    <s v="MN"/>
    <x v="229"/>
    <n v="3"/>
    <x v="2"/>
    <n v="81942.95"/>
    <n v="143400.17000000001"/>
    <n v="111767.43"/>
    <n v="195593.01"/>
    <n v="141369.91"/>
    <n v="247397.34"/>
    <n v="186170.67"/>
    <n v="325798.68"/>
    <n v="230664.04"/>
    <n v="403662.07"/>
    <n v="259870.89"/>
    <n v="454774.05"/>
    <n v="288713.40999999997"/>
    <n v="505248.47"/>
  </r>
  <r>
    <n v="5"/>
    <s v="Region V - Midwest"/>
    <x v="32"/>
    <s v="MN"/>
    <x v="229"/>
    <n v="4"/>
    <x v="3"/>
    <n v="93343.75"/>
    <n v="149350"/>
    <n v="130681.25"/>
    <n v="209090"/>
    <n v="168018.75"/>
    <n v="268830"/>
    <n v="224024.99"/>
    <n v="358440"/>
    <n v="280031.24"/>
    <n v="448050"/>
    <n v="317368.74"/>
    <n v="507790"/>
    <n v="354706.24"/>
    <n v="567529.99"/>
  </r>
  <r>
    <n v="5"/>
    <s v="Region V - Midwest"/>
    <x v="32"/>
    <s v="MN"/>
    <x v="79"/>
    <n v="1"/>
    <x v="0"/>
    <n v="101140.66"/>
    <n v="176996.15"/>
    <n v="130970.63"/>
    <n v="229198.6"/>
    <n v="156792.88"/>
    <n v="274387.55"/>
    <n v="187056.25"/>
    <n v="327348.44"/>
    <n v="220533.27"/>
    <n v="385933.23"/>
    <n v="241787.45"/>
    <n v="423128.03"/>
    <n v="261760.06"/>
    <n v="458080.11"/>
  </r>
  <r>
    <n v="5"/>
    <s v="Region V - Midwest"/>
    <x v="32"/>
    <s v="MN"/>
    <x v="79"/>
    <n v="2"/>
    <x v="1"/>
    <n v="86474.65"/>
    <n v="151330.63"/>
    <n v="113089.11"/>
    <n v="197905.95"/>
    <n v="137210.66"/>
    <n v="240118.66"/>
    <n v="167766.39999999999"/>
    <n v="293591.19"/>
    <n v="199181.76"/>
    <n v="348568.08"/>
    <n v="219182.78"/>
    <n v="383569.86"/>
    <n v="237930.05"/>
    <n v="416377.59"/>
  </r>
  <r>
    <n v="5"/>
    <s v="Region V - Midwest"/>
    <x v="32"/>
    <s v="MN"/>
    <x v="79"/>
    <n v="3"/>
    <x v="2"/>
    <n v="75511.19"/>
    <n v="132144.57999999999"/>
    <n v="102968.37"/>
    <n v="180194.64"/>
    <n v="130218.98"/>
    <n v="227883.22"/>
    <n v="171464.34"/>
    <n v="300062.59000000003"/>
    <n v="212423.67999999999"/>
    <n v="371741.45"/>
    <n v="239306.19"/>
    <n v="418785.84"/>
    <n v="265849.73"/>
    <n v="465237.02"/>
  </r>
  <r>
    <n v="5"/>
    <s v="Region V - Midwest"/>
    <x v="32"/>
    <s v="MN"/>
    <x v="79"/>
    <n v="4"/>
    <x v="3"/>
    <n v="86216.46"/>
    <n v="137946.32999999999"/>
    <n v="120703.03999999999"/>
    <n v="193124.86"/>
    <n v="155189.62"/>
    <n v="248303.4"/>
    <n v="206919.49"/>
    <n v="331071.2"/>
    <n v="258649.37"/>
    <n v="413839"/>
    <n v="293135.95"/>
    <n v="469017.53"/>
    <n v="327622.53000000003"/>
    <n v="524196.06"/>
  </r>
  <r>
    <n v="5"/>
    <s v="Region V - Midwest"/>
    <x v="32"/>
    <s v="MN"/>
    <x v="230"/>
    <n v="1"/>
    <x v="0"/>
    <n v="108998.87"/>
    <n v="190748.02"/>
    <n v="141137.29"/>
    <n v="246990.26"/>
    <n v="168957.77"/>
    <n v="295676.11"/>
    <n v="201559.61"/>
    <n v="352729.32"/>
    <n v="237623.34"/>
    <n v="415840.84"/>
    <n v="260519.72"/>
    <n v="455909.51"/>
    <n v="282031.82"/>
    <n v="493555.68"/>
  </r>
  <r>
    <n v="5"/>
    <s v="Region V - Midwest"/>
    <x v="32"/>
    <s v="MN"/>
    <x v="230"/>
    <n v="2"/>
    <x v="1"/>
    <n v="93236.34"/>
    <n v="163163.59"/>
    <n v="121918.84"/>
    <n v="213357.98"/>
    <n v="147911.46"/>
    <n v="258845.06"/>
    <n v="180827.53"/>
    <n v="316448.18"/>
    <n v="214675.45"/>
    <n v="375682.04"/>
    <n v="236224.99"/>
    <n v="413393.72"/>
    <n v="256420.12"/>
    <n v="448735.22"/>
  </r>
  <r>
    <n v="5"/>
    <s v="Region V - Midwest"/>
    <x v="32"/>
    <s v="MN"/>
    <x v="230"/>
    <n v="3"/>
    <x v="2"/>
    <n v="81451.09"/>
    <n v="142539.4"/>
    <n v="111078.82"/>
    <n v="194387.93"/>
    <n v="140484.54999999999"/>
    <n v="245847.96"/>
    <n v="184990.19"/>
    <n v="323732.83"/>
    <n v="229188.44"/>
    <n v="401079.76"/>
    <n v="258198.53"/>
    <n v="451847.43"/>
    <n v="286844.31"/>
    <n v="501977.54"/>
  </r>
  <r>
    <n v="5"/>
    <s v="Region V - Midwest"/>
    <x v="32"/>
    <s v="MN"/>
    <x v="230"/>
    <n v="4"/>
    <x v="3"/>
    <n v="92917.5"/>
    <n v="148668"/>
    <n v="130084.5"/>
    <n v="208135.2"/>
    <n v="167251.5"/>
    <n v="267602.40000000002"/>
    <n v="223002"/>
    <n v="356803.2"/>
    <n v="278752.49"/>
    <n v="446004"/>
    <n v="315919.49"/>
    <n v="505471.2"/>
    <n v="353086.49"/>
    <n v="564938.4"/>
  </r>
  <r>
    <n v="5"/>
    <s v="Region V - Midwest"/>
    <x v="32"/>
    <s v="MN"/>
    <x v="231"/>
    <n v="1"/>
    <x v="0"/>
    <n v="103113.67"/>
    <n v="180448.92"/>
    <n v="133493.59"/>
    <n v="233613.79"/>
    <n v="159791.63"/>
    <n v="279635.36"/>
    <n v="190600.74"/>
    <n v="333551.3"/>
    <n v="224681.13"/>
    <n v="393191.98"/>
    <n v="246318.18"/>
    <n v="431056.81"/>
    <n v="266637.71999999997"/>
    <n v="466616"/>
  </r>
  <r>
    <n v="5"/>
    <s v="Region V - Midwest"/>
    <x v="32"/>
    <s v="MN"/>
    <x v="231"/>
    <n v="2"/>
    <x v="1"/>
    <n v="88310.6"/>
    <n v="154543.54"/>
    <n v="115444.96"/>
    <n v="202028.68"/>
    <n v="140026.4"/>
    <n v="245046.2"/>
    <n v="171130.61"/>
    <n v="299478.57"/>
    <n v="203130.07"/>
    <n v="355477.62"/>
    <n v="223502.25"/>
    <n v="391128.94"/>
    <n v="242584.99"/>
    <n v="424523.74"/>
  </r>
  <r>
    <n v="5"/>
    <s v="Region V - Midwest"/>
    <x v="32"/>
    <s v="MN"/>
    <x v="231"/>
    <n v="3"/>
    <x v="2"/>
    <n v="77237.41"/>
    <n v="135165.47"/>
    <n v="105359.4"/>
    <n v="184378.96"/>
    <n v="133272.9"/>
    <n v="233227.58"/>
    <n v="175516.04"/>
    <n v="307153.06"/>
    <n v="217470.49"/>
    <n v="380573.35"/>
    <n v="245012.44"/>
    <n v="428771.77"/>
    <n v="272212.25"/>
    <n v="476371.43"/>
  </r>
  <r>
    <n v="5"/>
    <s v="Region V - Midwest"/>
    <x v="32"/>
    <s v="MN"/>
    <x v="231"/>
    <n v="4"/>
    <x v="3"/>
    <n v="87906.59"/>
    <n v="140650.54"/>
    <n v="123069.22"/>
    <n v="196910.75"/>
    <n v="158231.85"/>
    <n v="253170.97"/>
    <n v="210975.8"/>
    <n v="337561.29"/>
    <n v="263719.75"/>
    <n v="421951.61"/>
    <n v="298882.39"/>
    <n v="478211.83"/>
    <n v="334045.02"/>
    <n v="534472.04"/>
  </r>
  <r>
    <n v="5"/>
    <s v="Region V - Midwest"/>
    <x v="33"/>
    <s v="OH"/>
    <x v="232"/>
    <n v="1"/>
    <x v="0"/>
    <n v="97715.38"/>
    <n v="171001.91"/>
    <n v="126494.66"/>
    <n v="221365.65"/>
    <n v="151407.03"/>
    <n v="264962.31"/>
    <n v="180589"/>
    <n v="316030.76"/>
    <n v="212869.38"/>
    <n v="372521.42"/>
    <n v="233363.57"/>
    <n v="408386.24"/>
    <n v="252605.74"/>
    <n v="442060.04"/>
  </r>
  <r>
    <n v="5"/>
    <s v="Region V - Midwest"/>
    <x v="33"/>
    <s v="OH"/>
    <x v="232"/>
    <n v="2"/>
    <x v="1"/>
    <n v="83734.7"/>
    <n v="146535.72"/>
    <n v="109448.73"/>
    <n v="191535.28"/>
    <n v="132739.87"/>
    <n v="232294.78"/>
    <n v="162200.54999999999"/>
    <n v="283850.95"/>
    <n v="192515.6"/>
    <n v="336902.3"/>
    <n v="211815.19"/>
    <n v="370676.58"/>
    <n v="229889.28"/>
    <n v="402306.23"/>
  </r>
  <r>
    <n v="5"/>
    <s v="Region V - Midwest"/>
    <x v="33"/>
    <s v="OH"/>
    <x v="232"/>
    <n v="3"/>
    <x v="2"/>
    <n v="73274.36"/>
    <n v="128230.12"/>
    <n v="99965.18"/>
    <n v="174939.07"/>
    <n v="126459.1"/>
    <n v="221303.42"/>
    <n v="166552.14000000001"/>
    <n v="291466.23999999999"/>
    <n v="206372.53"/>
    <n v="361151.93"/>
    <n v="232515.54"/>
    <n v="406902.2"/>
    <n v="258335.42"/>
    <n v="452086.98"/>
  </r>
  <r>
    <n v="5"/>
    <s v="Region V - Midwest"/>
    <x v="33"/>
    <s v="OH"/>
    <x v="232"/>
    <n v="4"/>
    <x v="3"/>
    <n v="83307.05"/>
    <n v="133291.29"/>
    <n v="116629.87"/>
    <n v="186607.8"/>
    <n v="149952.69"/>
    <n v="239924.31"/>
    <n v="199936.92"/>
    <n v="319899.08"/>
    <n v="249921.16"/>
    <n v="399873.86"/>
    <n v="283243.98"/>
    <n v="453190.37"/>
    <n v="316566.8"/>
    <n v="506506.88"/>
  </r>
  <r>
    <n v="5"/>
    <s v="Region V - Midwest"/>
    <x v="33"/>
    <s v="OH"/>
    <x v="233"/>
    <n v="1"/>
    <x v="0"/>
    <n v="93786.27"/>
    <n v="164125.98000000001"/>
    <n v="121411.33"/>
    <n v="212469.82"/>
    <n v="145324.59"/>
    <n v="254318.03"/>
    <n v="173337.32"/>
    <n v="303340.31"/>
    <n v="204324.35"/>
    <n v="357567.61"/>
    <n v="223997.43"/>
    <n v="391995.5"/>
    <n v="242469.86"/>
    <n v="424322.25"/>
  </r>
  <r>
    <n v="5"/>
    <s v="Region V - Midwest"/>
    <x v="33"/>
    <s v="OH"/>
    <x v="233"/>
    <n v="2"/>
    <x v="1"/>
    <n v="80353.850000000006"/>
    <n v="140619.24"/>
    <n v="105033.86"/>
    <n v="183809.26"/>
    <n v="127389.47"/>
    <n v="222931.58"/>
    <n v="155669.98000000001"/>
    <n v="272422.46000000002"/>
    <n v="184768.75"/>
    <n v="323345.32"/>
    <n v="203294.09"/>
    <n v="355764.65"/>
    <n v="220644.24"/>
    <n v="386127.42"/>
  </r>
  <r>
    <n v="5"/>
    <s v="Region V - Midwest"/>
    <x v="33"/>
    <s v="OH"/>
    <x v="233"/>
    <n v="3"/>
    <x v="2"/>
    <n v="70304.41"/>
    <n v="123032.71"/>
    <n v="95909.96"/>
    <n v="167842.42"/>
    <n v="121326.32"/>
    <n v="212321.05"/>
    <n v="159789.21"/>
    <n v="279631.12"/>
    <n v="197990.16"/>
    <n v="346482.77"/>
    <n v="223069.37"/>
    <n v="390371.4"/>
    <n v="247838.12"/>
    <n v="433716.72"/>
  </r>
  <r>
    <n v="5"/>
    <s v="Region V - Midwest"/>
    <x v="33"/>
    <s v="OH"/>
    <x v="233"/>
    <n v="4"/>
    <x v="3"/>
    <n v="79956.53"/>
    <n v="127930.45"/>
    <n v="111939.14"/>
    <n v="179102.63"/>
    <n v="143921.76"/>
    <n v="230274.81"/>
    <n v="191895.67"/>
    <n v="307033.08"/>
    <n v="239869.59"/>
    <n v="383791.35"/>
    <n v="271852.21000000002"/>
    <n v="434963.54"/>
    <n v="303834.82"/>
    <n v="486135.72"/>
  </r>
  <r>
    <n v="5"/>
    <s v="Region V - Midwest"/>
    <x v="33"/>
    <s v="OH"/>
    <x v="234"/>
    <n v="1"/>
    <x v="0"/>
    <n v="93769.35"/>
    <n v="164096.35999999999"/>
    <n v="121448.73"/>
    <n v="212535.27"/>
    <n v="145409.53"/>
    <n v="254466.67"/>
    <n v="173500.01"/>
    <n v="303625.02"/>
    <n v="204573.66"/>
    <n v="358003.9"/>
    <n v="224302.1"/>
    <n v="392528.67"/>
    <n v="242850.42"/>
    <n v="424988.24"/>
  </r>
  <r>
    <n v="5"/>
    <s v="Region V - Midwest"/>
    <x v="33"/>
    <s v="OH"/>
    <x v="234"/>
    <n v="2"/>
    <x v="1"/>
    <n v="80062.8"/>
    <n v="140109.89000000001"/>
    <n v="104737.03"/>
    <n v="183289.81"/>
    <n v="127108.39"/>
    <n v="222439.67999999999"/>
    <n v="155472.10999999999"/>
    <n v="272076.19"/>
    <n v="184618.97"/>
    <n v="323083.19"/>
    <n v="203176.24"/>
    <n v="355558.42"/>
    <n v="220579.38"/>
    <n v="386013.92"/>
  </r>
  <r>
    <n v="5"/>
    <s v="Region V - Midwest"/>
    <x v="33"/>
    <s v="OH"/>
    <x v="234"/>
    <n v="3"/>
    <x v="2"/>
    <n v="69821.91"/>
    <n v="122188.34"/>
    <n v="95183.1"/>
    <n v="166570.43"/>
    <n v="120351.25"/>
    <n v="210614.69"/>
    <n v="158448.74"/>
    <n v="277285.28999999998"/>
    <n v="196278.92"/>
    <n v="343488.11"/>
    <n v="221103.04"/>
    <n v="386930.33"/>
    <n v="245610.37"/>
    <n v="429818.14"/>
  </r>
  <r>
    <n v="5"/>
    <s v="Region V - Midwest"/>
    <x v="33"/>
    <s v="OH"/>
    <x v="234"/>
    <n v="4"/>
    <x v="3"/>
    <n v="79926.789999999994"/>
    <n v="127882.87"/>
    <n v="111897.51"/>
    <n v="179036.02"/>
    <n v="143868.23000000001"/>
    <n v="230189.16"/>
    <n v="191824.3"/>
    <n v="306918.89"/>
    <n v="239780.38"/>
    <n v="383648.61"/>
    <n v="271751.09000000003"/>
    <n v="434801.75"/>
    <n v="303721.81"/>
    <n v="485954.9"/>
  </r>
  <r>
    <n v="5"/>
    <s v="Region V - Midwest"/>
    <x v="33"/>
    <s v="OH"/>
    <x v="235"/>
    <n v="1"/>
    <x v="0"/>
    <n v="99176.1"/>
    <n v="173558.17"/>
    <n v="128428.96"/>
    <n v="224750.68"/>
    <n v="153751.65"/>
    <n v="269065.40000000002"/>
    <n v="183430.39999999999"/>
    <n v="321003.2"/>
    <n v="216260.75"/>
    <n v="378456.31"/>
    <n v="237104.37"/>
    <n v="414932.64"/>
    <n v="256692.11"/>
    <n v="449211.2"/>
  </r>
  <r>
    <n v="5"/>
    <s v="Region V - Midwest"/>
    <x v="33"/>
    <s v="OH"/>
    <x v="235"/>
    <n v="2"/>
    <x v="1"/>
    <n v="84784.22"/>
    <n v="148372.39000000001"/>
    <n v="110881.68"/>
    <n v="194042.94"/>
    <n v="134535.46"/>
    <n v="235437.05"/>
    <n v="164501.10999999999"/>
    <n v="287876.93"/>
    <n v="195308.33"/>
    <n v="341789.57"/>
    <n v="214922.22"/>
    <n v="376113.88"/>
    <n v="233307.51999999999"/>
    <n v="408288.16"/>
  </r>
  <r>
    <n v="5"/>
    <s v="Region V - Midwest"/>
    <x v="33"/>
    <s v="OH"/>
    <x v="235"/>
    <n v="3"/>
    <x v="2"/>
    <n v="74026.210000000006"/>
    <n v="129545.87"/>
    <n v="100940.75"/>
    <n v="176646.32"/>
    <n v="127652.59"/>
    <n v="223392.03"/>
    <n v="168082.87"/>
    <n v="294145.03000000003"/>
    <n v="208232.49"/>
    <n v="364406.86"/>
    <n v="234583.11"/>
    <n v="410520.43"/>
    <n v="260601.08"/>
    <n v="456051.89"/>
  </r>
  <r>
    <n v="5"/>
    <s v="Region V - Midwest"/>
    <x v="33"/>
    <s v="OH"/>
    <x v="235"/>
    <n v="4"/>
    <x v="3"/>
    <n v="84541.19"/>
    <n v="135265.91"/>
    <n v="118357.67"/>
    <n v="189372.27"/>
    <n v="152174.15"/>
    <n v="243478.64"/>
    <n v="202898.86"/>
    <n v="324638.18"/>
    <n v="253623.58"/>
    <n v="405797.73"/>
    <n v="287440.05"/>
    <n v="459904.09"/>
    <n v="321256.53000000003"/>
    <n v="514010.46"/>
  </r>
  <r>
    <n v="5"/>
    <s v="Region V - Midwest"/>
    <x v="33"/>
    <s v="OH"/>
    <x v="154"/>
    <n v="1"/>
    <x v="0"/>
    <n v="94743.16"/>
    <n v="165800.53"/>
    <n v="122738.26"/>
    <n v="214791.96"/>
    <n v="146972.60999999999"/>
    <n v="257202.06"/>
    <n v="175394.28"/>
    <n v="306939.98"/>
    <n v="206834.57"/>
    <n v="361960.49"/>
    <n v="226795.96"/>
    <n v="396892.94"/>
    <n v="245574.67"/>
    <n v="429755.68"/>
  </r>
  <r>
    <n v="5"/>
    <s v="Region V - Midwest"/>
    <x v="33"/>
    <s v="OH"/>
    <x v="154"/>
    <n v="2"/>
    <x v="1"/>
    <n v="80762.48"/>
    <n v="141334.34"/>
    <n v="105692.33"/>
    <n v="184961.58"/>
    <n v="128305.45"/>
    <n v="224534.53"/>
    <n v="157005.82"/>
    <n v="274760.18"/>
    <n v="186480.79"/>
    <n v="326341.37"/>
    <n v="205247.59"/>
    <n v="359183.28"/>
    <n v="222858.21"/>
    <n v="390001.87"/>
  </r>
  <r>
    <n v="5"/>
    <s v="Region V - Midwest"/>
    <x v="33"/>
    <s v="OH"/>
    <x v="154"/>
    <n v="3"/>
    <x v="2"/>
    <n v="70323.14"/>
    <n v="123065.5"/>
    <n v="95833.48"/>
    <n v="167708.6"/>
    <n v="121146.91"/>
    <n v="212007.1"/>
    <n v="159469.23000000001"/>
    <n v="279071.15000000002"/>
    <n v="197518.89"/>
    <n v="345658.07"/>
    <n v="222481.42"/>
    <n v="389342.48"/>
    <n v="247120.81"/>
    <n v="432461.41"/>
  </r>
  <r>
    <n v="5"/>
    <s v="Region V - Midwest"/>
    <x v="33"/>
    <s v="OH"/>
    <x v="154"/>
    <n v="4"/>
    <x v="3"/>
    <n v="80749.55"/>
    <n v="129199.28"/>
    <n v="113049.37"/>
    <n v="180879"/>
    <n v="145349.19"/>
    <n v="232558.71"/>
    <n v="193798.92"/>
    <n v="310078.28000000003"/>
    <n v="242248.66"/>
    <n v="387597.85"/>
    <n v="274548.47999999998"/>
    <n v="439277.57"/>
    <n v="306848.3"/>
    <n v="490957.28"/>
  </r>
  <r>
    <n v="5"/>
    <s v="Region V - Midwest"/>
    <x v="33"/>
    <s v="OH"/>
    <x v="236"/>
    <n v="1"/>
    <x v="0"/>
    <n v="94264.72"/>
    <n v="164963.25"/>
    <n v="122074.79"/>
    <n v="213630.89"/>
    <n v="146148.6"/>
    <n v="255760.05"/>
    <n v="174365.8"/>
    <n v="305140.15000000002"/>
    <n v="205579.46"/>
    <n v="359764.05"/>
    <n v="225396.7"/>
    <n v="394444.22"/>
    <n v="244022.27"/>
    <n v="427038.97"/>
  </r>
  <r>
    <n v="5"/>
    <s v="Region V - Midwest"/>
    <x v="33"/>
    <s v="OH"/>
    <x v="236"/>
    <n v="2"/>
    <x v="1"/>
    <n v="80558.17"/>
    <n v="140976.79"/>
    <n v="105363.1"/>
    <n v="184385.42"/>
    <n v="127847.46"/>
    <n v="223733.05"/>
    <n v="156337.9"/>
    <n v="273591.32"/>
    <n v="185624.77"/>
    <n v="324843.34999999998"/>
    <n v="204270.84"/>
    <n v="357473.97"/>
    <n v="221751.23"/>
    <n v="388064.65"/>
  </r>
  <r>
    <n v="5"/>
    <s v="Region V - Midwest"/>
    <x v="33"/>
    <s v="OH"/>
    <x v="236"/>
    <n v="3"/>
    <x v="2"/>
    <n v="70313.78"/>
    <n v="123049.11"/>
    <n v="95871.72"/>
    <n v="167775.51"/>
    <n v="121236.62"/>
    <n v="212164.08"/>
    <n v="159629.22"/>
    <n v="279351.14"/>
    <n v="197754.53"/>
    <n v="346070.42"/>
    <n v="222775.4"/>
    <n v="389856.94"/>
    <n v="247479.47"/>
    <n v="433089.06"/>
  </r>
  <r>
    <n v="5"/>
    <s v="Region V - Midwest"/>
    <x v="33"/>
    <s v="OH"/>
    <x v="236"/>
    <n v="4"/>
    <x v="3"/>
    <n v="80353.039999999994"/>
    <n v="128564.87"/>
    <n v="112494.26"/>
    <n v="179990.82"/>
    <n v="144635.47"/>
    <n v="231416.76"/>
    <n v="192847.3"/>
    <n v="308555.68"/>
    <n v="241059.12"/>
    <n v="385694.6"/>
    <n v="273200.34000000003"/>
    <n v="437120.55"/>
    <n v="305341.56"/>
    <n v="488546.5"/>
  </r>
  <r>
    <n v="5"/>
    <s v="Region V - Midwest"/>
    <x v="33"/>
    <s v="OH"/>
    <x v="237"/>
    <n v="1"/>
    <x v="0"/>
    <n v="92317.09"/>
    <n v="161554.9"/>
    <n v="119495.72"/>
    <n v="209117.52"/>
    <n v="143022.43"/>
    <n v="250289.26"/>
    <n v="170577.26"/>
    <n v="298510.21000000002"/>
    <n v="201057.63"/>
    <n v="351850.85"/>
    <n v="220408.95"/>
    <n v="385715.67"/>
    <n v="238573.76"/>
    <n v="417504.08"/>
  </r>
  <r>
    <n v="5"/>
    <s v="Region V - Midwest"/>
    <x v="33"/>
    <s v="OH"/>
    <x v="237"/>
    <n v="2"/>
    <x v="1"/>
    <n v="79158.8"/>
    <n v="138527.9"/>
    <n v="103452.5"/>
    <n v="181041.87"/>
    <n v="125453.34"/>
    <n v="219543.35"/>
    <n v="153270.48000000001"/>
    <n v="268223.34000000003"/>
    <n v="181901.13"/>
    <n v="318326.98"/>
    <n v="200128.13"/>
    <n v="350224.23"/>
    <n v="217193.56"/>
    <n v="380088.73"/>
  </r>
  <r>
    <n v="5"/>
    <s v="Region V - Midwest"/>
    <x v="33"/>
    <s v="OH"/>
    <x v="237"/>
    <n v="3"/>
    <x v="2"/>
    <n v="69311.3"/>
    <n v="121294.78"/>
    <n v="94570.96"/>
    <n v="165499.18"/>
    <n v="119645.29"/>
    <n v="209379.25"/>
    <n v="157588.24"/>
    <n v="275779.40999999997"/>
    <n v="195274.57"/>
    <n v="341730.5"/>
    <n v="220018.64"/>
    <n v="385032.62"/>
    <n v="244458.58"/>
    <n v="427802.51"/>
  </r>
  <r>
    <n v="5"/>
    <s v="Region V - Midwest"/>
    <x v="33"/>
    <s v="OH"/>
    <x v="237"/>
    <n v="4"/>
    <x v="3"/>
    <n v="78707.520000000004"/>
    <n v="125932.03"/>
    <n v="110190.53"/>
    <n v="176304.85"/>
    <n v="141673.53"/>
    <n v="226677.66"/>
    <n v="188898.05"/>
    <n v="302236.88"/>
    <n v="236122.56"/>
    <n v="377796.1"/>
    <n v="267605.56"/>
    <n v="428168.91"/>
    <n v="299088.57"/>
    <n v="478541.72"/>
  </r>
  <r>
    <n v="5"/>
    <s v="Region V - Midwest"/>
    <x v="33"/>
    <s v="OH"/>
    <x v="238"/>
    <n v="1"/>
    <x v="0"/>
    <n v="91326.35"/>
    <n v="159821.10999999999"/>
    <n v="118243.59"/>
    <n v="206926.28"/>
    <n v="141544.29"/>
    <n v="247702.51"/>
    <n v="168845.68"/>
    <n v="295479.95"/>
    <n v="199046.02"/>
    <n v="348330.54"/>
    <n v="218219.75"/>
    <n v="381884.56"/>
    <n v="236230.07"/>
    <n v="413402.62"/>
  </r>
  <r>
    <n v="5"/>
    <s v="Region V - Midwest"/>
    <x v="33"/>
    <s v="OH"/>
    <x v="238"/>
    <n v="2"/>
    <x v="1"/>
    <n v="78168.06"/>
    <n v="136794.1"/>
    <n v="102200.36"/>
    <n v="178850.63"/>
    <n v="123975.2"/>
    <n v="216956.59"/>
    <n v="151538.9"/>
    <n v="265193.08"/>
    <n v="179889.52"/>
    <n v="314806.65999999997"/>
    <n v="197938.93"/>
    <n v="346393.12"/>
    <n v="214849.87"/>
    <n v="375987.27"/>
  </r>
  <r>
    <n v="5"/>
    <s v="Region V - Midwest"/>
    <x v="33"/>
    <s v="OH"/>
    <x v="238"/>
    <n v="3"/>
    <x v="2"/>
    <n v="68327.56"/>
    <n v="119573.23"/>
    <n v="93193.72"/>
    <n v="163089.01999999999"/>
    <n v="117874.56"/>
    <n v="206280.48"/>
    <n v="155227.26"/>
    <n v="271647.71000000002"/>
    <n v="192323.36"/>
    <n v="336565.87"/>
    <n v="216673.93"/>
    <n v="379179.37"/>
    <n v="240720.37"/>
    <n v="421260.64"/>
  </r>
  <r>
    <n v="5"/>
    <s v="Region V - Midwest"/>
    <x v="33"/>
    <s v="OH"/>
    <x v="238"/>
    <n v="4"/>
    <x v="3"/>
    <n v="77855.02"/>
    <n v="124568.03"/>
    <n v="108997.02"/>
    <n v="174395.24"/>
    <n v="140139.03"/>
    <n v="224222.45"/>
    <n v="186852.04"/>
    <n v="298963.27"/>
    <n v="233565.05"/>
    <n v="373704.09"/>
    <n v="264707.06"/>
    <n v="423531.3"/>
    <n v="295849.07"/>
    <n v="473358.51"/>
  </r>
  <r>
    <n v="5"/>
    <s v="Region V - Midwest"/>
    <x v="33"/>
    <s v="OH"/>
    <x v="239"/>
    <n v="1"/>
    <x v="0"/>
    <n v="97698.45"/>
    <n v="170972.29"/>
    <n v="126532.06"/>
    <n v="221431.1"/>
    <n v="151491.97"/>
    <n v="265110.95"/>
    <n v="180751.69"/>
    <n v="316315.45"/>
    <n v="213118.68"/>
    <n v="372957.7"/>
    <n v="233668.23"/>
    <n v="408919.4"/>
    <n v="252986.29"/>
    <n v="442726.01"/>
  </r>
  <r>
    <n v="5"/>
    <s v="Region V - Midwest"/>
    <x v="33"/>
    <s v="OH"/>
    <x v="239"/>
    <n v="2"/>
    <x v="1"/>
    <n v="83443.64"/>
    <n v="146026.37"/>
    <n v="109151.89"/>
    <n v="191015.81"/>
    <n v="132458.78"/>
    <n v="231802.87"/>
    <n v="162002.67000000001"/>
    <n v="283504.68"/>
    <n v="192365.81"/>
    <n v="336640.16"/>
    <n v="211697.34"/>
    <n v="370470.34"/>
    <n v="229824.41"/>
    <n v="402192.72"/>
  </r>
  <r>
    <n v="5"/>
    <s v="Region V - Midwest"/>
    <x v="33"/>
    <s v="OH"/>
    <x v="239"/>
    <n v="3"/>
    <x v="2"/>
    <n v="72791.850000000006"/>
    <n v="127385.74"/>
    <n v="99238.33"/>
    <n v="173667.07"/>
    <n v="125484.03"/>
    <n v="219597.05"/>
    <n v="165211.65"/>
    <n v="289120.39"/>
    <n v="204661.29"/>
    <n v="358157.25"/>
    <n v="230549.2"/>
    <n v="403461.11"/>
    <n v="256107.65"/>
    <n v="448188.38"/>
  </r>
  <r>
    <n v="5"/>
    <s v="Region V - Midwest"/>
    <x v="33"/>
    <s v="OH"/>
    <x v="239"/>
    <n v="4"/>
    <x v="3"/>
    <n v="83277.31"/>
    <n v="133243.70000000001"/>
    <n v="116588.23"/>
    <n v="186541.18"/>
    <n v="149899.16"/>
    <n v="239838.66"/>
    <n v="199865.54"/>
    <n v="319784.88"/>
    <n v="249831.93"/>
    <n v="399731.1"/>
    <n v="283142.84999999998"/>
    <n v="453028.57"/>
    <n v="316453.78000000003"/>
    <n v="506326.05"/>
  </r>
  <r>
    <n v="5"/>
    <s v="Region V - Midwest"/>
    <x v="33"/>
    <s v="OH"/>
    <x v="240"/>
    <n v="1"/>
    <x v="0"/>
    <n v="92795.53"/>
    <n v="162392.18"/>
    <n v="120159.2"/>
    <n v="210278.59"/>
    <n v="143846.45000000001"/>
    <n v="251731.29"/>
    <n v="171605.75"/>
    <n v="300310.06"/>
    <n v="202312.75"/>
    <n v="354047.3"/>
    <n v="221808.23"/>
    <n v="388164.4"/>
    <n v="240126.17"/>
    <n v="420220.8"/>
  </r>
  <r>
    <n v="5"/>
    <s v="Region V - Midwest"/>
    <x v="33"/>
    <s v="OH"/>
    <x v="240"/>
    <n v="2"/>
    <x v="1"/>
    <n v="79363.11"/>
    <n v="138885.45000000001"/>
    <n v="103781.73"/>
    <n v="181618.03"/>
    <n v="125911.33"/>
    <n v="220344.83"/>
    <n v="153938.4"/>
    <n v="269392.21000000002"/>
    <n v="182757.15"/>
    <n v="319825.01"/>
    <n v="201104.89"/>
    <n v="351933.56"/>
    <n v="218300.55"/>
    <n v="382025.97"/>
  </r>
  <r>
    <n v="5"/>
    <s v="Region V - Midwest"/>
    <x v="33"/>
    <s v="OH"/>
    <x v="240"/>
    <n v="3"/>
    <x v="2"/>
    <n v="69320.67"/>
    <n v="121311.17"/>
    <n v="94532.72"/>
    <n v="165432.26999999999"/>
    <n v="119555.59"/>
    <n v="209222.28"/>
    <n v="157428.25"/>
    <n v="275499.43"/>
    <n v="195038.95"/>
    <n v="341318.16"/>
    <n v="219724.67"/>
    <n v="384518.17"/>
    <n v="244099.92"/>
    <n v="427174.87"/>
  </r>
  <r>
    <n v="5"/>
    <s v="Region V - Midwest"/>
    <x v="33"/>
    <s v="OH"/>
    <x v="240"/>
    <n v="4"/>
    <x v="3"/>
    <n v="79104.03"/>
    <n v="126566.45"/>
    <n v="110745.64"/>
    <n v="177193.03"/>
    <n v="142387.26"/>
    <n v="227819.62"/>
    <n v="189849.68"/>
    <n v="303759.49"/>
    <n v="237312.1"/>
    <n v="379699.36"/>
    <n v="268953.71000000002"/>
    <n v="430325.94"/>
    <n v="300595.32"/>
    <n v="480952.52"/>
  </r>
  <r>
    <n v="5"/>
    <s v="Region V - Midwest"/>
    <x v="33"/>
    <s v="OH"/>
    <x v="241"/>
    <n v="1"/>
    <x v="0"/>
    <n v="93777.81"/>
    <n v="164111.17000000001"/>
    <n v="121430.03"/>
    <n v="212502.55"/>
    <n v="145367.06"/>
    <n v="254392.35"/>
    <n v="173418.67"/>
    <n v="303482.67"/>
    <n v="204449"/>
    <n v="357785.75"/>
    <n v="224149.76000000001"/>
    <n v="392262.08"/>
    <n v="242660.14"/>
    <n v="424655.25"/>
  </r>
  <r>
    <n v="5"/>
    <s v="Region V - Midwest"/>
    <x v="33"/>
    <s v="OH"/>
    <x v="241"/>
    <n v="2"/>
    <x v="1"/>
    <n v="80208.33"/>
    <n v="140364.57"/>
    <n v="104885.45"/>
    <n v="183549.54"/>
    <n v="127248.93"/>
    <n v="222685.63"/>
    <n v="155571.04"/>
    <n v="272249.33"/>
    <n v="184693.86"/>
    <n v="323214.26"/>
    <n v="203235.16"/>
    <n v="355661.54"/>
    <n v="220611.81"/>
    <n v="386070.67"/>
  </r>
  <r>
    <n v="5"/>
    <s v="Region V - Midwest"/>
    <x v="33"/>
    <s v="OH"/>
    <x v="241"/>
    <n v="3"/>
    <x v="2"/>
    <n v="70063.16"/>
    <n v="122610.52"/>
    <n v="95546.53"/>
    <n v="167206.43"/>
    <n v="120838.78"/>
    <n v="211467.87"/>
    <n v="159118.97"/>
    <n v="278458.21000000002"/>
    <n v="197134.54"/>
    <n v="344985.44"/>
    <n v="222086.21"/>
    <n v="388650.86"/>
    <n v="246724.24"/>
    <n v="431767.43"/>
  </r>
  <r>
    <n v="5"/>
    <s v="Region V - Midwest"/>
    <x v="33"/>
    <s v="OH"/>
    <x v="241"/>
    <n v="4"/>
    <x v="3"/>
    <n v="79941.66"/>
    <n v="127906.66"/>
    <n v="111918.33"/>
    <n v="179069.32"/>
    <n v="143894.99"/>
    <n v="230231.99"/>
    <n v="191859.99"/>
    <n v="306975.98"/>
    <n v="239824.98"/>
    <n v="383719.98"/>
    <n v="271801.65000000002"/>
    <n v="434882.64"/>
    <n v="303778.31"/>
    <n v="486045.31"/>
  </r>
  <r>
    <n v="5"/>
    <s v="Region V - Midwest"/>
    <x v="33"/>
    <s v="OH"/>
    <x v="18"/>
    <n v="1"/>
    <x v="0"/>
    <n v="93777.81"/>
    <n v="164111.17000000001"/>
    <n v="121430.03"/>
    <n v="212502.55"/>
    <n v="145367.06"/>
    <n v="254392.35"/>
    <n v="173418.67"/>
    <n v="303482.67"/>
    <n v="204449"/>
    <n v="357785.75"/>
    <n v="224149.76000000001"/>
    <n v="392262.08"/>
    <n v="242660.14"/>
    <n v="424655.25"/>
  </r>
  <r>
    <n v="5"/>
    <s v="Region V - Midwest"/>
    <x v="33"/>
    <s v="OH"/>
    <x v="18"/>
    <n v="2"/>
    <x v="1"/>
    <n v="80208.33"/>
    <n v="140364.57"/>
    <n v="104885.45"/>
    <n v="183549.54"/>
    <n v="127248.93"/>
    <n v="222685.63"/>
    <n v="155571.04"/>
    <n v="272249.33"/>
    <n v="184693.86"/>
    <n v="323214.26"/>
    <n v="203235.16"/>
    <n v="355661.54"/>
    <n v="220611.81"/>
    <n v="386070.67"/>
  </r>
  <r>
    <n v="5"/>
    <s v="Region V - Midwest"/>
    <x v="33"/>
    <s v="OH"/>
    <x v="18"/>
    <n v="3"/>
    <x v="2"/>
    <n v="70063.16"/>
    <n v="122610.52"/>
    <n v="95546.53"/>
    <n v="167206.43"/>
    <n v="120838.78"/>
    <n v="211467.87"/>
    <n v="159118.97"/>
    <n v="278458.21000000002"/>
    <n v="197134.54"/>
    <n v="344985.44"/>
    <n v="222086.21"/>
    <n v="388650.86"/>
    <n v="246724.24"/>
    <n v="431767.43"/>
  </r>
  <r>
    <n v="5"/>
    <s v="Region V - Midwest"/>
    <x v="33"/>
    <s v="OH"/>
    <x v="18"/>
    <n v="4"/>
    <x v="3"/>
    <n v="79941.66"/>
    <n v="127906.66"/>
    <n v="111918.33"/>
    <n v="179069.32"/>
    <n v="143894.99"/>
    <n v="230231.99"/>
    <n v="191859.99"/>
    <n v="306975.98"/>
    <n v="239824.98"/>
    <n v="383719.98"/>
    <n v="271801.65000000002"/>
    <n v="434882.64"/>
    <n v="303778.31"/>
    <n v="486045.31"/>
  </r>
  <r>
    <n v="5"/>
    <s v="Region V - Midwest"/>
    <x v="33"/>
    <s v="OH"/>
    <x v="242"/>
    <n v="1"/>
    <x v="0"/>
    <n v="101115.26"/>
    <n v="176951.71"/>
    <n v="131026.73"/>
    <n v="229296.78"/>
    <n v="156920.29"/>
    <n v="274610.5"/>
    <n v="187300.28"/>
    <n v="327775.49"/>
    <n v="220907.23"/>
    <n v="386587.65"/>
    <n v="242244.44"/>
    <n v="423927.77"/>
    <n v="262330.90000000002"/>
    <n v="459079.08"/>
  </r>
  <r>
    <n v="5"/>
    <s v="Region V - Midwest"/>
    <x v="33"/>
    <s v="OH"/>
    <x v="242"/>
    <n v="2"/>
    <x v="1"/>
    <n v="86038.06"/>
    <n v="150566.6"/>
    <n v="112643.86"/>
    <n v="197126.76"/>
    <n v="136789.03"/>
    <n v="239380.81"/>
    <n v="167469.59"/>
    <n v="293071.78000000003"/>
    <n v="198957.07"/>
    <n v="348174.88"/>
    <n v="219006"/>
    <n v="383260.5"/>
    <n v="237832.76"/>
    <n v="416207.33"/>
  </r>
  <r>
    <n v="5"/>
    <s v="Region V - Midwest"/>
    <x v="33"/>
    <s v="OH"/>
    <x v="242"/>
    <n v="3"/>
    <x v="2"/>
    <n v="74787.429999999993"/>
    <n v="130878.01"/>
    <n v="101878.09"/>
    <n v="178286.65"/>
    <n v="128756.38"/>
    <n v="225323.67"/>
    <n v="169453.62"/>
    <n v="296543.83"/>
    <n v="209856.82"/>
    <n v="367249.44"/>
    <n v="236356.69"/>
    <n v="413624.21"/>
    <n v="262508.08"/>
    <n v="459389.14"/>
  </r>
  <r>
    <n v="5"/>
    <s v="Region V - Midwest"/>
    <x v="33"/>
    <s v="OH"/>
    <x v="242"/>
    <n v="4"/>
    <x v="3"/>
    <n v="86171.839999999997"/>
    <n v="137874.95000000001"/>
    <n v="120640.58"/>
    <n v="193024.94"/>
    <n v="155109.32"/>
    <n v="248174.92"/>
    <n v="206812.43"/>
    <n v="330899.89"/>
    <n v="258515.53"/>
    <n v="413624.86"/>
    <n v="292984.27"/>
    <n v="468774.84"/>
    <n v="327453.01"/>
    <n v="523924.82"/>
  </r>
  <r>
    <n v="5"/>
    <s v="Region V - Midwest"/>
    <x v="33"/>
    <s v="OH"/>
    <x v="243"/>
    <n v="1"/>
    <x v="0"/>
    <n v="96716.17"/>
    <n v="169253.3"/>
    <n v="125261.22"/>
    <n v="219207.14"/>
    <n v="149971.35999999999"/>
    <n v="262449.88"/>
    <n v="178938.77"/>
    <n v="313142.84999999998"/>
    <n v="210982.43"/>
    <n v="369219.25"/>
    <n v="231326.69"/>
    <n v="404821.72"/>
    <n v="250452.33"/>
    <n v="438291.57"/>
  </r>
  <r>
    <n v="5"/>
    <s v="Region V - Midwest"/>
    <x v="33"/>
    <s v="OH"/>
    <x v="243"/>
    <n v="2"/>
    <x v="1"/>
    <n v="82598.429999999993"/>
    <n v="144547.25"/>
    <n v="108048.18"/>
    <n v="189084.31"/>
    <n v="131121.19"/>
    <n v="229462.07"/>
    <n v="160370.03"/>
    <n v="280647.56"/>
    <n v="190429.1"/>
    <n v="333250.92"/>
    <n v="209567.06"/>
    <n v="366742.36"/>
    <n v="227513.16"/>
    <n v="398148.02"/>
  </r>
  <r>
    <n v="5"/>
    <s v="Region V - Midwest"/>
    <x v="33"/>
    <s v="OH"/>
    <x v="243"/>
    <n v="3"/>
    <x v="2"/>
    <n v="72049.37"/>
    <n v="126086.39"/>
    <n v="98224.52"/>
    <n v="171892.91"/>
    <n v="124200.83"/>
    <n v="217351.46"/>
    <n v="163520.92000000001"/>
    <n v="286161.62"/>
    <n v="202565.7"/>
    <n v="354489.97"/>
    <n v="228187.66"/>
    <n v="399328.41"/>
    <n v="253483.33"/>
    <n v="443595.82"/>
  </r>
  <r>
    <n v="5"/>
    <s v="Region V - Midwest"/>
    <x v="33"/>
    <s v="OH"/>
    <x v="243"/>
    <n v="4"/>
    <x v="3"/>
    <n v="82439.679999999993"/>
    <n v="131903.49"/>
    <n v="115415.55"/>
    <n v="184664.89"/>
    <n v="148391.43"/>
    <n v="237426.28"/>
    <n v="197855.23"/>
    <n v="316568.38"/>
    <n v="247319.04000000001"/>
    <n v="395710.47"/>
    <n v="280294.90999999997"/>
    <n v="448471.87"/>
    <n v="313270.78999999998"/>
    <n v="501233.27"/>
  </r>
  <r>
    <n v="5"/>
    <s v="Region V - Midwest"/>
    <x v="34"/>
    <s v="WI"/>
    <x v="244"/>
    <n v="1"/>
    <x v="0"/>
    <n v="102609.84"/>
    <n v="179567.22"/>
    <n v="132886.23000000001"/>
    <n v="232550.9"/>
    <n v="159095.03"/>
    <n v="278416.31"/>
    <n v="189816.3"/>
    <n v="332178.53000000003"/>
    <n v="223799.99"/>
    <n v="391649.98"/>
    <n v="245375.91"/>
    <n v="429407.85"/>
    <n v="265656.15999999997"/>
    <n v="464898.27"/>
  </r>
  <r>
    <n v="5"/>
    <s v="Region V - Midwest"/>
    <x v="34"/>
    <s v="WI"/>
    <x v="244"/>
    <n v="2"/>
    <x v="1"/>
    <n v="87669.7"/>
    <n v="153421.97"/>
    <n v="114670.48"/>
    <n v="200673.34"/>
    <n v="139146.79"/>
    <n v="243506.88"/>
    <n v="170165.89"/>
    <n v="297790.31"/>
    <n v="202049.38"/>
    <n v="353586.41"/>
    <n v="222348.73"/>
    <n v="389110.27"/>
    <n v="241380.72"/>
    <n v="422416.26"/>
  </r>
  <r>
    <n v="5"/>
    <s v="Region V - Midwest"/>
    <x v="34"/>
    <s v="WI"/>
    <x v="244"/>
    <n v="3"/>
    <x v="2"/>
    <n v="76504.289999999994"/>
    <n v="133882.51"/>
    <n v="104307.36"/>
    <n v="182537.88"/>
    <n v="131900.01"/>
    <n v="230825.02"/>
    <n v="173665.31"/>
    <n v="303914.3"/>
    <n v="215139.26"/>
    <n v="376493.71"/>
    <n v="242356.92"/>
    <n v="424124.61"/>
    <n v="269229.27"/>
    <n v="471151.22"/>
  </r>
  <r>
    <n v="5"/>
    <s v="Region V - Midwest"/>
    <x v="34"/>
    <s v="WI"/>
    <x v="244"/>
    <n v="4"/>
    <x v="3"/>
    <n v="87465.47"/>
    <n v="139944.75"/>
    <n v="122451.65"/>
    <n v="195922.65"/>
    <n v="157437.84"/>
    <n v="251900.55"/>
    <n v="209917.12"/>
    <n v="335867.39"/>
    <n v="262396.40000000002"/>
    <n v="419834.24"/>
    <n v="297382.58"/>
    <n v="475812.14"/>
    <n v="332368.77"/>
    <n v="531790.04"/>
  </r>
  <r>
    <n v="5"/>
    <s v="Region V - Midwest"/>
    <x v="34"/>
    <s v="WI"/>
    <x v="245"/>
    <n v="1"/>
    <x v="0"/>
    <n v="100158.37"/>
    <n v="175277.15"/>
    <n v="129699.79"/>
    <n v="226974.63"/>
    <n v="155272.26"/>
    <n v="271726.46000000002"/>
    <n v="185243.32"/>
    <n v="324175.81"/>
    <n v="218397"/>
    <n v="382194.76"/>
    <n v="239445.9"/>
    <n v="419030.32"/>
    <n v="259226.08"/>
    <n v="453645.64"/>
  </r>
  <r>
    <n v="5"/>
    <s v="Region V - Midwest"/>
    <x v="34"/>
    <s v="WI"/>
    <x v="245"/>
    <n v="2"/>
    <x v="1"/>
    <n v="85629.43"/>
    <n v="149851.51"/>
    <n v="111985.39"/>
    <n v="195974.44"/>
    <n v="135873.06"/>
    <n v="237777.85"/>
    <n v="166133.75"/>
    <n v="290734.06"/>
    <n v="197245.04"/>
    <n v="345178.81"/>
    <n v="217052.49"/>
    <n v="379841.86"/>
    <n v="235618.78"/>
    <n v="412332.86"/>
  </r>
  <r>
    <n v="5"/>
    <s v="Region V - Midwest"/>
    <x v="34"/>
    <s v="WI"/>
    <x v="245"/>
    <n v="3"/>
    <x v="2"/>
    <n v="74768.7"/>
    <n v="130845.22"/>
    <n v="101954.56"/>
    <n v="178420.48000000001"/>
    <n v="128935.78"/>
    <n v="225637.62"/>
    <n v="169773.6"/>
    <n v="297103.81"/>
    <n v="210328.08"/>
    <n v="368074.15"/>
    <n v="236944.65"/>
    <n v="414653.13"/>
    <n v="263225.40000000002"/>
    <n v="460644.45"/>
  </r>
  <r>
    <n v="5"/>
    <s v="Region V - Midwest"/>
    <x v="34"/>
    <s v="WI"/>
    <x v="245"/>
    <n v="4"/>
    <x v="3"/>
    <n v="85378.82"/>
    <n v="136606.12"/>
    <n v="119530.35"/>
    <n v="191248.56"/>
    <n v="153681.88"/>
    <n v="245891.01"/>
    <n v="204909.17"/>
    <n v="327854.68"/>
    <n v="256136.46"/>
    <n v="409818.35"/>
    <n v="290287.99"/>
    <n v="464460.79999999999"/>
    <n v="324439.52"/>
    <n v="519103.24"/>
  </r>
  <r>
    <n v="5"/>
    <s v="Region V - Midwest"/>
    <x v="34"/>
    <s v="WI"/>
    <x v="246"/>
    <n v="1"/>
    <x v="0"/>
    <n v="101652.95"/>
    <n v="177892.66"/>
    <n v="131559.28"/>
    <n v="230228.75"/>
    <n v="157447.01"/>
    <n v="275532.26"/>
    <n v="187759.34"/>
    <n v="328578.84000000003"/>
    <n v="221289.75"/>
    <n v="387257.07"/>
    <n v="242577.36"/>
    <n v="424510.38"/>
    <n v="262551.33"/>
    <n v="459464.82"/>
  </r>
  <r>
    <n v="5"/>
    <s v="Region V - Midwest"/>
    <x v="34"/>
    <s v="WI"/>
    <x v="246"/>
    <n v="2"/>
    <x v="1"/>
    <n v="87261.07"/>
    <n v="152706.87"/>
    <n v="114012.01"/>
    <n v="199521.01"/>
    <n v="138230.81"/>
    <n v="241903.92"/>
    <n v="168830.04"/>
    <n v="295452.57"/>
    <n v="200337.33"/>
    <n v="350590.33"/>
    <n v="220395.21"/>
    <n v="385691.62"/>
    <n v="239166.73"/>
    <n v="418541.79"/>
  </r>
  <r>
    <n v="5"/>
    <s v="Region V - Midwest"/>
    <x v="34"/>
    <s v="WI"/>
    <x v="246"/>
    <n v="3"/>
    <x v="2"/>
    <n v="76485.55"/>
    <n v="133849.72"/>
    <n v="104383.83"/>
    <n v="182671.7"/>
    <n v="132079.41"/>
    <n v="231138.96"/>
    <n v="173985.29"/>
    <n v="304474.26"/>
    <n v="215610.52"/>
    <n v="377318.40000000002"/>
    <n v="242944.87"/>
    <n v="425153.52"/>
    <n v="269946.57"/>
    <n v="472406.51"/>
  </r>
  <r>
    <n v="5"/>
    <s v="Region V - Midwest"/>
    <x v="34"/>
    <s v="WI"/>
    <x v="246"/>
    <n v="4"/>
    <x v="3"/>
    <n v="86672.44"/>
    <n v="138675.91"/>
    <n v="121341.42"/>
    <n v="194146.27"/>
    <n v="156010.39000000001"/>
    <n v="249616.63"/>
    <n v="208013.86"/>
    <n v="332822.17"/>
    <n v="260017.32"/>
    <n v="416027.72"/>
    <n v="294686.3"/>
    <n v="471498.08"/>
    <n v="329355.27"/>
    <n v="526968.43999999994"/>
  </r>
  <r>
    <n v="5"/>
    <s v="Region V - Midwest"/>
    <x v="34"/>
    <s v="WI"/>
    <x v="247"/>
    <n v="1"/>
    <x v="0"/>
    <n v="107042.77"/>
    <n v="187324.85"/>
    <n v="138576.92000000001"/>
    <n v="242509.61"/>
    <n v="165874.07999999999"/>
    <n v="290279.63"/>
    <n v="197852.42"/>
    <n v="346241.74"/>
    <n v="233226.16"/>
    <n v="408145.78"/>
    <n v="255684.31"/>
    <n v="447447.54"/>
    <n v="276773.59000000003"/>
    <n v="484353.78"/>
  </r>
  <r>
    <n v="5"/>
    <s v="Region V - Midwest"/>
    <x v="34"/>
    <s v="WI"/>
    <x v="247"/>
    <n v="2"/>
    <x v="1"/>
    <n v="91691.44"/>
    <n v="160460.01999999999"/>
    <n v="119859.82"/>
    <n v="209754.69"/>
    <n v="145376.79999999999"/>
    <n v="254409.4"/>
    <n v="177661.17"/>
    <n v="310907.05"/>
    <n v="210876.91"/>
    <n v="369034.59"/>
    <n v="232023.35"/>
    <n v="406040.86"/>
    <n v="251830.02"/>
    <n v="440702.54"/>
  </r>
  <r>
    <n v="5"/>
    <s v="Region V - Midwest"/>
    <x v="34"/>
    <s v="WI"/>
    <x v="247"/>
    <n v="3"/>
    <x v="2"/>
    <n v="80207.360000000001"/>
    <n v="140362.87"/>
    <n v="109414.63"/>
    <n v="191475.59"/>
    <n v="138405.68"/>
    <n v="242209.94"/>
    <n v="182278.95"/>
    <n v="318988.17"/>
    <n v="225852.85"/>
    <n v="395242.49"/>
    <n v="254458.6"/>
    <n v="445302.55"/>
    <n v="282709.53000000003"/>
    <n v="494741.67"/>
  </r>
  <r>
    <n v="5"/>
    <s v="Region V - Midwest"/>
    <x v="34"/>
    <s v="WI"/>
    <x v="247"/>
    <n v="4"/>
    <x v="3"/>
    <n v="91257.1"/>
    <n v="146011.37"/>
    <n v="127759.94"/>
    <n v="204415.91"/>
    <n v="164262.79"/>
    <n v="262820.46000000002"/>
    <n v="219017.05"/>
    <n v="350427.28"/>
    <n v="273771.31"/>
    <n v="438034.1"/>
    <n v="310274.15000000002"/>
    <n v="496438.65"/>
    <n v="346776.99"/>
    <n v="554843.19999999995"/>
  </r>
  <r>
    <n v="5"/>
    <s v="Region V - Midwest"/>
    <x v="34"/>
    <s v="WI"/>
    <x v="248"/>
    <n v="1"/>
    <x v="0"/>
    <n v="98672.26"/>
    <n v="172676.46"/>
    <n v="127821.59"/>
    <n v="223687.78"/>
    <n v="153055.04999999999"/>
    <n v="267846.34000000003"/>
    <n v="182645.95"/>
    <n v="319630.42"/>
    <n v="215379.59"/>
    <n v="376914.29"/>
    <n v="236162.09"/>
    <n v="413283.67"/>
    <n v="255710.54"/>
    <n v="447493.45"/>
  </r>
  <r>
    <n v="5"/>
    <s v="Region V - Midwest"/>
    <x v="34"/>
    <s v="WI"/>
    <x v="248"/>
    <n v="2"/>
    <x v="1"/>
    <n v="84143.32"/>
    <n v="147250.81"/>
    <n v="110107.19"/>
    <n v="192687.59"/>
    <n v="133655.84"/>
    <n v="233897.72"/>
    <n v="163536.38"/>
    <n v="286188.65999999997"/>
    <n v="194227.63"/>
    <n v="339898.34"/>
    <n v="213768.69"/>
    <n v="374095.2"/>
    <n v="232103.24"/>
    <n v="406180.67"/>
  </r>
  <r>
    <n v="5"/>
    <s v="Region V - Midwest"/>
    <x v="34"/>
    <s v="WI"/>
    <x v="248"/>
    <n v="3"/>
    <x v="2"/>
    <n v="73293.09"/>
    <n v="128262.91"/>
    <n v="99888.71"/>
    <n v="174805.24"/>
    <n v="126279.69"/>
    <n v="220989.46"/>
    <n v="166232.15"/>
    <n v="290906.25"/>
    <n v="205901.26"/>
    <n v="360327.21"/>
    <n v="231927.58"/>
    <n v="405873.26"/>
    <n v="257618.09"/>
    <n v="450831.66"/>
  </r>
  <r>
    <n v="5"/>
    <s v="Region V - Midwest"/>
    <x v="34"/>
    <s v="WI"/>
    <x v="248"/>
    <n v="4"/>
    <x v="3"/>
    <n v="84100.07"/>
    <n v="134560.10999999999"/>
    <n v="117740.1"/>
    <n v="188384.16"/>
    <n v="151380.13"/>
    <n v="242208.21"/>
    <n v="201840.17"/>
    <n v="322944.27"/>
    <n v="252300.21"/>
    <n v="403680.34"/>
    <n v="285940.24"/>
    <n v="457504.39"/>
    <n v="319580.27"/>
    <n v="511328.43"/>
  </r>
  <r>
    <n v="5"/>
    <s v="Region V - Midwest"/>
    <x v="34"/>
    <s v="WI"/>
    <x v="249"/>
    <n v="1"/>
    <x v="0"/>
    <n v="102609.84"/>
    <n v="179567.22"/>
    <n v="132886.23000000001"/>
    <n v="232550.9"/>
    <n v="159095.03"/>
    <n v="278416.31"/>
    <n v="189816.3"/>
    <n v="332178.53000000003"/>
    <n v="223799.99"/>
    <n v="391649.98"/>
    <n v="245375.91"/>
    <n v="429407.85"/>
    <n v="265656.15999999997"/>
    <n v="464898.27"/>
  </r>
  <r>
    <n v="5"/>
    <s v="Region V - Midwest"/>
    <x v="34"/>
    <s v="WI"/>
    <x v="249"/>
    <n v="2"/>
    <x v="1"/>
    <n v="87669.7"/>
    <n v="153421.97"/>
    <n v="114670.48"/>
    <n v="200673.34"/>
    <n v="139146.79"/>
    <n v="243506.88"/>
    <n v="170165.89"/>
    <n v="297790.31"/>
    <n v="202049.38"/>
    <n v="353586.41"/>
    <n v="222348.73"/>
    <n v="389110.27"/>
    <n v="241380.72"/>
    <n v="422416.26"/>
  </r>
  <r>
    <n v="5"/>
    <s v="Region V - Midwest"/>
    <x v="34"/>
    <s v="WI"/>
    <x v="249"/>
    <n v="3"/>
    <x v="2"/>
    <n v="76504.289999999994"/>
    <n v="133882.51"/>
    <n v="104307.36"/>
    <n v="182537.88"/>
    <n v="131900.01"/>
    <n v="230825.02"/>
    <n v="173665.31"/>
    <n v="303914.3"/>
    <n v="215139.26"/>
    <n v="376493.71"/>
    <n v="242356.92"/>
    <n v="424124.61"/>
    <n v="269229.27"/>
    <n v="471151.22"/>
  </r>
  <r>
    <n v="5"/>
    <s v="Region V - Midwest"/>
    <x v="34"/>
    <s v="WI"/>
    <x v="249"/>
    <n v="4"/>
    <x v="3"/>
    <n v="87465.47"/>
    <n v="139944.75"/>
    <n v="122451.65"/>
    <n v="195922.65"/>
    <n v="157437.84"/>
    <n v="251900.55"/>
    <n v="209917.12"/>
    <n v="335867.39"/>
    <n v="262396.40000000002"/>
    <n v="419834.24"/>
    <n v="297382.58"/>
    <n v="475812.14"/>
    <n v="332368.77"/>
    <n v="531790.04"/>
  </r>
  <r>
    <n v="5"/>
    <s v="Region V - Midwest"/>
    <x v="34"/>
    <s v="WI"/>
    <x v="250"/>
    <n v="1"/>
    <x v="0"/>
    <n v="106060.5"/>
    <n v="185605.87"/>
    <n v="137306.09"/>
    <n v="240285.65"/>
    <n v="164353.47"/>
    <n v="287618.56"/>
    <n v="196039.5"/>
    <n v="343069.13"/>
    <n v="231089.9"/>
    <n v="404407.33"/>
    <n v="253342.78"/>
    <n v="443349.86"/>
    <n v="274239.62"/>
    <n v="479919.34"/>
  </r>
  <r>
    <n v="5"/>
    <s v="Region V - Midwest"/>
    <x v="34"/>
    <s v="WI"/>
    <x v="250"/>
    <n v="2"/>
    <x v="1"/>
    <n v="90846.23"/>
    <n v="158980.9"/>
    <n v="118756.11"/>
    <n v="207823.19"/>
    <n v="144039.20000000001"/>
    <n v="252068.6"/>
    <n v="176028.53"/>
    <n v="308049.93"/>
    <n v="208940.2"/>
    <n v="365645.35"/>
    <n v="229893.07"/>
    <n v="402312.88"/>
    <n v="249518.77"/>
    <n v="436657.84"/>
  </r>
  <r>
    <n v="5"/>
    <s v="Region V - Midwest"/>
    <x v="34"/>
    <s v="WI"/>
    <x v="250"/>
    <n v="3"/>
    <x v="2"/>
    <n v="79464.87"/>
    <n v="139063.51999999999"/>
    <n v="108400.82"/>
    <n v="189701.44"/>
    <n v="137122.49"/>
    <n v="239964.35"/>
    <n v="180588.22"/>
    <n v="316029.39"/>
    <n v="223757.26"/>
    <n v="391575.21"/>
    <n v="252097.06"/>
    <n v="441169.85"/>
    <n v="280085.21000000002"/>
    <n v="490149.11"/>
  </r>
  <r>
    <n v="5"/>
    <s v="Region V - Midwest"/>
    <x v="34"/>
    <s v="WI"/>
    <x v="250"/>
    <n v="4"/>
    <x v="3"/>
    <n v="90419.47"/>
    <n v="144671.16"/>
    <n v="126587.26"/>
    <n v="202539.62"/>
    <n v="162755.04999999999"/>
    <n v="260408.09"/>
    <n v="217006.74"/>
    <n v="347210.78"/>
    <n v="271258.42"/>
    <n v="434013.48"/>
    <n v="307426.21000000002"/>
    <n v="491881.94"/>
    <n v="343594"/>
    <n v="549750.41"/>
  </r>
  <r>
    <n v="5"/>
    <s v="Region V - Midwest"/>
    <x v="34"/>
    <s v="WI"/>
    <x v="251"/>
    <n v="1"/>
    <x v="0"/>
    <n v="98680.73"/>
    <n v="172691.27"/>
    <n v="127802.89"/>
    <n v="223655.05"/>
    <n v="153012.57999999999"/>
    <n v="267772.01"/>
    <n v="182564.61"/>
    <n v="319488.06"/>
    <n v="215254.94"/>
    <n v="376696.14"/>
    <n v="236009.76"/>
    <n v="413017.08"/>
    <n v="255520.26"/>
    <n v="447160.46"/>
  </r>
  <r>
    <n v="5"/>
    <s v="Region V - Midwest"/>
    <x v="34"/>
    <s v="WI"/>
    <x v="251"/>
    <n v="2"/>
    <x v="1"/>
    <n v="84288.85"/>
    <n v="147505.49"/>
    <n v="110255.61"/>
    <n v="192947.32"/>
    <n v="133796.38"/>
    <n v="234143.67"/>
    <n v="163635.31"/>
    <n v="286361.8"/>
    <n v="194302.52"/>
    <n v="340029.41"/>
    <n v="213827.61"/>
    <n v="374198.32"/>
    <n v="232135.67"/>
    <n v="406237.42"/>
  </r>
  <r>
    <n v="5"/>
    <s v="Region V - Midwest"/>
    <x v="34"/>
    <s v="WI"/>
    <x v="251"/>
    <n v="3"/>
    <x v="2"/>
    <n v="73534.34"/>
    <n v="128685.09"/>
    <n v="100252.13"/>
    <n v="175441.23"/>
    <n v="126767.22"/>
    <n v="221842.64"/>
    <n v="166902.38"/>
    <n v="292079.17"/>
    <n v="206756.88"/>
    <n v="361824.54"/>
    <n v="232910.74"/>
    <n v="407593.8"/>
    <n v="258731.97"/>
    <n v="452780.94"/>
  </r>
  <r>
    <n v="5"/>
    <s v="Region V - Midwest"/>
    <x v="34"/>
    <s v="WI"/>
    <x v="251"/>
    <n v="4"/>
    <x v="3"/>
    <n v="84114.94"/>
    <n v="134583.91"/>
    <n v="117760.92"/>
    <n v="188417.47"/>
    <n v="151406.89000000001"/>
    <n v="242251.03"/>
    <n v="201875.86"/>
    <n v="323001.37"/>
    <n v="252344.82"/>
    <n v="403751.72"/>
    <n v="285990.8"/>
    <n v="457585.28"/>
    <n v="319636.77"/>
    <n v="511418.84"/>
  </r>
  <r>
    <n v="5"/>
    <s v="Region V - Midwest"/>
    <x v="34"/>
    <s v="WI"/>
    <x v="252"/>
    <n v="1"/>
    <x v="0"/>
    <n v="104104.41"/>
    <n v="182182.72"/>
    <n v="134745.72"/>
    <n v="235805.01"/>
    <n v="161269.78"/>
    <n v="282222.11"/>
    <n v="192332.32"/>
    <n v="336581.56"/>
    <n v="226692.74"/>
    <n v="396712.29"/>
    <n v="248507.38"/>
    <n v="434887.91"/>
    <n v="268981.40000000002"/>
    <n v="470717.45"/>
  </r>
  <r>
    <n v="5"/>
    <s v="Region V - Midwest"/>
    <x v="34"/>
    <s v="WI"/>
    <x v="252"/>
    <n v="2"/>
    <x v="1"/>
    <n v="89301.33"/>
    <n v="156277.34"/>
    <n v="116697.09"/>
    <n v="204219.91"/>
    <n v="141504.54"/>
    <n v="247632.95"/>
    <n v="172862.18"/>
    <n v="302508.82"/>
    <n v="205141.67"/>
    <n v="358997.93"/>
    <n v="225691.45"/>
    <n v="394960.04"/>
    <n v="244928.68"/>
    <n v="428625.19"/>
  </r>
  <r>
    <n v="5"/>
    <s v="Region V - Midwest"/>
    <x v="34"/>
    <s v="WI"/>
    <x v="252"/>
    <n v="3"/>
    <x v="2"/>
    <n v="78221.149999999994"/>
    <n v="136887.01"/>
    <n v="106736.63"/>
    <n v="186789.11"/>
    <n v="135043.63"/>
    <n v="236326.35"/>
    <n v="177877"/>
    <n v="311284.76"/>
    <n v="220421.69"/>
    <n v="385737.97"/>
    <n v="248357.14"/>
    <n v="434625"/>
    <n v="275950.45"/>
    <n v="482913.28000000003"/>
  </r>
  <r>
    <n v="5"/>
    <s v="Region V - Midwest"/>
    <x v="34"/>
    <s v="WI"/>
    <x v="252"/>
    <n v="4"/>
    <x v="3"/>
    <n v="88759.08"/>
    <n v="142014.54"/>
    <n v="124262.72"/>
    <n v="198820.35"/>
    <n v="159766.35"/>
    <n v="255626.17"/>
    <n v="213021.8"/>
    <n v="340834.89"/>
    <n v="266277.25"/>
    <n v="426043.61"/>
    <n v="301780.89"/>
    <n v="482849.43"/>
    <n v="337284.52"/>
    <n v="539655.24"/>
  </r>
  <r>
    <n v="5"/>
    <s v="Region V - Midwest"/>
    <x v="34"/>
    <s v="WI"/>
    <x v="253"/>
    <n v="1"/>
    <x v="0"/>
    <n v="98680.73"/>
    <n v="172691.27"/>
    <n v="127802.89"/>
    <n v="223655.05"/>
    <n v="153012.57999999999"/>
    <n v="267772.01"/>
    <n v="182564.61"/>
    <n v="319488.06"/>
    <n v="215254.94"/>
    <n v="376696.14"/>
    <n v="236009.76"/>
    <n v="413017.08"/>
    <n v="255520.26"/>
    <n v="447160.46"/>
  </r>
  <r>
    <n v="5"/>
    <s v="Region V - Midwest"/>
    <x v="34"/>
    <s v="WI"/>
    <x v="253"/>
    <n v="2"/>
    <x v="1"/>
    <n v="84288.85"/>
    <n v="147505.49"/>
    <n v="110255.61"/>
    <n v="192947.32"/>
    <n v="133796.38"/>
    <n v="234143.67"/>
    <n v="163635.31"/>
    <n v="286361.8"/>
    <n v="194302.52"/>
    <n v="340029.41"/>
    <n v="213827.61"/>
    <n v="374198.32"/>
    <n v="232135.67"/>
    <n v="406237.42"/>
  </r>
  <r>
    <n v="5"/>
    <s v="Region V - Midwest"/>
    <x v="34"/>
    <s v="WI"/>
    <x v="253"/>
    <n v="3"/>
    <x v="2"/>
    <n v="73534.34"/>
    <n v="128685.09"/>
    <n v="100252.13"/>
    <n v="175441.23"/>
    <n v="126767.22"/>
    <n v="221842.64"/>
    <n v="166902.38"/>
    <n v="292079.17"/>
    <n v="206756.88"/>
    <n v="361824.54"/>
    <n v="232910.74"/>
    <n v="407593.8"/>
    <n v="258731.97"/>
    <n v="452780.94"/>
  </r>
  <r>
    <n v="5"/>
    <s v="Region V - Midwest"/>
    <x v="34"/>
    <s v="WI"/>
    <x v="253"/>
    <n v="4"/>
    <x v="3"/>
    <n v="84114.94"/>
    <n v="134583.91"/>
    <n v="117760.92"/>
    <n v="188417.47"/>
    <n v="151406.89000000001"/>
    <n v="242251.03"/>
    <n v="201875.86"/>
    <n v="323001.37"/>
    <n v="252344.82"/>
    <n v="403751.72"/>
    <n v="285990.8"/>
    <n v="457585.28"/>
    <n v="319636.77"/>
    <n v="511418.84"/>
  </r>
  <r>
    <n v="5"/>
    <s v="Region V - Midwest"/>
    <x v="34"/>
    <s v="WI"/>
    <x v="254"/>
    <n v="1"/>
    <x v="0"/>
    <n v="99176.1"/>
    <n v="173558.17"/>
    <n v="128428.96"/>
    <n v="224750.68"/>
    <n v="153751.65"/>
    <n v="269065.40000000002"/>
    <n v="183430.39999999999"/>
    <n v="321003.2"/>
    <n v="216260.75"/>
    <n v="378456.31"/>
    <n v="237104.37"/>
    <n v="414932.64"/>
    <n v="256692.11"/>
    <n v="449211.2"/>
  </r>
  <r>
    <n v="5"/>
    <s v="Region V - Midwest"/>
    <x v="34"/>
    <s v="WI"/>
    <x v="254"/>
    <n v="2"/>
    <x v="1"/>
    <n v="84784.22"/>
    <n v="148372.39000000001"/>
    <n v="110881.68"/>
    <n v="194042.94"/>
    <n v="134535.46"/>
    <n v="235437.05"/>
    <n v="164501.10999999999"/>
    <n v="287876.93"/>
    <n v="195308.33"/>
    <n v="341789.57"/>
    <n v="214922.22"/>
    <n v="376113.88"/>
    <n v="233307.51999999999"/>
    <n v="408288.16"/>
  </r>
  <r>
    <n v="5"/>
    <s v="Region V - Midwest"/>
    <x v="34"/>
    <s v="WI"/>
    <x v="254"/>
    <n v="3"/>
    <x v="2"/>
    <n v="74026.210000000006"/>
    <n v="129545.87"/>
    <n v="100940.75"/>
    <n v="176646.32"/>
    <n v="127652.59"/>
    <n v="223392.03"/>
    <n v="168082.87"/>
    <n v="294145.03000000003"/>
    <n v="208232.49"/>
    <n v="364406.86"/>
    <n v="234583.11"/>
    <n v="410520.43"/>
    <n v="260601.08"/>
    <n v="456051.89"/>
  </r>
  <r>
    <n v="5"/>
    <s v="Region V - Midwest"/>
    <x v="34"/>
    <s v="WI"/>
    <x v="254"/>
    <n v="4"/>
    <x v="3"/>
    <n v="84541.19"/>
    <n v="135265.91"/>
    <n v="118357.67"/>
    <n v="189372.27"/>
    <n v="152174.15"/>
    <n v="243478.64"/>
    <n v="202898.86"/>
    <n v="324638.18"/>
    <n v="253623.58"/>
    <n v="405797.73"/>
    <n v="287440.05"/>
    <n v="459904.09"/>
    <n v="321256.53000000003"/>
    <n v="514010.46"/>
  </r>
  <r>
    <n v="6"/>
    <s v="Region VI - Midsouth"/>
    <x v="35"/>
    <s v="AR"/>
    <x v="175"/>
    <n v="1"/>
    <x v="0"/>
    <n v="81452.800000000003"/>
    <n v="142542.39999999999"/>
    <n v="105647.47"/>
    <n v="184883.07"/>
    <n v="126593"/>
    <n v="221537.74"/>
    <n v="151204.54999999999"/>
    <n v="264607.96000000002"/>
    <n v="178431.35999999999"/>
    <n v="312254.89"/>
    <n v="195718.42"/>
    <n v="342507.23"/>
    <n v="212032.07"/>
    <n v="371056.12"/>
  </r>
  <r>
    <n v="6"/>
    <s v="Region VI - Midsouth"/>
    <x v="35"/>
    <s v="AR"/>
    <x v="175"/>
    <n v="2"/>
    <x v="1"/>
    <n v="68842.78"/>
    <n v="120474.86"/>
    <n v="90272.71"/>
    <n v="157977.24"/>
    <n v="109755.95"/>
    <n v="192072.91"/>
    <n v="134618.88"/>
    <n v="235583.04"/>
    <n v="160073.04999999999"/>
    <n v="280127.84000000003"/>
    <n v="176282.63"/>
    <n v="308494.59000000003"/>
    <n v="191542.71"/>
    <n v="335199.74"/>
  </r>
  <r>
    <n v="6"/>
    <s v="Region VI - Midsouth"/>
    <x v="35"/>
    <s v="AR"/>
    <x v="175"/>
    <n v="3"/>
    <x v="2"/>
    <n v="59455.19"/>
    <n v="104046.58"/>
    <n v="80875.11"/>
    <n v="141531.44"/>
    <n v="102117.42"/>
    <n v="178705.48"/>
    <n v="134298.51999999999"/>
    <n v="235022.41"/>
    <n v="166233.71"/>
    <n v="290909"/>
    <n v="187159.52"/>
    <n v="327529.15999999997"/>
    <n v="207793.87"/>
    <n v="363639.28"/>
  </r>
  <r>
    <n v="6"/>
    <s v="Region VI - Midsouth"/>
    <x v="35"/>
    <s v="AR"/>
    <x v="175"/>
    <n v="4"/>
    <x v="3"/>
    <n v="69389.5"/>
    <n v="111023.2"/>
    <n v="97145.3"/>
    <n v="155432.48000000001"/>
    <n v="124901.1"/>
    <n v="199841.76"/>
    <n v="166534.79999999999"/>
    <n v="266455.67999999999"/>
    <n v="208168.5"/>
    <n v="333069.59999999998"/>
    <n v="235924.29"/>
    <n v="377478.88"/>
    <n v="263680.09000000003"/>
    <n v="421888.16"/>
  </r>
  <r>
    <n v="6"/>
    <s v="Region VI - Midsouth"/>
    <x v="35"/>
    <s v="AR"/>
    <x v="255"/>
    <n v="1"/>
    <x v="0"/>
    <n v="82007.41"/>
    <n v="143512.98000000001"/>
    <n v="106142.63"/>
    <n v="185749.59"/>
    <n v="127034.78"/>
    <n v="222310.86"/>
    <n v="151500.92000000001"/>
    <n v="265126.62"/>
    <n v="178564.59"/>
    <n v="312488.03000000003"/>
    <n v="195746.67"/>
    <n v="342556.68"/>
    <n v="211871.93"/>
    <n v="370775.88"/>
  </r>
  <r>
    <n v="6"/>
    <s v="Region VI - Midsouth"/>
    <x v="35"/>
    <s v="AR"/>
    <x v="255"/>
    <n v="2"/>
    <x v="1"/>
    <n v="70356.850000000006"/>
    <n v="123124.48"/>
    <n v="91937.68"/>
    <n v="160890.95000000001"/>
    <n v="111478.81"/>
    <n v="195087.92"/>
    <n v="136177.21"/>
    <n v="238310.11"/>
    <n v="161603.1"/>
    <n v="282805.43"/>
    <n v="177789.69"/>
    <n v="311131.96000000002"/>
    <n v="192941.55"/>
    <n v="337647.71"/>
  </r>
  <r>
    <n v="6"/>
    <s v="Region VI - Midsouth"/>
    <x v="35"/>
    <s v="AR"/>
    <x v="255"/>
    <n v="3"/>
    <x v="2"/>
    <n v="61635.81"/>
    <n v="107862.67"/>
    <n v="84107.7"/>
    <n v="147188.48000000001"/>
    <n v="106415.5"/>
    <n v="186227.13"/>
    <n v="140170.68"/>
    <n v="245298.69"/>
    <n v="173698.65"/>
    <n v="303972.64"/>
    <n v="195714.03"/>
    <n v="342499.55"/>
    <n v="217460.13"/>
    <n v="380555.22"/>
  </r>
  <r>
    <n v="6"/>
    <s v="Region VI - Midsouth"/>
    <x v="35"/>
    <s v="AR"/>
    <x v="255"/>
    <n v="4"/>
    <x v="3"/>
    <n v="69919.839999999997"/>
    <n v="111871.74"/>
    <n v="97887.77"/>
    <n v="156620.43"/>
    <n v="125855.7"/>
    <n v="201369.13"/>
    <n v="167807.6"/>
    <n v="268492.17"/>
    <n v="209759.51"/>
    <n v="335615.21"/>
    <n v="237727.44"/>
    <n v="380363.91"/>
    <n v="265695.37"/>
    <n v="425112.61"/>
  </r>
  <r>
    <n v="6"/>
    <s v="Region VI - Midsouth"/>
    <x v="35"/>
    <s v="AR"/>
    <x v="256"/>
    <n v="1"/>
    <x v="0"/>
    <n v="78531.360000000001"/>
    <n v="137429.88"/>
    <n v="101778.87"/>
    <n v="178113.01"/>
    <n v="121903.75"/>
    <n v="213331.57"/>
    <n v="145521.75"/>
    <n v="254663.07"/>
    <n v="171648.63"/>
    <n v="300385.09999999998"/>
    <n v="188236.81"/>
    <n v="329414.40999999997"/>
    <n v="203859.31"/>
    <n v="356753.79"/>
  </r>
  <r>
    <n v="6"/>
    <s v="Region VI - Midsouth"/>
    <x v="35"/>
    <s v="AR"/>
    <x v="256"/>
    <n v="2"/>
    <x v="1"/>
    <n v="66743.73"/>
    <n v="116801.53"/>
    <n v="87406.81"/>
    <n v="152961.91"/>
    <n v="106164.77"/>
    <n v="185788.35"/>
    <n v="130017.76"/>
    <n v="227531.08"/>
    <n v="154487.59"/>
    <n v="270353.28999999998"/>
    <n v="170068.57"/>
    <n v="297619.99"/>
    <n v="184706.21"/>
    <n v="323235.87"/>
  </r>
  <r>
    <n v="6"/>
    <s v="Region VI - Midsouth"/>
    <x v="35"/>
    <s v="AR"/>
    <x v="256"/>
    <n v="3"/>
    <x v="2"/>
    <n v="57951.48"/>
    <n v="101415.09"/>
    <n v="78923.960000000006"/>
    <n v="138116.94"/>
    <n v="99730.43"/>
    <n v="174528.25"/>
    <n v="131237.04999999999"/>
    <n v="229664.83"/>
    <n v="162513.79"/>
    <n v="284399.13"/>
    <n v="183024.39"/>
    <n v="320292.68"/>
    <n v="203262.54"/>
    <n v="355709.45"/>
  </r>
  <r>
    <n v="6"/>
    <s v="Region VI - Midsouth"/>
    <x v="35"/>
    <s v="AR"/>
    <x v="256"/>
    <n v="4"/>
    <x v="3"/>
    <n v="66921.22"/>
    <n v="107073.95"/>
    <n v="93689.7"/>
    <n v="149903.53"/>
    <n v="120458.19"/>
    <n v="192733.1"/>
    <n v="160610.92000000001"/>
    <n v="256977.47"/>
    <n v="200763.65"/>
    <n v="321221.84000000003"/>
    <n v="227532.13"/>
    <n v="364051.42"/>
    <n v="254300.62"/>
    <n v="406881"/>
  </r>
  <r>
    <n v="6"/>
    <s v="Region VI - Midsouth"/>
    <x v="35"/>
    <s v="AR"/>
    <x v="257"/>
    <n v="1"/>
    <x v="0"/>
    <n v="76609.119999999995"/>
    <n v="134065.97"/>
    <n v="99143.69"/>
    <n v="173501.46"/>
    <n v="118650.18"/>
    <n v="207637.81"/>
    <n v="141489.18"/>
    <n v="247606.07"/>
    <n v="166752.84"/>
    <n v="291817.46999999997"/>
    <n v="182792.06"/>
    <n v="319886.11"/>
    <n v="197839.96"/>
    <n v="346219.92"/>
  </r>
  <r>
    <n v="6"/>
    <s v="Region VI - Midsouth"/>
    <x v="35"/>
    <s v="AR"/>
    <x v="257"/>
    <n v="2"/>
    <x v="1"/>
    <n v="65780.95"/>
    <n v="115116.66"/>
    <n v="85941.45"/>
    <n v="150397.54"/>
    <n v="104192.28"/>
    <n v="182336.49"/>
    <n v="127247.14"/>
    <n v="222682.5"/>
    <n v="150988.63"/>
    <n v="264230.11"/>
    <n v="166102.63"/>
    <n v="290679.61"/>
    <n v="180245.83"/>
    <n v="315430.21000000002"/>
  </r>
  <r>
    <n v="6"/>
    <s v="Region VI - Midsouth"/>
    <x v="35"/>
    <s v="AR"/>
    <x v="257"/>
    <n v="3"/>
    <x v="2"/>
    <n v="57672.75"/>
    <n v="100927.32"/>
    <n v="78713.48"/>
    <n v="137748.59"/>
    <n v="99601.7"/>
    <n v="174302.97"/>
    <n v="131206.78"/>
    <n v="229611.86"/>
    <n v="162600.69"/>
    <n v="284551.21000000002"/>
    <n v="183217.13"/>
    <n v="320629.96999999997"/>
    <n v="203583.29"/>
    <n v="356270.76"/>
  </r>
  <r>
    <n v="6"/>
    <s v="Region VI - Midsouth"/>
    <x v="35"/>
    <s v="AR"/>
    <x v="257"/>
    <n v="4"/>
    <x v="3"/>
    <n v="65320.3"/>
    <n v="104512.49"/>
    <n v="91448.42"/>
    <n v="146317.48000000001"/>
    <n v="117576.54"/>
    <n v="188122.47"/>
    <n v="156768.73000000001"/>
    <n v="250829.96"/>
    <n v="195960.91"/>
    <n v="313537.46000000002"/>
    <n v="222089.03"/>
    <n v="355342.45"/>
    <n v="248217.15"/>
    <n v="397147.44"/>
  </r>
  <r>
    <n v="6"/>
    <s v="Region VI - Midsouth"/>
    <x v="35"/>
    <s v="AR"/>
    <x v="258"/>
    <n v="1"/>
    <x v="0"/>
    <n v="83459.67"/>
    <n v="146054.42000000001"/>
    <n v="108095.63"/>
    <n v="189167.35"/>
    <n v="129421.87"/>
    <n v="226488.27"/>
    <n v="154423.66"/>
    <n v="270241.40999999997"/>
    <n v="182080.61"/>
    <n v="318641.06"/>
    <n v="199639.81"/>
    <n v="349369.66"/>
    <n v="216148.59"/>
    <n v="378260.03"/>
  </r>
  <r>
    <n v="6"/>
    <s v="Region VI - Midsouth"/>
    <x v="35"/>
    <s v="AR"/>
    <x v="258"/>
    <n v="2"/>
    <x v="1"/>
    <n v="71260.84"/>
    <n v="124706.47"/>
    <n v="93222.22"/>
    <n v="163138.88"/>
    <n v="113133.85"/>
    <n v="197984.24"/>
    <n v="138378.82999999999"/>
    <n v="242162.96"/>
    <n v="164320.94"/>
    <n v="287561.64"/>
    <n v="180837.79"/>
    <n v="316466.14"/>
    <n v="196327.37"/>
    <n v="343572.89"/>
  </r>
  <r>
    <n v="6"/>
    <s v="Region VI - Midsouth"/>
    <x v="35"/>
    <s v="AR"/>
    <x v="258"/>
    <n v="3"/>
    <x v="2"/>
    <n v="62146.41"/>
    <n v="108756.23"/>
    <n v="84719.85"/>
    <n v="148259.73000000001"/>
    <n v="107121.47"/>
    <n v="187462.57"/>
    <n v="141031.18"/>
    <n v="246804.56"/>
    <n v="174702.99"/>
    <n v="305730.24"/>
    <n v="196798.43"/>
    <n v="344397.25"/>
    <n v="218611.91"/>
    <n v="382570.85"/>
  </r>
  <r>
    <n v="6"/>
    <s v="Region VI - Midsouth"/>
    <x v="35"/>
    <s v="AR"/>
    <x v="258"/>
    <n v="4"/>
    <x v="3"/>
    <n v="71139.11"/>
    <n v="113822.57"/>
    <n v="99594.75"/>
    <n v="159351.6"/>
    <n v="128050.39"/>
    <n v="204880.63"/>
    <n v="170733.85"/>
    <n v="273174.17"/>
    <n v="213417.32"/>
    <n v="341467.71"/>
    <n v="241872.96"/>
    <n v="386996.74"/>
    <n v="270328.59999999998"/>
    <n v="432525.77"/>
  </r>
  <r>
    <n v="6"/>
    <s v="Region VI - Midsouth"/>
    <x v="35"/>
    <s v="AR"/>
    <x v="259"/>
    <n v="1"/>
    <x v="0"/>
    <n v="79052.12"/>
    <n v="138341.21"/>
    <n v="102348.82"/>
    <n v="179110.44"/>
    <n v="122515.41"/>
    <n v="214401.97"/>
    <n v="146143.5"/>
    <n v="255751.12"/>
    <n v="172280.46"/>
    <n v="301490.8"/>
    <n v="188874.4"/>
    <n v="330530.19"/>
    <n v="204460.3"/>
    <n v="357805.52"/>
  </r>
  <r>
    <n v="6"/>
    <s v="Region VI - Midsouth"/>
    <x v="35"/>
    <s v="AR"/>
    <x v="259"/>
    <n v="2"/>
    <x v="1"/>
    <n v="67675.679999999993"/>
    <n v="118432.44"/>
    <n v="88478.12"/>
    <n v="154836.70000000001"/>
    <n v="107325.46"/>
    <n v="187819.56"/>
    <n v="131180.34"/>
    <n v="229565.6"/>
    <n v="155718.07"/>
    <n v="272506.62"/>
    <n v="171339.93"/>
    <n v="299844.88"/>
    <n v="185975.33"/>
    <n v="325456.84000000003"/>
  </r>
  <r>
    <n v="6"/>
    <s v="Region VI - Midsouth"/>
    <x v="35"/>
    <s v="AR"/>
    <x v="259"/>
    <n v="3"/>
    <x v="2"/>
    <n v="59167.1"/>
    <n v="103542.42"/>
    <n v="80702.850000000006"/>
    <n v="141230"/>
    <n v="102078.38"/>
    <n v="178637.17"/>
    <n v="134428.24"/>
    <n v="235249.42"/>
    <n v="166556.24"/>
    <n v="291473.43"/>
    <n v="187646.23"/>
    <n v="328380.90000000002"/>
    <n v="208473.27"/>
    <n v="364828.23"/>
  </r>
  <r>
    <n v="6"/>
    <s v="Region VI - Midsouth"/>
    <x v="35"/>
    <s v="AR"/>
    <x v="259"/>
    <n v="4"/>
    <x v="3"/>
    <n v="67392.070000000007"/>
    <n v="107827.32"/>
    <n v="94348.9"/>
    <n v="150958.24"/>
    <n v="121305.73"/>
    <n v="194089.17"/>
    <n v="161740.97"/>
    <n v="258785.56"/>
    <n v="202176.22"/>
    <n v="323481.95"/>
    <n v="229133.04"/>
    <n v="366612.88"/>
    <n v="256089.87"/>
    <n v="409743.8"/>
  </r>
  <r>
    <n v="6"/>
    <s v="Region VI - Midsouth"/>
    <x v="35"/>
    <s v="AR"/>
    <x v="260"/>
    <n v="1"/>
    <x v="0"/>
    <n v="81973.56"/>
    <n v="143453.73000000001"/>
    <n v="106217.43"/>
    <n v="185880.5"/>
    <n v="127204.65"/>
    <n v="222608.14"/>
    <n v="151826.29999999999"/>
    <n v="265696.02"/>
    <n v="179063.2"/>
    <n v="313360.59999999998"/>
    <n v="196356"/>
    <n v="343623.01"/>
    <n v="212633.05"/>
    <n v="372107.85"/>
  </r>
  <r>
    <n v="6"/>
    <s v="Region VI - Midsouth"/>
    <x v="35"/>
    <s v="AR"/>
    <x v="260"/>
    <n v="2"/>
    <x v="1"/>
    <n v="69774.73"/>
    <n v="122105.78"/>
    <n v="91344.02"/>
    <n v="159852.03"/>
    <n v="110916.64"/>
    <n v="194104.12"/>
    <n v="135781.47"/>
    <n v="237617.57"/>
    <n v="161303.53"/>
    <n v="282281.17"/>
    <n v="177553.99"/>
    <n v="310719.48"/>
    <n v="192811.83"/>
    <n v="337420.7"/>
  </r>
  <r>
    <n v="6"/>
    <s v="Region VI - Midsouth"/>
    <x v="35"/>
    <s v="AR"/>
    <x v="260"/>
    <n v="3"/>
    <x v="2"/>
    <n v="60670.81"/>
    <n v="106173.91"/>
    <n v="82654"/>
    <n v="144644.49"/>
    <n v="104465.37"/>
    <n v="182814.4"/>
    <n v="137489.72"/>
    <n v="240607.01"/>
    <n v="170276.17"/>
    <n v="297983.28999999998"/>
    <n v="191781.36"/>
    <n v="335617.38"/>
    <n v="213004.6"/>
    <n v="372758.05"/>
  </r>
  <r>
    <n v="6"/>
    <s v="Region VI - Midsouth"/>
    <x v="35"/>
    <s v="AR"/>
    <x v="260"/>
    <n v="4"/>
    <x v="3"/>
    <n v="69860.350000000006"/>
    <n v="111776.57"/>
    <n v="97804.5"/>
    <n v="156487.20000000001"/>
    <n v="125748.64"/>
    <n v="201197.82"/>
    <n v="167664.85"/>
    <n v="268263.76"/>
    <n v="209581.06"/>
    <n v="335329.71000000002"/>
    <n v="237525.2"/>
    <n v="380040.33"/>
    <n v="265469.34999999998"/>
    <n v="424750.96"/>
  </r>
  <r>
    <n v="6"/>
    <s v="Region VI - Midsouth"/>
    <x v="36"/>
    <s v="LA"/>
    <x v="112"/>
    <n v="1"/>
    <x v="0"/>
    <n v="81998.95"/>
    <n v="143498.17000000001"/>
    <n v="106161.33"/>
    <n v="185782.32"/>
    <n v="127077.25"/>
    <n v="222385.19"/>
    <n v="151582.26999999999"/>
    <n v="265268.96999999997"/>
    <n v="178689.24"/>
    <n v="312706.17"/>
    <n v="195899.01"/>
    <n v="342823.26"/>
    <n v="212062.22"/>
    <n v="371108.88"/>
  </r>
  <r>
    <n v="6"/>
    <s v="Region VI - Midsouth"/>
    <x v="36"/>
    <s v="LA"/>
    <x v="112"/>
    <n v="2"/>
    <x v="1"/>
    <n v="70211.320000000007"/>
    <n v="122869.81"/>
    <n v="91789.27"/>
    <n v="160631.22"/>
    <n v="111338.27"/>
    <n v="194841.97"/>
    <n v="136078.26999999999"/>
    <n v="238136.98"/>
    <n v="161528.21"/>
    <n v="282674.37"/>
    <n v="177730.77"/>
    <n v="311028.84999999998"/>
    <n v="192909.12"/>
    <n v="337590.96"/>
  </r>
  <r>
    <n v="6"/>
    <s v="Region VI - Midsouth"/>
    <x v="36"/>
    <s v="LA"/>
    <x v="112"/>
    <n v="3"/>
    <x v="2"/>
    <n v="61394.559999999998"/>
    <n v="107440.48"/>
    <n v="83744.28"/>
    <n v="146552.49"/>
    <n v="105927.97"/>
    <n v="185373.95"/>
    <n v="139500.44"/>
    <n v="244125.77"/>
    <n v="172843.03"/>
    <n v="302475.3"/>
    <n v="194730.86"/>
    <n v="340779.01"/>
    <n v="216346.25"/>
    <n v="378605.94"/>
  </r>
  <r>
    <n v="6"/>
    <s v="Region VI - Midsouth"/>
    <x v="36"/>
    <s v="LA"/>
    <x v="112"/>
    <n v="4"/>
    <x v="3"/>
    <n v="69904.97"/>
    <n v="111847.95"/>
    <n v="97866.95"/>
    <n v="156587.13"/>
    <n v="125828.94"/>
    <n v="201326.3"/>
    <n v="167771.92000000001"/>
    <n v="268435.07"/>
    <n v="209714.9"/>
    <n v="335543.84000000003"/>
    <n v="237676.88"/>
    <n v="380283.02"/>
    <n v="265638.87"/>
    <n v="425022.2"/>
  </r>
  <r>
    <n v="6"/>
    <s v="Region VI - Midsouth"/>
    <x v="36"/>
    <s v="LA"/>
    <x v="261"/>
    <n v="1"/>
    <x v="0"/>
    <n v="84467.34"/>
    <n v="147817.84"/>
    <n v="109310.36"/>
    <n v="191293.13"/>
    <n v="130815.07"/>
    <n v="228926.38"/>
    <n v="155992.54999999999"/>
    <n v="272986.96999999997"/>
    <n v="183842.91"/>
    <n v="321725.09000000003"/>
    <n v="201524.34"/>
    <n v="352667.6"/>
    <n v="218111.72"/>
    <n v="381695.51"/>
  </r>
  <r>
    <n v="6"/>
    <s v="Region VI - Midsouth"/>
    <x v="36"/>
    <s v="LA"/>
    <x v="261"/>
    <n v="2"/>
    <x v="1"/>
    <n v="72542.64"/>
    <n v="126949.62"/>
    <n v="94771.18"/>
    <n v="165849.57"/>
    <n v="114893.08"/>
    <n v="201062.89"/>
    <n v="140308.28"/>
    <n v="245539.49"/>
    <n v="166482.32999999999"/>
    <n v="291344.08"/>
    <n v="183144.85"/>
    <n v="320503.48"/>
    <n v="198735.91"/>
    <n v="347787.85"/>
  </r>
  <r>
    <n v="6"/>
    <s v="Region VI - Midsouth"/>
    <x v="36"/>
    <s v="LA"/>
    <x v="261"/>
    <n v="3"/>
    <x v="2"/>
    <n v="63612.65"/>
    <n v="111322.14"/>
    <n v="86823.93"/>
    <n v="151941.88"/>
    <n v="109867.26"/>
    <n v="192267.71"/>
    <n v="144732.63"/>
    <n v="253282.1"/>
    <n v="179365.45"/>
    <n v="313889.53000000003"/>
    <n v="202109.47"/>
    <n v="353691.57"/>
    <n v="224577.88"/>
    <n v="393011.29"/>
  </r>
  <r>
    <n v="6"/>
    <s v="Region VI - Midsouth"/>
    <x v="36"/>
    <s v="LA"/>
    <x v="261"/>
    <n v="4"/>
    <x v="3"/>
    <n v="72021.350000000006"/>
    <n v="115234.16"/>
    <n v="100829.89"/>
    <n v="161327.82"/>
    <n v="129638.42"/>
    <n v="207421.48"/>
    <n v="172851.23"/>
    <n v="276561.98"/>
    <n v="216064.04"/>
    <n v="345702.47"/>
    <n v="244872.58"/>
    <n v="391796.13"/>
    <n v="273681.12"/>
    <n v="437889.79"/>
  </r>
  <r>
    <n v="6"/>
    <s v="Region VI - Midsouth"/>
    <x v="36"/>
    <s v="LA"/>
    <x v="211"/>
    <n v="1"/>
    <x v="0"/>
    <n v="85449.61"/>
    <n v="149536.82999999999"/>
    <n v="110581.19"/>
    <n v="193517.08"/>
    <n v="132335.67999999999"/>
    <n v="231587.45"/>
    <n v="157805.47"/>
    <n v="276159.58"/>
    <n v="185979.17"/>
    <n v="325463.53999999998"/>
    <n v="203865.88"/>
    <n v="356765.28"/>
    <n v="220645.69"/>
    <n v="386129.95"/>
  </r>
  <r>
    <n v="6"/>
    <s v="Region VI - Midsouth"/>
    <x v="36"/>
    <s v="LA"/>
    <x v="211"/>
    <n v="2"/>
    <x v="1"/>
    <n v="73387.850000000006"/>
    <n v="128428.74"/>
    <n v="95874.9"/>
    <n v="167781.07"/>
    <n v="116230.68"/>
    <n v="203403.69"/>
    <n v="141940.92000000001"/>
    <n v="248396.61"/>
    <n v="168419.04"/>
    <n v="294733.32"/>
    <n v="185275.12"/>
    <n v="324231.46000000002"/>
    <n v="201047.17"/>
    <n v="351832.55"/>
  </r>
  <r>
    <n v="6"/>
    <s v="Region VI - Midsouth"/>
    <x v="36"/>
    <s v="LA"/>
    <x v="211"/>
    <n v="3"/>
    <x v="2"/>
    <n v="64355.14"/>
    <n v="112621.5"/>
    <n v="87837.74"/>
    <n v="153716.04"/>
    <n v="111150.45"/>
    <n v="194513.3"/>
    <n v="146423.35999999999"/>
    <n v="256240.88"/>
    <n v="181461.04"/>
    <n v="317556.82"/>
    <n v="204471.01"/>
    <n v="357824.27"/>
    <n v="227202.2"/>
    <n v="397603.85"/>
  </r>
  <r>
    <n v="6"/>
    <s v="Region VI - Midsouth"/>
    <x v="36"/>
    <s v="LA"/>
    <x v="211"/>
    <n v="4"/>
    <x v="3"/>
    <n v="72858.98"/>
    <n v="116574.36"/>
    <n v="102002.57"/>
    <n v="163204.10999999999"/>
    <n v="131146.16"/>
    <n v="209833.86"/>
    <n v="174861.54"/>
    <n v="279778.46999999997"/>
    <n v="218576.93"/>
    <n v="349723.09"/>
    <n v="247720.52"/>
    <n v="396352.84"/>
    <n v="276864.11"/>
    <n v="442982.58"/>
  </r>
  <r>
    <n v="6"/>
    <s v="Region VI - Midsouth"/>
    <x v="36"/>
    <s v="LA"/>
    <x v="262"/>
    <n v="1"/>
    <x v="0"/>
    <n v="83988.9"/>
    <n v="146980.57"/>
    <n v="108646.89"/>
    <n v="190132.06"/>
    <n v="129991.06"/>
    <n v="227484.36"/>
    <n v="154964.07999999999"/>
    <n v="271187.13"/>
    <n v="182587.8"/>
    <n v="319528.65000000002"/>
    <n v="200125.08"/>
    <n v="350218.88"/>
    <n v="216559.31"/>
    <n v="378978.8"/>
  </r>
  <r>
    <n v="6"/>
    <s v="Region VI - Midsouth"/>
    <x v="36"/>
    <s v="LA"/>
    <x v="262"/>
    <n v="2"/>
    <x v="1"/>
    <n v="72338.33"/>
    <n v="126592.07"/>
    <n v="94441.95"/>
    <n v="165273.41"/>
    <n v="114435.1"/>
    <n v="200261.42"/>
    <n v="139640.35999999999"/>
    <n v="244370.63"/>
    <n v="165626.32"/>
    <n v="289846.05"/>
    <n v="182168.1"/>
    <n v="318794.17"/>
    <n v="197628.93"/>
    <n v="345850.62"/>
  </r>
  <r>
    <n v="6"/>
    <s v="Region VI - Midsouth"/>
    <x v="36"/>
    <s v="LA"/>
    <x v="262"/>
    <n v="3"/>
    <x v="2"/>
    <n v="63603.29"/>
    <n v="111305.75"/>
    <n v="86862.17"/>
    <n v="152008.79999999999"/>
    <n v="109956.96"/>
    <n v="192424.68"/>
    <n v="144892.62"/>
    <n v="253562.09"/>
    <n v="179601.08"/>
    <n v="314301.88"/>
    <n v="202403.45"/>
    <n v="354206.03"/>
    <n v="224936.54"/>
    <n v="393638.94"/>
  </r>
  <r>
    <n v="6"/>
    <s v="Region VI - Midsouth"/>
    <x v="36"/>
    <s v="LA"/>
    <x v="262"/>
    <n v="4"/>
    <x v="3"/>
    <n v="71624.84"/>
    <n v="114599.74"/>
    <n v="100274.77"/>
    <n v="160439.64000000001"/>
    <n v="128924.71"/>
    <n v="206279.53"/>
    <n v="171899.61"/>
    <n v="275039.38"/>
    <n v="214874.51"/>
    <n v="343799.22"/>
    <n v="243524.44"/>
    <n v="389639.12"/>
    <n v="272174.38"/>
    <n v="435479.01"/>
  </r>
  <r>
    <n v="6"/>
    <s v="Region VI - Midsouth"/>
    <x v="36"/>
    <s v="LA"/>
    <x v="263"/>
    <n v="1"/>
    <x v="0"/>
    <n v="82477.39"/>
    <n v="144335.44"/>
    <n v="106824.79"/>
    <n v="186943.39"/>
    <n v="127901.26"/>
    <n v="223827.20000000001"/>
    <n v="152610.75"/>
    <n v="267068.79999999999"/>
    <n v="179944.35"/>
    <n v="314902.62"/>
    <n v="197298.28"/>
    <n v="345271.98"/>
    <n v="213614.62"/>
    <n v="373825.59"/>
  </r>
  <r>
    <n v="6"/>
    <s v="Region VI - Midsouth"/>
    <x v="36"/>
    <s v="LA"/>
    <x v="263"/>
    <n v="2"/>
    <x v="1"/>
    <n v="70415.63"/>
    <n v="123227.35"/>
    <n v="92118.5"/>
    <n v="161207.38"/>
    <n v="111796.26"/>
    <n v="195643.45"/>
    <n v="136746.19"/>
    <n v="239305.84"/>
    <n v="162384.23000000001"/>
    <n v="284172.40000000002"/>
    <n v="178707.52"/>
    <n v="312738.15999999997"/>
    <n v="194016.11"/>
    <n v="339528.19"/>
  </r>
  <r>
    <n v="6"/>
    <s v="Region VI - Midsouth"/>
    <x v="36"/>
    <s v="LA"/>
    <x v="263"/>
    <n v="3"/>
    <x v="2"/>
    <n v="61403.93"/>
    <n v="107456.87"/>
    <n v="83706.039999999994"/>
    <n v="146485.57"/>
    <n v="105838.27"/>
    <n v="185216.98"/>
    <n v="139340.45000000001"/>
    <n v="243845.78"/>
    <n v="172607.4"/>
    <n v="302062.95"/>
    <n v="194436.89"/>
    <n v="340264.55"/>
    <n v="215987.59"/>
    <n v="377978.29"/>
  </r>
  <r>
    <n v="6"/>
    <s v="Region VI - Midsouth"/>
    <x v="36"/>
    <s v="LA"/>
    <x v="263"/>
    <n v="4"/>
    <x v="3"/>
    <n v="70301.48"/>
    <n v="112482.36"/>
    <n v="98422.07"/>
    <n v="157475.31"/>
    <n v="126542.66"/>
    <n v="202468.25"/>
    <n v="168723.54"/>
    <n v="269957.67"/>
    <n v="210904.43"/>
    <n v="337447.09"/>
    <n v="239025.02"/>
    <n v="382440.04"/>
    <n v="267145.61"/>
    <n v="427432.98"/>
  </r>
  <r>
    <n v="6"/>
    <s v="Region VI - Midsouth"/>
    <x v="36"/>
    <s v="LA"/>
    <x v="264"/>
    <n v="1"/>
    <x v="0"/>
    <n v="86910.34"/>
    <n v="152093.09"/>
    <n v="112515.49"/>
    <n v="196902.11"/>
    <n v="134680.31"/>
    <n v="235690.54"/>
    <n v="160646.88"/>
    <n v="281132.03000000003"/>
    <n v="189370.54"/>
    <n v="331398.44"/>
    <n v="207606.68"/>
    <n v="363311.7"/>
    <n v="224732.07"/>
    <n v="393281.12"/>
  </r>
  <r>
    <n v="6"/>
    <s v="Region VI - Midsouth"/>
    <x v="36"/>
    <s v="LA"/>
    <x v="264"/>
    <n v="2"/>
    <x v="1"/>
    <n v="74437.38"/>
    <n v="130265.41"/>
    <n v="97307.85"/>
    <n v="170288.74"/>
    <n v="118026.27"/>
    <n v="206545.97"/>
    <n v="144241.49"/>
    <n v="252422.6"/>
    <n v="171211.77"/>
    <n v="299620.59999999998"/>
    <n v="188382.15"/>
    <n v="329668.77"/>
    <n v="204465.42"/>
    <n v="357814.49"/>
  </r>
  <r>
    <n v="6"/>
    <s v="Region VI - Midsouth"/>
    <x v="36"/>
    <s v="LA"/>
    <x v="264"/>
    <n v="3"/>
    <x v="2"/>
    <n v="65107"/>
    <n v="113937.24"/>
    <n v="88813.31"/>
    <n v="155423.29"/>
    <n v="112343.95"/>
    <n v="196601.91"/>
    <n v="147954.1"/>
    <n v="258919.67"/>
    <n v="183321"/>
    <n v="320811.75"/>
    <n v="206538.58"/>
    <n v="361442.51"/>
    <n v="229467.87"/>
    <n v="401568.77"/>
  </r>
  <r>
    <n v="6"/>
    <s v="Region VI - Midsouth"/>
    <x v="36"/>
    <s v="LA"/>
    <x v="264"/>
    <n v="4"/>
    <x v="3"/>
    <n v="74093.119999999995"/>
    <n v="118548.99"/>
    <n v="103730.37"/>
    <n v="165968.59"/>
    <n v="133367.60999999999"/>
    <n v="213388.19"/>
    <n v="177823.49"/>
    <n v="284517.58"/>
    <n v="222279.36"/>
    <n v="355646.98"/>
    <n v="251916.6"/>
    <n v="403066.57"/>
    <n v="281553.84999999998"/>
    <n v="450486.17"/>
  </r>
  <r>
    <n v="6"/>
    <s v="Region VI - Midsouth"/>
    <x v="36"/>
    <s v="LA"/>
    <x v="265"/>
    <n v="1"/>
    <x v="0"/>
    <n v="83468.13"/>
    <n v="146069.23000000001"/>
    <n v="108076.93"/>
    <n v="189134.62"/>
    <n v="129379.4"/>
    <n v="226413.95"/>
    <n v="154342.32"/>
    <n v="270099.06"/>
    <n v="181955.95"/>
    <n v="318422.92"/>
    <n v="199487.47"/>
    <n v="349103.08"/>
    <n v="215958.31"/>
    <n v="377927.04"/>
  </r>
  <r>
    <n v="6"/>
    <s v="Region VI - Midsouth"/>
    <x v="36"/>
    <s v="LA"/>
    <x v="265"/>
    <n v="2"/>
    <x v="1"/>
    <n v="71406.37"/>
    <n v="124961.15"/>
    <n v="93370.63"/>
    <n v="163398.60999999999"/>
    <n v="113274.4"/>
    <n v="198230.19"/>
    <n v="138477.76999999999"/>
    <n v="242336.09"/>
    <n v="164395.82999999999"/>
    <n v="287692.7"/>
    <n v="180896.72"/>
    <n v="316569.26"/>
    <n v="196359.79"/>
    <n v="343629.64"/>
  </r>
  <r>
    <n v="6"/>
    <s v="Region VI - Midsouth"/>
    <x v="36"/>
    <s v="LA"/>
    <x v="265"/>
    <n v="3"/>
    <x v="2"/>
    <n v="62387.66"/>
    <n v="109178.41"/>
    <n v="85083.27"/>
    <n v="148895.73000000001"/>
    <n v="107609"/>
    <n v="188315.75"/>
    <n v="141701.42000000001"/>
    <n v="247977.48"/>
    <n v="175558.61"/>
    <n v="307227.57"/>
    <n v="197781.59"/>
    <n v="346117.79"/>
    <n v="219725.79"/>
    <n v="384520.13"/>
  </r>
  <r>
    <n v="6"/>
    <s v="Region VI - Midsouth"/>
    <x v="36"/>
    <s v="LA"/>
    <x v="265"/>
    <n v="4"/>
    <x v="3"/>
    <n v="71153.98"/>
    <n v="113846.36"/>
    <n v="99615.57"/>
    <n v="159384.91"/>
    <n v="128077.16"/>
    <n v="204923.45"/>
    <n v="170769.54"/>
    <n v="273231.27"/>
    <n v="213461.93"/>
    <n v="341539.09"/>
    <n v="241923.52"/>
    <n v="387077.63"/>
    <n v="270385.11"/>
    <n v="432616.18"/>
  </r>
  <r>
    <n v="6"/>
    <s v="Region VI - Midsouth"/>
    <x v="37"/>
    <s v="NM"/>
    <x v="266"/>
    <n v="1"/>
    <x v="0"/>
    <n v="85928.06"/>
    <n v="150374.1"/>
    <n v="111244.66"/>
    <n v="194678.15"/>
    <n v="133159.69"/>
    <n v="233029.46"/>
    <n v="158833.95000000001"/>
    <n v="277959.40999999997"/>
    <n v="187234.28"/>
    <n v="327659.98"/>
    <n v="205265.14"/>
    <n v="359214"/>
    <n v="222198.09"/>
    <n v="388846.66"/>
  </r>
  <r>
    <n v="6"/>
    <s v="Region VI - Midsouth"/>
    <x v="37"/>
    <s v="NM"/>
    <x v="266"/>
    <n v="2"/>
    <x v="1"/>
    <n v="73592.160000000003"/>
    <n v="128786.29"/>
    <n v="96204.13"/>
    <n v="168357.23"/>
    <n v="116688.67"/>
    <n v="204205.17"/>
    <n v="142608.84"/>
    <n v="249565.47"/>
    <n v="169275.06"/>
    <n v="296231.34999999998"/>
    <n v="186251.87"/>
    <n v="325940.78000000003"/>
    <n v="202154.16"/>
    <n v="353769.78"/>
  </r>
  <r>
    <n v="6"/>
    <s v="Region VI - Midsouth"/>
    <x v="37"/>
    <s v="NM"/>
    <x v="266"/>
    <n v="3"/>
    <x v="2"/>
    <n v="64364.51"/>
    <n v="112637.89"/>
    <n v="87799.5"/>
    <n v="153649.13"/>
    <n v="111060.75"/>
    <n v="194356.32"/>
    <n v="146263.37"/>
    <n v="255960.89"/>
    <n v="181225.41"/>
    <n v="317144.46000000002"/>
    <n v="204177.03"/>
    <n v="357309.81"/>
    <n v="226843.54"/>
    <n v="396976.2"/>
  </r>
  <r>
    <n v="6"/>
    <s v="Region VI - Midsouth"/>
    <x v="37"/>
    <s v="NM"/>
    <x v="266"/>
    <n v="4"/>
    <x v="3"/>
    <n v="73255.490000000005"/>
    <n v="117208.78"/>
    <n v="102557.68"/>
    <n v="164092.29"/>
    <n v="131859.88"/>
    <n v="210975.8"/>
    <n v="175813.17"/>
    <n v="281301.07"/>
    <n v="219766.46"/>
    <n v="351626.34"/>
    <n v="249068.65"/>
    <n v="398509.85"/>
    <n v="278370.84999999998"/>
    <n v="445393.37"/>
  </r>
  <r>
    <n v="6"/>
    <s v="Region VI - Midsouth"/>
    <x v="37"/>
    <s v="NM"/>
    <x v="267"/>
    <n v="1"/>
    <x v="0"/>
    <n v="86893.41"/>
    <n v="152063.46"/>
    <n v="112552.89"/>
    <n v="196967.56"/>
    <n v="134765.24"/>
    <n v="235839.18"/>
    <n v="160809.56"/>
    <n v="281416.73"/>
    <n v="189619.84"/>
    <n v="331834.71999999997"/>
    <n v="207911.35"/>
    <n v="363844.86"/>
    <n v="225112.63"/>
    <n v="393947.1"/>
  </r>
  <r>
    <n v="6"/>
    <s v="Region VI - Midsouth"/>
    <x v="37"/>
    <s v="NM"/>
    <x v="267"/>
    <n v="2"/>
    <x v="1"/>
    <n v="74146.320000000007"/>
    <n v="129756.05"/>
    <n v="97011.02"/>
    <n v="169769.28"/>
    <n v="117745.18"/>
    <n v="206054.07"/>
    <n v="144043.60999999999"/>
    <n v="252076.32"/>
    <n v="171061.98"/>
    <n v="299358.46999999997"/>
    <n v="188264.3"/>
    <n v="329462.52"/>
    <n v="204400.56"/>
    <n v="357700.98"/>
  </r>
  <r>
    <n v="6"/>
    <s v="Region VI - Midsouth"/>
    <x v="37"/>
    <s v="NM"/>
    <x v="267"/>
    <n v="3"/>
    <x v="2"/>
    <n v="64624.49"/>
    <n v="113092.86"/>
    <n v="88086.46"/>
    <n v="154151.29999999999"/>
    <n v="111368.88"/>
    <n v="194895.54"/>
    <n v="146613.60999999999"/>
    <n v="256573.82"/>
    <n v="181609.76"/>
    <n v="317817.08"/>
    <n v="204572.24"/>
    <n v="358001.42"/>
    <n v="227240.1"/>
    <n v="397670.17"/>
  </r>
  <r>
    <n v="6"/>
    <s v="Region VI - Midsouth"/>
    <x v="37"/>
    <s v="NM"/>
    <x v="267"/>
    <n v="4"/>
    <x v="3"/>
    <n v="74063.38"/>
    <n v="118501.41"/>
    <n v="103688.73"/>
    <n v="165901.97"/>
    <n v="133314.07999999999"/>
    <n v="213302.53"/>
    <n v="177752.1"/>
    <n v="284403.37"/>
    <n v="222190.13"/>
    <n v="355504.21"/>
    <n v="251815.48"/>
    <n v="402904.78"/>
    <n v="281440.83"/>
    <n v="450305.34"/>
  </r>
  <r>
    <n v="6"/>
    <s v="Region VI - Midsouth"/>
    <x v="37"/>
    <s v="NM"/>
    <x v="268"/>
    <n v="1"/>
    <x v="0"/>
    <n v="87875.69"/>
    <n v="153782.45000000001"/>
    <n v="113823.73"/>
    <n v="199191.53"/>
    <n v="136285.85999999999"/>
    <n v="238500.25"/>
    <n v="162622.48000000001"/>
    <n v="284589.34999999998"/>
    <n v="191756.1"/>
    <n v="335573.18"/>
    <n v="210252.89"/>
    <n v="367942.55"/>
    <n v="227646.6"/>
    <n v="398381.55"/>
  </r>
  <r>
    <n v="6"/>
    <s v="Region VI - Midsouth"/>
    <x v="37"/>
    <s v="NM"/>
    <x v="268"/>
    <n v="2"/>
    <x v="1"/>
    <n v="74991.53"/>
    <n v="131235.18"/>
    <n v="98114.74"/>
    <n v="171700.79"/>
    <n v="119082.79"/>
    <n v="208394.88"/>
    <n v="145676.26"/>
    <n v="254933.45"/>
    <n v="172998.7"/>
    <n v="302747.71999999997"/>
    <n v="190394.58"/>
    <n v="333190.52"/>
    <n v="206711.82"/>
    <n v="361745.69"/>
  </r>
  <r>
    <n v="6"/>
    <s v="Region VI - Midsouth"/>
    <x v="37"/>
    <s v="NM"/>
    <x v="268"/>
    <n v="3"/>
    <x v="2"/>
    <n v="65366.98"/>
    <n v="114392.22"/>
    <n v="89100.27"/>
    <n v="155925.46"/>
    <n v="112652.08"/>
    <n v="197141.14"/>
    <n v="148304.35"/>
    <n v="259532.61"/>
    <n v="183705.36"/>
    <n v="321484.38"/>
    <n v="206933.79"/>
    <n v="362134.13"/>
    <n v="229864.43"/>
    <n v="402262.75"/>
  </r>
  <r>
    <n v="6"/>
    <s v="Region VI - Midsouth"/>
    <x v="37"/>
    <s v="NM"/>
    <x v="268"/>
    <n v="4"/>
    <x v="3"/>
    <n v="74901.009999999995"/>
    <n v="119841.62"/>
    <n v="104861.41"/>
    <n v="167778.26"/>
    <n v="134821.82"/>
    <n v="215714.91"/>
    <n v="179762.42"/>
    <n v="287619.88"/>
    <n v="224703.03"/>
    <n v="359524.85"/>
    <n v="254663.43"/>
    <n v="407461.5"/>
    <n v="284623.83"/>
    <n v="455398.14"/>
  </r>
  <r>
    <n v="6"/>
    <s v="Region VI - Midsouth"/>
    <x v="37"/>
    <s v="NM"/>
    <x v="269"/>
    <n v="1"/>
    <x v="0"/>
    <n v="85441.15"/>
    <n v="149522.01999999999"/>
    <n v="110599.89"/>
    <n v="193549.81"/>
    <n v="132378.15"/>
    <n v="231661.77"/>
    <n v="157886.82"/>
    <n v="276301.93"/>
    <n v="186103.82"/>
    <n v="325681.69"/>
    <n v="204018.21"/>
    <n v="357031.87"/>
    <n v="220835.97"/>
    <n v="386462.95"/>
  </r>
  <r>
    <n v="6"/>
    <s v="Region VI - Midsouth"/>
    <x v="37"/>
    <s v="NM"/>
    <x v="269"/>
    <n v="2"/>
    <x v="1"/>
    <n v="73242.320000000007"/>
    <n v="128174.06"/>
    <n v="95726.48"/>
    <n v="167521.35"/>
    <n v="116090.14"/>
    <n v="203157.74"/>
    <n v="141841.99"/>
    <n v="248223.48"/>
    <n v="168344.15"/>
    <n v="294602.26"/>
    <n v="185216.2"/>
    <n v="324128.34999999998"/>
    <n v="201014.74"/>
    <n v="351775.8"/>
  </r>
  <r>
    <n v="6"/>
    <s v="Region VI - Midsouth"/>
    <x v="37"/>
    <s v="NM"/>
    <x v="269"/>
    <n v="3"/>
    <x v="2"/>
    <n v="64113.89"/>
    <n v="112199.31"/>
    <n v="87474.31"/>
    <n v="153080.04999999999"/>
    <n v="110662.92"/>
    <n v="193660.11"/>
    <n v="145753.12"/>
    <n v="255067.96"/>
    <n v="180605.42"/>
    <n v="316059.48"/>
    <n v="203487.85"/>
    <n v="356103.73"/>
    <n v="226088.32000000001"/>
    <n v="395654.56"/>
  </r>
  <r>
    <n v="6"/>
    <s v="Region VI - Midsouth"/>
    <x v="37"/>
    <s v="NM"/>
    <x v="269"/>
    <n v="4"/>
    <x v="3"/>
    <n v="72844.11"/>
    <n v="116550.57"/>
    <n v="101981.75"/>
    <n v="163170.79999999999"/>
    <n v="131119.39000000001"/>
    <n v="209791.03"/>
    <n v="174825.86"/>
    <n v="279721.37"/>
    <n v="218532.32"/>
    <n v="349651.72"/>
    <n v="247669.96"/>
    <n v="396271.95"/>
    <n v="276807.61"/>
    <n v="442892.18"/>
  </r>
  <r>
    <n v="6"/>
    <s v="Region VI - Midsouth"/>
    <x v="37"/>
    <s v="NM"/>
    <x v="270"/>
    <n v="1"/>
    <x v="0"/>
    <n v="85911.13"/>
    <n v="150344.48000000001"/>
    <n v="111282.06"/>
    <n v="194743.61"/>
    <n v="133244.63"/>
    <n v="233178.11"/>
    <n v="158996.64000000001"/>
    <n v="278244.12"/>
    <n v="187483.58"/>
    <n v="328096.27"/>
    <n v="205569.81"/>
    <n v="359747.18"/>
    <n v="222578.66"/>
    <n v="389512.65"/>
  </r>
  <r>
    <n v="6"/>
    <s v="Region VI - Midsouth"/>
    <x v="37"/>
    <s v="NM"/>
    <x v="270"/>
    <n v="2"/>
    <x v="1"/>
    <n v="73301.11"/>
    <n v="128276.93"/>
    <n v="95907.3"/>
    <n v="167837.78"/>
    <n v="116407.58"/>
    <n v="203713.27"/>
    <n v="142410.97"/>
    <n v="249219.20000000001"/>
    <n v="169125.27"/>
    <n v="295969.21999999997"/>
    <n v="186134.02"/>
    <n v="325734.53999999998"/>
    <n v="202089.3"/>
    <n v="353656.28"/>
  </r>
  <r>
    <n v="6"/>
    <s v="Region VI - Midsouth"/>
    <x v="37"/>
    <s v="NM"/>
    <x v="270"/>
    <n v="3"/>
    <x v="2"/>
    <n v="63882.01"/>
    <n v="111793.51"/>
    <n v="87072.65"/>
    <n v="152377.14000000001"/>
    <n v="110085.69"/>
    <n v="192649.95"/>
    <n v="144922.88"/>
    <n v="253615.05"/>
    <n v="179514.17"/>
    <n v="314149.78999999998"/>
    <n v="202210.7"/>
    <n v="353868.72"/>
    <n v="224615.78"/>
    <n v="393077.61"/>
  </r>
  <r>
    <n v="6"/>
    <s v="Region VI - Midsouth"/>
    <x v="37"/>
    <s v="NM"/>
    <x v="270"/>
    <n v="4"/>
    <x v="3"/>
    <n v="73225.75"/>
    <n v="117161.2"/>
    <n v="102516.05"/>
    <n v="164025.68"/>
    <n v="131806.35"/>
    <n v="210890.16"/>
    <n v="175741.79"/>
    <n v="281186.87"/>
    <n v="219677.24"/>
    <n v="351483.59"/>
    <n v="248967.54"/>
    <n v="398348.07"/>
    <n v="278257.84000000003"/>
    <n v="445212.55"/>
  </r>
  <r>
    <n v="6"/>
    <s v="Region VI - Midsouth"/>
    <x v="37"/>
    <s v="NM"/>
    <x v="271"/>
    <n v="1"/>
    <x v="0"/>
    <n v="86406.5"/>
    <n v="151211.38"/>
    <n v="111908.13"/>
    <n v="195839.22"/>
    <n v="133983.70000000001"/>
    <n v="234471.48"/>
    <n v="159862.43"/>
    <n v="279759.25"/>
    <n v="188489.39"/>
    <n v="329856.42"/>
    <n v="206664.41"/>
    <n v="361662.71999999997"/>
    <n v="223750.5"/>
    <n v="391563.38"/>
  </r>
  <r>
    <n v="6"/>
    <s v="Region VI - Midsouth"/>
    <x v="37"/>
    <s v="NM"/>
    <x v="271"/>
    <n v="2"/>
    <x v="1"/>
    <n v="73796.47"/>
    <n v="129143.83"/>
    <n v="96533.37"/>
    <n v="168933.39"/>
    <n v="117146.65"/>
    <n v="205006.65"/>
    <n v="143276.76"/>
    <n v="250734.33"/>
    <n v="170131.07"/>
    <n v="297729.38"/>
    <n v="187228.62"/>
    <n v="327650.09000000003"/>
    <n v="203261.14"/>
    <n v="355707"/>
  </r>
  <r>
    <n v="6"/>
    <s v="Region VI - Midsouth"/>
    <x v="37"/>
    <s v="NM"/>
    <x v="271"/>
    <n v="3"/>
    <x v="2"/>
    <n v="64373.88"/>
    <n v="112654.28"/>
    <n v="87761.27"/>
    <n v="153582.22"/>
    <n v="110971.05"/>
    <n v="194199.34"/>
    <n v="146103.37"/>
    <n v="255680.89"/>
    <n v="180989.77"/>
    <n v="316732.09999999998"/>
    <n v="203883.05"/>
    <n v="356795.34"/>
    <n v="226484.88"/>
    <n v="396348.53"/>
  </r>
  <r>
    <n v="6"/>
    <s v="Region VI - Midsouth"/>
    <x v="37"/>
    <s v="NM"/>
    <x v="271"/>
    <n v="4"/>
    <x v="3"/>
    <n v="73652"/>
    <n v="117843.2"/>
    <n v="103112.8"/>
    <n v="164980.48000000001"/>
    <n v="132573.59"/>
    <n v="212117.75"/>
    <n v="176764.79"/>
    <n v="282823.67"/>
    <n v="220955.99"/>
    <n v="353529.59"/>
    <n v="250416.79"/>
    <n v="400666.87"/>
    <n v="279877.59000000003"/>
    <n v="447804.15"/>
  </r>
  <r>
    <n v="6"/>
    <s v="Region VI - Midsouth"/>
    <x v="37"/>
    <s v="NM"/>
    <x v="272"/>
    <n v="1"/>
    <x v="0"/>
    <n v="88849.5"/>
    <n v="155486.62"/>
    <n v="115113.26"/>
    <n v="201448.21"/>
    <n v="137848.94"/>
    <n v="241235.64"/>
    <n v="164516.75"/>
    <n v="287904.31"/>
    <n v="194017.01"/>
    <n v="339529.77"/>
    <n v="212746.75"/>
    <n v="372306.82"/>
    <n v="230370.85"/>
    <n v="403148.99"/>
  </r>
  <r>
    <n v="6"/>
    <s v="Region VI - Midsouth"/>
    <x v="37"/>
    <s v="NM"/>
    <x v="272"/>
    <n v="2"/>
    <x v="1"/>
    <n v="75691.210000000006"/>
    <n v="132459.62"/>
    <n v="99070.03"/>
    <n v="173372.56"/>
    <n v="120279.84"/>
    <n v="210489.73"/>
    <n v="147209.96"/>
    <n v="257617.44"/>
    <n v="174860.51"/>
    <n v="306005.90000000002"/>
    <n v="192465.93"/>
    <n v="336815.38"/>
    <n v="208990.65"/>
    <n v="365733.64"/>
  </r>
  <r>
    <n v="6"/>
    <s v="Region VI - Midsouth"/>
    <x v="37"/>
    <s v="NM"/>
    <x v="272"/>
    <n v="3"/>
    <x v="2"/>
    <n v="65868.22"/>
    <n v="115269.38"/>
    <n v="89750.65"/>
    <n v="157063.63"/>
    <n v="113447.74"/>
    <n v="198533.55"/>
    <n v="149324.84"/>
    <n v="261318.47"/>
    <n v="184945.33"/>
    <n v="323654.33"/>
    <n v="208312.17"/>
    <n v="364546.29"/>
    <n v="231374.87"/>
    <n v="404906.02"/>
  </r>
  <r>
    <n v="6"/>
    <s v="Region VI - Midsouth"/>
    <x v="37"/>
    <s v="NM"/>
    <x v="272"/>
    <n v="4"/>
    <x v="3"/>
    <n v="75723.77"/>
    <n v="121158.03"/>
    <n v="106013.28"/>
    <n v="169621.25"/>
    <n v="136302.78"/>
    <n v="218084.46"/>
    <n v="181737.05"/>
    <n v="290779.28000000003"/>
    <n v="227171.31"/>
    <n v="363474.1"/>
    <n v="257460.82"/>
    <n v="411937.31"/>
    <n v="287750.32"/>
    <n v="460400.52"/>
  </r>
  <r>
    <n v="6"/>
    <s v="Region VI - Midsouth"/>
    <x v="38"/>
    <s v="OK"/>
    <x v="273"/>
    <n v="1"/>
    <x v="0"/>
    <n v="84920.39"/>
    <n v="148610.69"/>
    <n v="110029.93"/>
    <n v="192552.38"/>
    <n v="131766.49"/>
    <n v="230591.35999999999"/>
    <n v="157265.07"/>
    <n v="275213.87"/>
    <n v="185471.98"/>
    <n v="324575.96999999997"/>
    <n v="203380.62"/>
    <n v="355916.08"/>
    <n v="220234.97"/>
    <n v="385411.2"/>
  </r>
  <r>
    <n v="6"/>
    <s v="Region VI - Midsouth"/>
    <x v="38"/>
    <s v="OK"/>
    <x v="273"/>
    <n v="2"/>
    <x v="1"/>
    <n v="72310.37"/>
    <n v="126543.14"/>
    <n v="94655.17"/>
    <n v="165646.54999999999"/>
    <n v="114929.44"/>
    <n v="201126.53"/>
    <n v="140679.4"/>
    <n v="246188.95"/>
    <n v="167113.67000000001"/>
    <n v="292448.92"/>
    <n v="183944.83"/>
    <n v="321903.45"/>
    <n v="199745.62"/>
    <n v="349554.83"/>
  </r>
  <r>
    <n v="6"/>
    <s v="Region VI - Midsouth"/>
    <x v="38"/>
    <s v="OK"/>
    <x v="273"/>
    <n v="3"/>
    <x v="2"/>
    <n v="62898.27"/>
    <n v="110071.97"/>
    <n v="85695.42"/>
    <n v="149966.98000000001"/>
    <n v="108314.96"/>
    <n v="189551.18"/>
    <n v="142561.92000000001"/>
    <n v="249483.35"/>
    <n v="176562.96"/>
    <n v="308985.17"/>
    <n v="198866"/>
    <n v="348015.49"/>
    <n v="220877.58"/>
    <n v="386535.76"/>
  </r>
  <r>
    <n v="6"/>
    <s v="Region VI - Midsouth"/>
    <x v="38"/>
    <s v="OK"/>
    <x v="273"/>
    <n v="4"/>
    <x v="3"/>
    <n v="72373.25"/>
    <n v="115797.2"/>
    <n v="101322.55"/>
    <n v="162116.07999999999"/>
    <n v="130271.85"/>
    <n v="208434.96"/>
    <n v="173695.8"/>
    <n v="277913.28000000003"/>
    <n v="217119.74"/>
    <n v="347391.6"/>
    <n v="246069.04"/>
    <n v="393710.48"/>
    <n v="275018.34000000003"/>
    <n v="440029.36"/>
  </r>
  <r>
    <n v="6"/>
    <s v="Region VI - Midsouth"/>
    <x v="38"/>
    <s v="OK"/>
    <x v="274"/>
    <n v="1"/>
    <x v="0"/>
    <n v="85902.67"/>
    <n v="150329.67000000001"/>
    <n v="111300.76"/>
    <n v="194776.33"/>
    <n v="133287.1"/>
    <n v="233252.43"/>
    <n v="159077.99"/>
    <n v="278386.48"/>
    <n v="187608.24"/>
    <n v="328314.42"/>
    <n v="205722.15"/>
    <n v="360013.76"/>
    <n v="222768.94"/>
    <n v="389845.65"/>
  </r>
  <r>
    <n v="6"/>
    <s v="Region VI - Midsouth"/>
    <x v="38"/>
    <s v="OK"/>
    <x v="274"/>
    <n v="2"/>
    <x v="1"/>
    <n v="73155.58"/>
    <n v="128022.26"/>
    <n v="95758.89"/>
    <n v="167578.04999999999"/>
    <n v="116267.04"/>
    <n v="203467.32"/>
    <n v="142312.04"/>
    <n v="249046.07"/>
    <n v="169050.38"/>
    <n v="295838.15999999997"/>
    <n v="186075.1"/>
    <n v="325631.43"/>
    <n v="202056.87"/>
    <n v="353599.53"/>
  </r>
  <r>
    <n v="6"/>
    <s v="Region VI - Midsouth"/>
    <x v="38"/>
    <s v="OK"/>
    <x v="274"/>
    <n v="3"/>
    <x v="2"/>
    <n v="63640.76"/>
    <n v="111371.33"/>
    <n v="86709.22"/>
    <n v="151741.14000000001"/>
    <n v="109598.16"/>
    <n v="191796.77"/>
    <n v="144252.65"/>
    <n v="252442.13"/>
    <n v="178658.55"/>
    <n v="312652.46000000002"/>
    <n v="201227.54"/>
    <n v="352148.19"/>
    <n v="223501.9"/>
    <n v="391128.32000000001"/>
  </r>
  <r>
    <n v="6"/>
    <s v="Region VI - Midsouth"/>
    <x v="38"/>
    <s v="OK"/>
    <x v="274"/>
    <n v="4"/>
    <x v="3"/>
    <n v="73210.880000000005"/>
    <n v="117137.41"/>
    <n v="102495.23"/>
    <n v="163992.37"/>
    <n v="131779.57999999999"/>
    <n v="210847.33"/>
    <n v="175706.11"/>
    <n v="281129.78000000003"/>
    <n v="219632.63"/>
    <n v="351412.22"/>
    <n v="248916.98"/>
    <n v="398267.18"/>
    <n v="278201.34000000003"/>
    <n v="445122.14"/>
  </r>
  <r>
    <n v="6"/>
    <s v="Region VI - Midsouth"/>
    <x v="38"/>
    <s v="OK"/>
    <x v="275"/>
    <n v="1"/>
    <x v="0"/>
    <n v="82007.41"/>
    <n v="143512.98000000001"/>
    <n v="106142.63"/>
    <n v="185749.59"/>
    <n v="127034.78"/>
    <n v="222310.86"/>
    <n v="151500.92000000001"/>
    <n v="265126.62"/>
    <n v="178564.59"/>
    <n v="312488.03000000003"/>
    <n v="195746.67"/>
    <n v="342556.68"/>
    <n v="211871.93"/>
    <n v="370775.88"/>
  </r>
  <r>
    <n v="6"/>
    <s v="Region VI - Midsouth"/>
    <x v="38"/>
    <s v="OK"/>
    <x v="275"/>
    <n v="2"/>
    <x v="1"/>
    <n v="70356.850000000006"/>
    <n v="123124.48"/>
    <n v="91937.68"/>
    <n v="160890.95000000001"/>
    <n v="111478.81"/>
    <n v="195087.92"/>
    <n v="136177.21"/>
    <n v="238310.11"/>
    <n v="161603.1"/>
    <n v="282805.43"/>
    <n v="177789.69"/>
    <n v="311131.96000000002"/>
    <n v="192941.55"/>
    <n v="337647.71"/>
  </r>
  <r>
    <n v="6"/>
    <s v="Region VI - Midsouth"/>
    <x v="38"/>
    <s v="OK"/>
    <x v="275"/>
    <n v="3"/>
    <x v="2"/>
    <n v="61635.81"/>
    <n v="107862.67"/>
    <n v="84107.7"/>
    <n v="147188.48000000001"/>
    <n v="106415.5"/>
    <n v="186227.13"/>
    <n v="140170.68"/>
    <n v="245298.69"/>
    <n v="173698.65"/>
    <n v="303972.64"/>
    <n v="195714.03"/>
    <n v="342499.55"/>
    <n v="217460.13"/>
    <n v="380555.22"/>
  </r>
  <r>
    <n v="6"/>
    <s v="Region VI - Midsouth"/>
    <x v="38"/>
    <s v="OK"/>
    <x v="275"/>
    <n v="4"/>
    <x v="3"/>
    <n v="69919.839999999997"/>
    <n v="111871.74"/>
    <n v="97887.77"/>
    <n v="156620.43"/>
    <n v="125855.7"/>
    <n v="201369.13"/>
    <n v="167807.6"/>
    <n v="268492.17"/>
    <n v="209759.51"/>
    <n v="335615.21"/>
    <n v="237727.44"/>
    <n v="380363.91"/>
    <n v="265695.37"/>
    <n v="425112.61"/>
  </r>
  <r>
    <n v="6"/>
    <s v="Region VI - Midsouth"/>
    <x v="38"/>
    <s v="OK"/>
    <x v="276"/>
    <n v="1"/>
    <x v="0"/>
    <n v="86398.04"/>
    <n v="151196.57"/>
    <n v="111926.83"/>
    <n v="195871.95"/>
    <n v="134026.17000000001"/>
    <n v="234545.8"/>
    <n v="159943.76999999999"/>
    <n v="279901.59999999998"/>
    <n v="188614.04"/>
    <n v="330074.57"/>
    <n v="206816.75"/>
    <n v="361929.31"/>
    <n v="223940.78"/>
    <n v="391896.37"/>
  </r>
  <r>
    <n v="6"/>
    <s v="Region VI - Midsouth"/>
    <x v="38"/>
    <s v="OK"/>
    <x v="276"/>
    <n v="2"/>
    <x v="1"/>
    <n v="73650.95"/>
    <n v="128889.16"/>
    <n v="96384.95"/>
    <n v="168673.66"/>
    <n v="117006.11"/>
    <n v="204760.7"/>
    <n v="143177.82999999999"/>
    <n v="250561.19"/>
    <n v="170056.18"/>
    <n v="297598.31"/>
    <n v="187169.7"/>
    <n v="327546.98"/>
    <n v="203228.72"/>
    <n v="355650.25"/>
  </r>
  <r>
    <n v="6"/>
    <s v="Region VI - Midsouth"/>
    <x v="38"/>
    <s v="OK"/>
    <x v="276"/>
    <n v="3"/>
    <x v="2"/>
    <n v="64132.63"/>
    <n v="112232.09"/>
    <n v="87397.84"/>
    <n v="152946.22"/>
    <n v="110483.52"/>
    <n v="193346.16"/>
    <n v="145433.13"/>
    <n v="254507.98"/>
    <n v="180134.15"/>
    <n v="315234.77"/>
    <n v="202899.89"/>
    <n v="355074.8"/>
    <n v="225371"/>
    <n v="394399.25"/>
  </r>
  <r>
    <n v="6"/>
    <s v="Region VI - Midsouth"/>
    <x v="38"/>
    <s v="OK"/>
    <x v="276"/>
    <n v="4"/>
    <x v="3"/>
    <n v="73637.13"/>
    <n v="117819.41"/>
    <n v="103091.98"/>
    <n v="164947.17000000001"/>
    <n v="132546.82999999999"/>
    <n v="212074.93"/>
    <n v="176729.11"/>
    <n v="282766.57"/>
    <n v="220911.38"/>
    <n v="353458.22"/>
    <n v="250366.23"/>
    <n v="400585.98"/>
    <n v="279821.08"/>
    <n v="447713.74"/>
  </r>
  <r>
    <n v="6"/>
    <s v="Region VI - Midsouth"/>
    <x v="38"/>
    <s v="OK"/>
    <x v="277"/>
    <n v="1"/>
    <x v="0"/>
    <n v="84441.95"/>
    <n v="147773.41"/>
    <n v="109366.46"/>
    <n v="191391.3"/>
    <n v="130942.48"/>
    <n v="229149.34"/>
    <n v="156236.57999999999"/>
    <n v="273414.02"/>
    <n v="184216.86"/>
    <n v="322379.51"/>
    <n v="201981.34"/>
    <n v="353467.35"/>
    <n v="218682.56"/>
    <n v="382694.48"/>
  </r>
  <r>
    <n v="6"/>
    <s v="Region VI - Midsouth"/>
    <x v="38"/>
    <s v="OK"/>
    <x v="277"/>
    <n v="2"/>
    <x v="1"/>
    <n v="72106.05"/>
    <n v="126185.59"/>
    <n v="94325.93"/>
    <n v="165070.38"/>
    <n v="114471.45"/>
    <n v="200325.04"/>
    <n v="140011.47"/>
    <n v="245020.08"/>
    <n v="166257.65"/>
    <n v="290950.88"/>
    <n v="182968.07"/>
    <n v="320194.12"/>
    <n v="198638.62"/>
    <n v="347617.59"/>
  </r>
  <r>
    <n v="6"/>
    <s v="Region VI - Midsouth"/>
    <x v="38"/>
    <s v="OK"/>
    <x v="277"/>
    <n v="3"/>
    <x v="2"/>
    <n v="62888.9"/>
    <n v="110055.58"/>
    <n v="85733.65"/>
    <n v="150033.89000000001"/>
    <n v="108404.66"/>
    <n v="189708.15"/>
    <n v="142721.91"/>
    <n v="249763.34"/>
    <n v="176798.58"/>
    <n v="309397.52"/>
    <n v="199159.97"/>
    <n v="348529.94"/>
    <n v="221236.23"/>
    <n v="387163.41"/>
  </r>
  <r>
    <n v="6"/>
    <s v="Region VI - Midsouth"/>
    <x v="38"/>
    <s v="OK"/>
    <x v="277"/>
    <n v="4"/>
    <x v="3"/>
    <n v="71976.740000000005"/>
    <n v="115162.78"/>
    <n v="100767.43"/>
    <n v="161227.89000000001"/>
    <n v="129558.12"/>
    <n v="207293"/>
    <n v="172744.16"/>
    <n v="276390.67"/>
    <n v="215930.21"/>
    <n v="345488.33"/>
    <n v="244720.9"/>
    <n v="391553.45"/>
    <n v="273511.59000000003"/>
    <n v="437618.56"/>
  </r>
  <r>
    <n v="6"/>
    <s v="Region VI - Midsouth"/>
    <x v="39"/>
    <s v="TX"/>
    <x v="278"/>
    <n v="1"/>
    <x v="0"/>
    <n v="82981.23"/>
    <n v="145217.15"/>
    <n v="107432.16"/>
    <n v="188006.28"/>
    <n v="128597.86"/>
    <n v="225046.25"/>
    <n v="153395.19"/>
    <n v="268441.58"/>
    <n v="180825.5"/>
    <n v="316444.62"/>
    <n v="198240.54"/>
    <n v="346920.95"/>
    <n v="214596.18"/>
    <n v="375543.32"/>
  </r>
  <r>
    <n v="6"/>
    <s v="Region VI - Midsouth"/>
    <x v="39"/>
    <s v="TX"/>
    <x v="278"/>
    <n v="2"/>
    <x v="1"/>
    <n v="71056.53"/>
    <n v="124348.93"/>
    <n v="92892.98"/>
    <n v="162562.72"/>
    <n v="112675.87"/>
    <n v="197182.77"/>
    <n v="137710.91"/>
    <n v="240994.1"/>
    <n v="163464.92000000001"/>
    <n v="286063.61"/>
    <n v="179861.04"/>
    <n v="314756.83"/>
    <n v="195220.38"/>
    <n v="341635.66"/>
  </r>
  <r>
    <n v="6"/>
    <s v="Region VI - Midsouth"/>
    <x v="39"/>
    <s v="TX"/>
    <x v="278"/>
    <n v="3"/>
    <x v="2"/>
    <n v="62137.05"/>
    <n v="108739.83"/>
    <n v="84758.080000000002"/>
    <n v="148326.65"/>
    <n v="107211.17"/>
    <n v="187619.54"/>
    <n v="141191.17000000001"/>
    <n v="247084.55"/>
    <n v="174938.62"/>
    <n v="306142.59000000003"/>
    <n v="197092.4"/>
    <n v="344911.71"/>
    <n v="218970.57"/>
    <n v="383198.5"/>
  </r>
  <r>
    <n v="6"/>
    <s v="Region VI - Midsouth"/>
    <x v="39"/>
    <s v="TX"/>
    <x v="278"/>
    <n v="4"/>
    <x v="3"/>
    <n v="70742.600000000006"/>
    <n v="113188.15"/>
    <n v="99039.63"/>
    <n v="158463.42000000001"/>
    <n v="127336.67"/>
    <n v="203738.68"/>
    <n v="169782.23"/>
    <n v="271651.57"/>
    <n v="212227.79"/>
    <n v="339564.46"/>
    <n v="240524.82"/>
    <n v="384839.72"/>
    <n v="268821.86"/>
    <n v="430114.99"/>
  </r>
  <r>
    <n v="6"/>
    <s v="Region VI - Midsouth"/>
    <x v="39"/>
    <s v="TX"/>
    <x v="279"/>
    <n v="1"/>
    <x v="0"/>
    <n v="82955.839999999997"/>
    <n v="145172.72"/>
    <n v="107488.26"/>
    <n v="188104.46"/>
    <n v="128725.27"/>
    <n v="225269.22"/>
    <n v="153639.22"/>
    <n v="268868.64"/>
    <n v="181199.46"/>
    <n v="317099.06"/>
    <n v="198697.54"/>
    <n v="347720.7"/>
    <n v="215167.03"/>
    <n v="376542.3"/>
  </r>
  <r>
    <n v="6"/>
    <s v="Region VI - Midsouth"/>
    <x v="39"/>
    <s v="TX"/>
    <x v="279"/>
    <n v="2"/>
    <x v="1"/>
    <n v="70619.94"/>
    <n v="123584.9"/>
    <n v="92447.74"/>
    <n v="161783.54"/>
    <n v="112254.24"/>
    <n v="196444.92"/>
    <n v="137414.10999999999"/>
    <n v="240474.7"/>
    <n v="163240.24"/>
    <n v="285670.42"/>
    <n v="179684.27"/>
    <n v="314447.48"/>
    <n v="195123.09"/>
    <n v="341465.41"/>
  </r>
  <r>
    <n v="6"/>
    <s v="Region VI - Midsouth"/>
    <x v="39"/>
    <s v="TX"/>
    <x v="279"/>
    <n v="3"/>
    <x v="2"/>
    <n v="61413.3"/>
    <n v="107473.27"/>
    <n v="83667.81"/>
    <n v="146418.66"/>
    <n v="105748.57"/>
    <n v="185060"/>
    <n v="139180.46"/>
    <n v="243565.8"/>
    <n v="172371.77"/>
    <n v="301650.59999999998"/>
    <n v="194142.91"/>
    <n v="339750.09"/>
    <n v="215628.93"/>
    <n v="377350.63"/>
  </r>
  <r>
    <n v="6"/>
    <s v="Region VI - Midsouth"/>
    <x v="39"/>
    <s v="TX"/>
    <x v="279"/>
    <n v="4"/>
    <x v="3"/>
    <n v="70697.990000000005"/>
    <n v="113116.78"/>
    <n v="98977.18"/>
    <n v="158363.49"/>
    <n v="127256.38"/>
    <n v="203610.2"/>
    <n v="169675.17"/>
    <n v="271480.27"/>
    <n v="212093.96"/>
    <n v="339350.34"/>
    <n v="240373.15"/>
    <n v="384597.05"/>
    <n v="268652.34999999998"/>
    <n v="429843.76"/>
  </r>
  <r>
    <n v="6"/>
    <s v="Region VI - Midsouth"/>
    <x v="39"/>
    <s v="TX"/>
    <x v="280"/>
    <n v="1"/>
    <x v="0"/>
    <n v="80034.399999999994"/>
    <n v="140060.20000000001"/>
    <n v="103619.66"/>
    <n v="181334.39999999999"/>
    <n v="124036.02"/>
    <n v="217063.04000000001"/>
    <n v="147956.42000000001"/>
    <n v="258923.74"/>
    <n v="174416.72"/>
    <n v="305229.26"/>
    <n v="191215.93"/>
    <n v="334627.89"/>
    <n v="206994.27"/>
    <n v="362239.98"/>
  </r>
  <r>
    <n v="6"/>
    <s v="Region VI - Midsouth"/>
    <x v="39"/>
    <s v="TX"/>
    <x v="280"/>
    <n v="2"/>
    <x v="1"/>
    <n v="68520.899999999994"/>
    <n v="119911.57"/>
    <n v="89581.84"/>
    <n v="156768.21"/>
    <n v="108663.07"/>
    <n v="190160.37"/>
    <n v="132812.99"/>
    <n v="232422.73"/>
    <n v="157654.79"/>
    <n v="275895.87"/>
    <n v="173470.21"/>
    <n v="303572.88"/>
    <n v="188286.6"/>
    <n v="329501.55"/>
  </r>
  <r>
    <n v="6"/>
    <s v="Region VI - Midsouth"/>
    <x v="39"/>
    <s v="TX"/>
    <x v="280"/>
    <n v="3"/>
    <x v="2"/>
    <n v="59909.59"/>
    <n v="104841.77"/>
    <n v="81716.66"/>
    <n v="143004.16"/>
    <n v="103361.58"/>
    <n v="180882.77"/>
    <n v="136118.98000000001"/>
    <n v="238208.21"/>
    <n v="168651.84"/>
    <n v="295140.73"/>
    <n v="190007.78"/>
    <n v="332513.62"/>
    <n v="211097.60000000001"/>
    <n v="369420.81"/>
  </r>
  <r>
    <n v="6"/>
    <s v="Region VI - Midsouth"/>
    <x v="39"/>
    <s v="TX"/>
    <x v="280"/>
    <n v="4"/>
    <x v="3"/>
    <n v="68229.7"/>
    <n v="109167.53"/>
    <n v="95521.59"/>
    <n v="152834.54"/>
    <n v="122813.47"/>
    <n v="196501.55"/>
    <n v="163751.29"/>
    <n v="262002.07"/>
    <n v="204689.11"/>
    <n v="327502.58"/>
    <n v="231980.99"/>
    <n v="371169.6"/>
    <n v="259272.88"/>
    <n v="414836.61"/>
  </r>
  <r>
    <n v="6"/>
    <s v="Region VI - Midsouth"/>
    <x v="39"/>
    <s v="TX"/>
    <x v="281"/>
    <n v="1"/>
    <x v="0"/>
    <n v="84954.25"/>
    <n v="148669.93"/>
    <n v="109955.13"/>
    <n v="192421.47"/>
    <n v="131596.60999999999"/>
    <n v="230294.07"/>
    <n v="156939.69"/>
    <n v="274644.45"/>
    <n v="184973.37"/>
    <n v="323703.39"/>
    <n v="202771.28"/>
    <n v="354849.74"/>
    <n v="219473.84"/>
    <n v="384079.23"/>
  </r>
  <r>
    <n v="6"/>
    <s v="Region VI - Midsouth"/>
    <x v="39"/>
    <s v="TX"/>
    <x v="281"/>
    <n v="2"/>
    <x v="1"/>
    <n v="72892.479999999996"/>
    <n v="127561.84"/>
    <n v="95248.83"/>
    <n v="166685.46"/>
    <n v="115491.61"/>
    <n v="202110.32"/>
    <n v="141075.13"/>
    <n v="246881.48"/>
    <n v="167413.24"/>
    <n v="292973.17"/>
    <n v="184180.52"/>
    <n v="322315.92"/>
    <n v="199875.33"/>
    <n v="349781.83"/>
  </r>
  <r>
    <n v="6"/>
    <s v="Region VI - Midsouth"/>
    <x v="39"/>
    <s v="TX"/>
    <x v="281"/>
    <n v="3"/>
    <x v="2"/>
    <n v="63863.27"/>
    <n v="111760.73"/>
    <n v="87149.119999999995"/>
    <n v="152510.97"/>
    <n v="110265.09"/>
    <n v="192963.91"/>
    <n v="145242.87"/>
    <n v="254175.03"/>
    <n v="179985.43"/>
    <n v="314974.51"/>
    <n v="202798.66"/>
    <n v="354897.65"/>
    <n v="225333.1"/>
    <n v="394332.92"/>
  </r>
  <r>
    <n v="6"/>
    <s v="Region VI - Midsouth"/>
    <x v="39"/>
    <s v="TX"/>
    <x v="281"/>
    <n v="4"/>
    <x v="3"/>
    <n v="72432.73"/>
    <n v="115892.36"/>
    <n v="101405.82"/>
    <n v="162249.31"/>
    <n v="130378.91"/>
    <n v="208606.26"/>
    <n v="173838.54"/>
    <n v="278141.67"/>
    <n v="217298.18"/>
    <n v="347677.09"/>
    <n v="246271.27"/>
    <n v="394034.04"/>
    <n v="275244.36"/>
    <n v="440390.98"/>
  </r>
  <r>
    <n v="6"/>
    <s v="Region VI - Midsouth"/>
    <x v="39"/>
    <s v="TX"/>
    <x v="282"/>
    <n v="1"/>
    <x v="0"/>
    <n v="83963.5"/>
    <n v="146936.13"/>
    <n v="108702.99"/>
    <n v="190230.23"/>
    <n v="130118.47"/>
    <n v="227707.32"/>
    <n v="155208.10999999999"/>
    <n v="271614.19"/>
    <n v="182961.76"/>
    <n v="320183.07"/>
    <n v="200582.07"/>
    <n v="351018.63"/>
    <n v="217130.15"/>
    <n v="379977.77"/>
  </r>
  <r>
    <n v="6"/>
    <s v="Region VI - Midsouth"/>
    <x v="39"/>
    <s v="TX"/>
    <x v="282"/>
    <n v="2"/>
    <x v="1"/>
    <n v="71901.740000000005"/>
    <n v="125828.04"/>
    <n v="93996.7"/>
    <n v="164494.22"/>
    <n v="114013.47"/>
    <n v="199523.57"/>
    <n v="139343.54999999999"/>
    <n v="243851.22"/>
    <n v="165401.63"/>
    <n v="289452.84999999998"/>
    <n v="181991.32"/>
    <n v="318484.81"/>
    <n v="197531.64"/>
    <n v="345680.36"/>
  </r>
  <r>
    <n v="6"/>
    <s v="Region VI - Midsouth"/>
    <x v="39"/>
    <s v="TX"/>
    <x v="282"/>
    <n v="3"/>
    <x v="2"/>
    <n v="62879.53"/>
    <n v="110039.18"/>
    <n v="85771.89"/>
    <n v="150100.81"/>
    <n v="108494.36"/>
    <n v="189865.13"/>
    <n v="142881.9"/>
    <n v="250043.32"/>
    <n v="177034.21"/>
    <n v="309809.87"/>
    <n v="199453.94"/>
    <n v="349044.4"/>
    <n v="221594.89"/>
    <n v="387791.06"/>
  </r>
  <r>
    <n v="6"/>
    <s v="Region VI - Midsouth"/>
    <x v="39"/>
    <s v="TX"/>
    <x v="282"/>
    <n v="4"/>
    <x v="3"/>
    <n v="71580.23"/>
    <n v="114528.36"/>
    <n v="100212.31"/>
    <n v="160339.71"/>
    <n v="128844.4"/>
    <n v="206151.05"/>
    <n v="171792.54"/>
    <n v="274868.07"/>
    <n v="214740.67"/>
    <n v="343585.08"/>
    <n v="243372.76"/>
    <n v="389396.43"/>
    <n v="272004.84999999998"/>
    <n v="435207.77"/>
  </r>
  <r>
    <n v="6"/>
    <s v="Region VI - Midsouth"/>
    <x v="39"/>
    <s v="TX"/>
    <x v="283"/>
    <n v="1"/>
    <x v="0"/>
    <n v="84937.32"/>
    <n v="148640.29999999999"/>
    <n v="109992.52"/>
    <n v="192486.92"/>
    <n v="131681.54999999999"/>
    <n v="230442.71"/>
    <n v="157102.37"/>
    <n v="274929.15000000002"/>
    <n v="185222.67"/>
    <n v="324139.67"/>
    <n v="203075.94"/>
    <n v="355382.89"/>
    <n v="219854.4"/>
    <n v="384745.2"/>
  </r>
  <r>
    <n v="6"/>
    <s v="Region VI - Midsouth"/>
    <x v="39"/>
    <s v="TX"/>
    <x v="283"/>
    <n v="2"/>
    <x v="1"/>
    <n v="72601.42"/>
    <n v="127052.49"/>
    <n v="94952"/>
    <n v="166166"/>
    <n v="115210.52"/>
    <n v="201618.42"/>
    <n v="140877.26"/>
    <n v="246535.21"/>
    <n v="167263.45000000001"/>
    <n v="292711.03000000003"/>
    <n v="184062.67"/>
    <n v="322109.67"/>
    <n v="199810.47"/>
    <n v="349668.31"/>
  </r>
  <r>
    <n v="6"/>
    <s v="Region VI - Midsouth"/>
    <x v="39"/>
    <s v="TX"/>
    <x v="283"/>
    <n v="3"/>
    <x v="2"/>
    <n v="63380.77"/>
    <n v="110916.35"/>
    <n v="86422.27"/>
    <n v="151238.97"/>
    <n v="109290.02"/>
    <n v="191257.54"/>
    <n v="143902.39000000001"/>
    <n v="251829.18"/>
    <n v="178274.19"/>
    <n v="311979.83"/>
    <n v="200832.32"/>
    <n v="351456.56"/>
    <n v="223105.33"/>
    <n v="390434.33"/>
  </r>
  <r>
    <n v="6"/>
    <s v="Region VI - Midsouth"/>
    <x v="39"/>
    <s v="TX"/>
    <x v="283"/>
    <n v="4"/>
    <x v="3"/>
    <n v="72402.98"/>
    <n v="115844.78"/>
    <n v="101364.18"/>
    <n v="162182.69"/>
    <n v="130325.37"/>
    <n v="208520.6"/>
    <n v="173767.16"/>
    <n v="278027.46999999997"/>
    <n v="217208.95"/>
    <n v="347534.33"/>
    <n v="246170.15"/>
    <n v="393872.24"/>
    <n v="275131.34000000003"/>
    <n v="440210.16"/>
  </r>
  <r>
    <n v="6"/>
    <s v="Region VI - Midsouth"/>
    <x v="39"/>
    <s v="TX"/>
    <x v="284"/>
    <n v="1"/>
    <x v="0"/>
    <n v="82964.3"/>
    <n v="145187.53"/>
    <n v="107469.56"/>
    <n v="188071.73"/>
    <n v="128682.8"/>
    <n v="225194.9"/>
    <n v="153557.88"/>
    <n v="268726.28999999998"/>
    <n v="181074.81"/>
    <n v="316880.90999999997"/>
    <n v="198545.21"/>
    <n v="347454.12"/>
    <n v="214976.75"/>
    <n v="376209.31"/>
  </r>
  <r>
    <n v="6"/>
    <s v="Region VI - Midsouth"/>
    <x v="39"/>
    <s v="TX"/>
    <x v="284"/>
    <n v="2"/>
    <x v="1"/>
    <n v="70765.47"/>
    <n v="123839.58"/>
    <n v="92596.15"/>
    <n v="162043.26999999999"/>
    <n v="112394.78"/>
    <n v="196690.87"/>
    <n v="137513.04999999999"/>
    <n v="240647.83"/>
    <n v="163315.13"/>
    <n v="285801.49"/>
    <n v="179743.2"/>
    <n v="314550.59000000003"/>
    <n v="195155.52"/>
    <n v="341522.16"/>
  </r>
  <r>
    <n v="6"/>
    <s v="Region VI - Midsouth"/>
    <x v="39"/>
    <s v="TX"/>
    <x v="284"/>
    <n v="3"/>
    <x v="2"/>
    <n v="61654.55"/>
    <n v="107895.46"/>
    <n v="84031.23"/>
    <n v="147054.66"/>
    <n v="106236.1"/>
    <n v="185913.18"/>
    <n v="139850.69"/>
    <n v="244738.71"/>
    <n v="173227.39"/>
    <n v="303147.93"/>
    <n v="195126.08"/>
    <n v="341470.63"/>
    <n v="216742.81"/>
    <n v="379299.92"/>
  </r>
  <r>
    <n v="6"/>
    <s v="Region VI - Midsouth"/>
    <x v="39"/>
    <s v="TX"/>
    <x v="284"/>
    <n v="4"/>
    <x v="3"/>
    <n v="70712.86"/>
    <n v="113140.57"/>
    <n v="98998"/>
    <n v="158396.79999999999"/>
    <n v="127283.14"/>
    <n v="203653.03"/>
    <n v="169710.85"/>
    <n v="271537.37"/>
    <n v="212138.57"/>
    <n v="339421.71"/>
    <n v="240423.71"/>
    <n v="384677.94"/>
    <n v="268708.84999999998"/>
    <n v="429934.17"/>
  </r>
  <r>
    <n v="6"/>
    <s v="Region VI - Midsouth"/>
    <x v="39"/>
    <s v="TX"/>
    <x v="285"/>
    <n v="1"/>
    <x v="0"/>
    <n v="84441.95"/>
    <n v="147773.41"/>
    <n v="109366.46"/>
    <n v="191391.3"/>
    <n v="130942.48"/>
    <n v="229149.34"/>
    <n v="156236.57999999999"/>
    <n v="273414.02"/>
    <n v="184216.86"/>
    <n v="322379.51"/>
    <n v="201981.34"/>
    <n v="353467.35"/>
    <n v="218682.56"/>
    <n v="382694.48"/>
  </r>
  <r>
    <n v="6"/>
    <s v="Region VI - Midsouth"/>
    <x v="39"/>
    <s v="TX"/>
    <x v="285"/>
    <n v="2"/>
    <x v="1"/>
    <n v="72106.05"/>
    <n v="126185.59"/>
    <n v="94325.93"/>
    <n v="165070.38"/>
    <n v="114471.45"/>
    <n v="200325.04"/>
    <n v="140011.47"/>
    <n v="245020.08"/>
    <n v="166257.65"/>
    <n v="290950.88"/>
    <n v="182968.07"/>
    <n v="320194.12"/>
    <n v="198638.62"/>
    <n v="347617.59"/>
  </r>
  <r>
    <n v="6"/>
    <s v="Region VI - Midsouth"/>
    <x v="39"/>
    <s v="TX"/>
    <x v="285"/>
    <n v="3"/>
    <x v="2"/>
    <n v="62888.9"/>
    <n v="110055.58"/>
    <n v="85733.65"/>
    <n v="150033.89000000001"/>
    <n v="108404.66"/>
    <n v="189708.15"/>
    <n v="142721.91"/>
    <n v="249763.34"/>
    <n v="176798.58"/>
    <n v="309397.52"/>
    <n v="199159.97"/>
    <n v="348529.94"/>
    <n v="221236.23"/>
    <n v="387163.41"/>
  </r>
  <r>
    <n v="6"/>
    <s v="Region VI - Midsouth"/>
    <x v="39"/>
    <s v="TX"/>
    <x v="285"/>
    <n v="4"/>
    <x v="3"/>
    <n v="71976.740000000005"/>
    <n v="115162.78"/>
    <n v="100767.43"/>
    <n v="161227.89000000001"/>
    <n v="129558.12"/>
    <n v="207293"/>
    <n v="172744.16"/>
    <n v="276390.67"/>
    <n v="215930.21"/>
    <n v="345488.33"/>
    <n v="244720.9"/>
    <n v="391553.45"/>
    <n v="273511.59000000003"/>
    <n v="437618.56"/>
  </r>
  <r>
    <n v="6"/>
    <s v="Region VI - Midsouth"/>
    <x v="39"/>
    <s v="TX"/>
    <x v="286"/>
    <n v="1"/>
    <x v="0"/>
    <n v="83468.13"/>
    <n v="146069.23000000001"/>
    <n v="108076.93"/>
    <n v="189134.62"/>
    <n v="129379.4"/>
    <n v="226413.95"/>
    <n v="154342.32"/>
    <n v="270099.06"/>
    <n v="181955.95"/>
    <n v="318422.92"/>
    <n v="199487.47"/>
    <n v="349103.08"/>
    <n v="215958.31"/>
    <n v="377927.04"/>
  </r>
  <r>
    <n v="6"/>
    <s v="Region VI - Midsouth"/>
    <x v="39"/>
    <s v="TX"/>
    <x v="286"/>
    <n v="2"/>
    <x v="1"/>
    <n v="71406.37"/>
    <n v="124961.15"/>
    <n v="93370.63"/>
    <n v="163398.60999999999"/>
    <n v="113274.4"/>
    <n v="198230.19"/>
    <n v="138477.76999999999"/>
    <n v="242336.09"/>
    <n v="164395.82999999999"/>
    <n v="287692.7"/>
    <n v="180896.72"/>
    <n v="316569.26"/>
    <n v="196359.79"/>
    <n v="343629.64"/>
  </r>
  <r>
    <n v="6"/>
    <s v="Region VI - Midsouth"/>
    <x v="39"/>
    <s v="TX"/>
    <x v="286"/>
    <n v="3"/>
    <x v="2"/>
    <n v="62387.66"/>
    <n v="109178.41"/>
    <n v="85083.27"/>
    <n v="148895.73000000001"/>
    <n v="107609"/>
    <n v="188315.75"/>
    <n v="141701.42000000001"/>
    <n v="247977.48"/>
    <n v="175558.61"/>
    <n v="307227.57"/>
    <n v="197781.59"/>
    <n v="346117.79"/>
    <n v="219725.79"/>
    <n v="384520.13"/>
  </r>
  <r>
    <n v="6"/>
    <s v="Region VI - Midsouth"/>
    <x v="39"/>
    <s v="TX"/>
    <x v="286"/>
    <n v="4"/>
    <x v="3"/>
    <n v="71153.98"/>
    <n v="113846.36"/>
    <n v="99615.57"/>
    <n v="159384.91"/>
    <n v="128077.16"/>
    <n v="204923.45"/>
    <n v="170769.54"/>
    <n v="273231.27"/>
    <n v="213461.93"/>
    <n v="341539.09"/>
    <n v="241923.52"/>
    <n v="387077.63"/>
    <n v="270385.11"/>
    <n v="432616.18"/>
  </r>
  <r>
    <n v="6"/>
    <s v="Region VI - Midsouth"/>
    <x v="39"/>
    <s v="TX"/>
    <x v="287"/>
    <n v="1"/>
    <x v="0"/>
    <n v="84450.41"/>
    <n v="147788.22"/>
    <n v="109347.76"/>
    <n v="191358.58"/>
    <n v="130900.01"/>
    <n v="229075.02"/>
    <n v="156155.24"/>
    <n v="273271.67"/>
    <n v="184092.21"/>
    <n v="322161.37"/>
    <n v="201829.01"/>
    <n v="353200.76"/>
    <n v="218492.28"/>
    <n v="382361.48"/>
  </r>
  <r>
    <n v="6"/>
    <s v="Region VI - Midsouth"/>
    <x v="39"/>
    <s v="TX"/>
    <x v="287"/>
    <n v="2"/>
    <x v="1"/>
    <n v="72251.58"/>
    <n v="126440.27"/>
    <n v="94474.35"/>
    <n v="165330.10999999999"/>
    <n v="114611.99"/>
    <n v="200570.99"/>
    <n v="140110.41"/>
    <n v="245193.21"/>
    <n v="166332.54"/>
    <n v="291081.94"/>
    <n v="183026.99"/>
    <n v="320297.24"/>
    <n v="198671.05"/>
    <n v="347674.34"/>
  </r>
  <r>
    <n v="6"/>
    <s v="Region VI - Midsouth"/>
    <x v="39"/>
    <s v="TX"/>
    <x v="287"/>
    <n v="3"/>
    <x v="2"/>
    <n v="63130.15"/>
    <n v="110477.75999999999"/>
    <n v="86097.08"/>
    <n v="150669.89000000001"/>
    <n v="108892.19"/>
    <n v="190561.34"/>
    <n v="143392.14000000001"/>
    <n v="250936.25"/>
    <n v="177654.2"/>
    <n v="310894.84999999998"/>
    <n v="200143.13"/>
    <n v="350250.48"/>
    <n v="222350.11"/>
    <n v="389112.69"/>
  </r>
  <r>
    <n v="6"/>
    <s v="Region VI - Midsouth"/>
    <x v="39"/>
    <s v="TX"/>
    <x v="287"/>
    <n v="4"/>
    <x v="3"/>
    <n v="71991.600000000006"/>
    <n v="115186.57"/>
    <n v="100788.25"/>
    <n v="161261.20000000001"/>
    <n v="129584.89"/>
    <n v="207335.83"/>
    <n v="172779.85"/>
    <n v="276447.77"/>
    <n v="215974.81"/>
    <n v="345559.71"/>
    <n v="244771.46"/>
    <n v="391634.34"/>
    <n v="273568.09999999998"/>
    <n v="437708.96"/>
  </r>
  <r>
    <n v="6"/>
    <s v="Region VI - Midsouth"/>
    <x v="39"/>
    <s v="TX"/>
    <x v="288"/>
    <n v="1"/>
    <x v="0"/>
    <n v="77608.33"/>
    <n v="135814.57"/>
    <n v="100377.12"/>
    <n v="175659.96"/>
    <n v="120085.85"/>
    <n v="210150.24"/>
    <n v="143139.41"/>
    <n v="250493.97"/>
    <n v="168639.79"/>
    <n v="295119.63"/>
    <n v="184828.93"/>
    <n v="323450.62"/>
    <n v="199993.36"/>
    <n v="349988.38"/>
  </r>
  <r>
    <n v="6"/>
    <s v="Region VI - Midsouth"/>
    <x v="39"/>
    <s v="TX"/>
    <x v="288"/>
    <n v="2"/>
    <x v="1"/>
    <n v="66917.22"/>
    <n v="117105.13"/>
    <n v="87342"/>
    <n v="152848.5"/>
    <n v="105810.96"/>
    <n v="185169.18"/>
    <n v="129077.65"/>
    <n v="225885.89"/>
    <n v="153075.13"/>
    <n v="267881.48"/>
    <n v="168350.76"/>
    <n v="294613.82"/>
    <n v="182621.95"/>
    <n v="319588.40999999997"/>
  </r>
  <r>
    <n v="6"/>
    <s v="Region VI - Midsouth"/>
    <x v="39"/>
    <s v="TX"/>
    <x v="288"/>
    <n v="3"/>
    <x v="2"/>
    <n v="58897.74"/>
    <n v="103071.05"/>
    <n v="80454.14"/>
    <n v="140794.74"/>
    <n v="101859.96"/>
    <n v="178254.92"/>
    <n v="134237.99"/>
    <n v="234916.48000000001"/>
    <n v="166407.51999999999"/>
    <n v="291213.17"/>
    <n v="187545"/>
    <n v="328203.75"/>
    <n v="208435.37"/>
    <n v="364761.91"/>
  </r>
  <r>
    <n v="6"/>
    <s v="Region VI - Midsouth"/>
    <x v="39"/>
    <s v="TX"/>
    <x v="288"/>
    <n v="4"/>
    <x v="3"/>
    <n v="66187.67"/>
    <n v="105900.28"/>
    <n v="92662.74"/>
    <n v="148260.39000000001"/>
    <n v="119137.81"/>
    <n v="190620.5"/>
    <n v="158850.41"/>
    <n v="254160.66"/>
    <n v="198563.01"/>
    <n v="317700.83"/>
    <n v="225038.07999999999"/>
    <n v="360060.94"/>
    <n v="251513.15"/>
    <n v="402421.05"/>
  </r>
  <r>
    <n v="6"/>
    <s v="Region VI - Midsouth"/>
    <x v="39"/>
    <s v="TX"/>
    <x v="289"/>
    <n v="1"/>
    <x v="0"/>
    <n v="84416.56"/>
    <n v="147728.98000000001"/>
    <n v="109422.57"/>
    <n v="191489.49"/>
    <n v="131069.89"/>
    <n v="229372.31"/>
    <n v="156480.62"/>
    <n v="273841.09000000003"/>
    <n v="184590.83"/>
    <n v="323033.96000000002"/>
    <n v="202438.35"/>
    <n v="354267.11"/>
    <n v="219253.41"/>
    <n v="383693.47"/>
  </r>
  <r>
    <n v="6"/>
    <s v="Region VI - Midsouth"/>
    <x v="39"/>
    <s v="TX"/>
    <x v="289"/>
    <n v="2"/>
    <x v="1"/>
    <n v="71669.47"/>
    <n v="125421.57"/>
    <n v="93880.69"/>
    <n v="164291.21"/>
    <n v="114049.83"/>
    <n v="199587.21"/>
    <n v="139714.68"/>
    <n v="244500.68"/>
    <n v="166032.97"/>
    <n v="290557.7"/>
    <n v="182791.3"/>
    <n v="319884.78000000003"/>
    <n v="198541.34"/>
    <n v="347447.35"/>
  </r>
  <r>
    <n v="6"/>
    <s v="Region VI - Midsouth"/>
    <x v="39"/>
    <s v="TX"/>
    <x v="289"/>
    <n v="3"/>
    <x v="2"/>
    <n v="62165.15"/>
    <n v="108789.02"/>
    <n v="84643.38"/>
    <n v="148125.91"/>
    <n v="106942.07"/>
    <n v="187148.62"/>
    <n v="140711.19"/>
    <n v="246244.59"/>
    <n v="174231.73"/>
    <n v="304905.53000000003"/>
    <n v="196210.48"/>
    <n v="343368.34"/>
    <n v="217894.6"/>
    <n v="381315.55"/>
  </r>
  <r>
    <n v="6"/>
    <s v="Region VI - Midsouth"/>
    <x v="39"/>
    <s v="TX"/>
    <x v="289"/>
    <n v="4"/>
    <x v="3"/>
    <n v="71932.13"/>
    <n v="115091.41"/>
    <n v="100704.98"/>
    <n v="161127.97"/>
    <n v="129477.83"/>
    <n v="207164.53"/>
    <n v="172637.11"/>
    <n v="276219.38"/>
    <n v="215796.39"/>
    <n v="345274.22"/>
    <n v="244569.24"/>
    <n v="391310.79"/>
    <n v="273342.09000000003"/>
    <n v="437347.35"/>
  </r>
  <r>
    <n v="6"/>
    <s v="Region VI - Midsouth"/>
    <x v="39"/>
    <s v="TX"/>
    <x v="290"/>
    <n v="1"/>
    <x v="0"/>
    <n v="82485.86"/>
    <n v="144350.25"/>
    <n v="106806.09"/>
    <n v="186910.66"/>
    <n v="127858.79"/>
    <n v="223752.88"/>
    <n v="152529.4"/>
    <n v="266926.45"/>
    <n v="179819.7"/>
    <n v="314684.46999999997"/>
    <n v="197145.94"/>
    <n v="345005.4"/>
    <n v="213424.34"/>
    <n v="373492.6"/>
  </r>
  <r>
    <n v="6"/>
    <s v="Region VI - Midsouth"/>
    <x v="39"/>
    <s v="TX"/>
    <x v="290"/>
    <n v="2"/>
    <x v="1"/>
    <n v="70561.16"/>
    <n v="123482.03"/>
    <n v="92266.92"/>
    <n v="161467.10999999999"/>
    <n v="111936.8"/>
    <n v="195889.39"/>
    <n v="136845.13"/>
    <n v="239478.97"/>
    <n v="162459.12"/>
    <n v="284303.46000000002"/>
    <n v="178766.44"/>
    <n v="312841.28000000003"/>
    <n v="194048.54"/>
    <n v="339584.94"/>
  </r>
  <r>
    <n v="6"/>
    <s v="Region VI - Midsouth"/>
    <x v="39"/>
    <s v="TX"/>
    <x v="290"/>
    <n v="3"/>
    <x v="2"/>
    <n v="61645.18"/>
    <n v="107879.06"/>
    <n v="84069.47"/>
    <n v="147121.57"/>
    <n v="106325.8"/>
    <n v="186070.16"/>
    <n v="140010.69"/>
    <n v="245018.7"/>
    <n v="173463.02"/>
    <n v="303560.28000000003"/>
    <n v="195420.05"/>
    <n v="341985.09"/>
    <n v="217101.47"/>
    <n v="379927.57"/>
  </r>
  <r>
    <n v="6"/>
    <s v="Region VI - Midsouth"/>
    <x v="39"/>
    <s v="TX"/>
    <x v="290"/>
    <n v="4"/>
    <x v="3"/>
    <n v="70316.350000000006"/>
    <n v="112506.15"/>
    <n v="98442.880000000005"/>
    <n v="157508.62"/>
    <n v="126569.42"/>
    <n v="202511.08"/>
    <n v="168759.23"/>
    <n v="270014.77"/>
    <n v="210949.04"/>
    <n v="337518.46"/>
    <n v="239075.58"/>
    <n v="382520.93"/>
    <n v="267202.11"/>
    <n v="427523.39"/>
  </r>
  <r>
    <n v="6"/>
    <s v="Region VI - Midsouth"/>
    <x v="39"/>
    <s v="TX"/>
    <x v="291"/>
    <n v="1"/>
    <x v="0"/>
    <n v="83485.06"/>
    <n v="146098.85999999999"/>
    <n v="108039.52"/>
    <n v="189069.17"/>
    <n v="129294.46"/>
    <n v="226265.3"/>
    <n v="154179.63"/>
    <n v="269814.34999999998"/>
    <n v="181706.65"/>
    <n v="317986.63"/>
    <n v="199182.8"/>
    <n v="348569.91"/>
    <n v="215577.74"/>
    <n v="377261.05"/>
  </r>
  <r>
    <n v="6"/>
    <s v="Region VI - Midsouth"/>
    <x v="39"/>
    <s v="TX"/>
    <x v="291"/>
    <n v="2"/>
    <x v="1"/>
    <n v="71697.429999999993"/>
    <n v="125470.5"/>
    <n v="93667.46"/>
    <n v="163918.06"/>
    <n v="113555.48"/>
    <n v="198722.09"/>
    <n v="138675.64000000001"/>
    <n v="242682.36"/>
    <n v="164545.62"/>
    <n v="287954.83"/>
    <n v="181014.57"/>
    <n v="316775.49"/>
    <n v="196424.65"/>
    <n v="343743.14"/>
  </r>
  <r>
    <n v="6"/>
    <s v="Region VI - Midsouth"/>
    <x v="39"/>
    <s v="TX"/>
    <x v="291"/>
    <n v="3"/>
    <x v="2"/>
    <n v="62870.16"/>
    <n v="110022.79"/>
    <n v="85810.12"/>
    <n v="150167.72"/>
    <n v="108584.06"/>
    <n v="190022.11"/>
    <n v="143041.89000000001"/>
    <n v="250323.31"/>
    <n v="177269.85"/>
    <n v="310222.23"/>
    <n v="199747.92"/>
    <n v="349558.86"/>
    <n v="221953.55"/>
    <n v="388418.71"/>
  </r>
  <r>
    <n v="6"/>
    <s v="Region VI - Midsouth"/>
    <x v="39"/>
    <s v="TX"/>
    <x v="291"/>
    <n v="4"/>
    <x v="3"/>
    <n v="71183.710000000006"/>
    <n v="113893.95"/>
    <n v="99657.2"/>
    <n v="159451.51999999999"/>
    <n v="128130.69"/>
    <n v="205009.1"/>
    <n v="170840.91"/>
    <n v="273345.46999999997"/>
    <n v="213551.14"/>
    <n v="341681.83"/>
    <n v="242024.63"/>
    <n v="387239.41"/>
    <n v="270498.12"/>
    <n v="432796.99"/>
  </r>
  <r>
    <n v="6"/>
    <s v="Region VI - Midsouth"/>
    <x v="39"/>
    <s v="TX"/>
    <x v="292"/>
    <n v="1"/>
    <x v="0"/>
    <n v="79547.490000000005"/>
    <n v="139208.10999999999"/>
    <n v="102974.89"/>
    <n v="180206.06"/>
    <n v="123254.48"/>
    <n v="215695.35"/>
    <n v="147009.29"/>
    <n v="257266.26"/>
    <n v="173286.27"/>
    <n v="303250.96999999997"/>
    <n v="189969"/>
    <n v="332445.75"/>
    <n v="205632.15"/>
    <n v="359856.26"/>
  </r>
  <r>
    <n v="6"/>
    <s v="Region VI - Midsouth"/>
    <x v="39"/>
    <s v="TX"/>
    <x v="292"/>
    <n v="2"/>
    <x v="1"/>
    <n v="68171.05"/>
    <n v="119299.35"/>
    <n v="89104.19"/>
    <n v="155932.32"/>
    <n v="108064.54"/>
    <n v="189112.94"/>
    <n v="132046.14000000001"/>
    <n v="231080.74"/>
    <n v="156723.88"/>
    <n v="274266.78000000003"/>
    <n v="172434.54"/>
    <n v="301760.44"/>
    <n v="187147.18"/>
    <n v="327507.57"/>
  </r>
  <r>
    <n v="6"/>
    <s v="Region VI - Midsouth"/>
    <x v="39"/>
    <s v="TX"/>
    <x v="292"/>
    <n v="3"/>
    <x v="2"/>
    <n v="59658.97"/>
    <n v="104403.19"/>
    <n v="81391.47"/>
    <n v="142435.07999999999"/>
    <n v="102963.75"/>
    <n v="180186.56"/>
    <n v="135608.73000000001"/>
    <n v="237315.28"/>
    <n v="168031.86"/>
    <n v="294055.75"/>
    <n v="189318.59"/>
    <n v="331307.53999999998"/>
    <n v="210342.38"/>
    <n v="368099.17"/>
  </r>
  <r>
    <n v="6"/>
    <s v="Region VI - Midsouth"/>
    <x v="39"/>
    <s v="TX"/>
    <x v="292"/>
    <n v="4"/>
    <x v="3"/>
    <n v="67818.320000000007"/>
    <n v="108509.32"/>
    <n v="94945.65"/>
    <n v="151913.04999999999"/>
    <n v="122072.98"/>
    <n v="195316.78"/>
    <n v="162763.98000000001"/>
    <n v="260422.37"/>
    <n v="203454.97"/>
    <n v="325527.96000000002"/>
    <n v="230582.3"/>
    <n v="368931.69"/>
    <n v="257709.63"/>
    <n v="412335.42"/>
  </r>
  <r>
    <n v="6"/>
    <s v="Region VI - Midsouth"/>
    <x v="39"/>
    <s v="TX"/>
    <x v="293"/>
    <n v="1"/>
    <x v="0"/>
    <n v="79077.509999999995"/>
    <n v="138385.64000000001"/>
    <n v="102292.72"/>
    <n v="179012.27"/>
    <n v="122388"/>
    <n v="214179.01"/>
    <n v="145899.47"/>
    <n v="255324.07"/>
    <n v="171906.5"/>
    <n v="300836.38"/>
    <n v="188417.4"/>
    <n v="329730.45"/>
    <n v="203889.46"/>
    <n v="356806.55"/>
  </r>
  <r>
    <n v="6"/>
    <s v="Region VI - Midsouth"/>
    <x v="39"/>
    <s v="TX"/>
    <x v="293"/>
    <n v="2"/>
    <x v="1"/>
    <n v="68112.27"/>
    <n v="119196.47"/>
    <n v="88923.37"/>
    <n v="155615.89000000001"/>
    <n v="107747.09"/>
    <n v="188557.41"/>
    <n v="131477.15"/>
    <n v="230085.01"/>
    <n v="155942.75"/>
    <n v="272899.82"/>
    <n v="171516.71"/>
    <n v="300154.25"/>
    <n v="186072.63"/>
    <n v="325627.09999999998"/>
  </r>
  <r>
    <n v="6"/>
    <s v="Region VI - Midsouth"/>
    <x v="39"/>
    <s v="TX"/>
    <x v="293"/>
    <n v="3"/>
    <x v="2"/>
    <n v="59890.85"/>
    <n v="104808.99"/>
    <n v="81793.14"/>
    <n v="143137.99"/>
    <n v="103540.98"/>
    <n v="181196.72"/>
    <n v="136438.96"/>
    <n v="238768.19"/>
    <n v="169123.11"/>
    <n v="295965.43"/>
    <n v="190595.73"/>
    <n v="333542.53000000003"/>
    <n v="211814.92"/>
    <n v="370676.11"/>
  </r>
  <r>
    <n v="6"/>
    <s v="Region VI - Midsouth"/>
    <x v="39"/>
    <s v="TX"/>
    <x v="293"/>
    <n v="4"/>
    <x v="3"/>
    <n v="67436.679999999993"/>
    <n v="107898.69"/>
    <n v="94411.36"/>
    <n v="151058.17000000001"/>
    <n v="121386.03"/>
    <n v="194217.65"/>
    <n v="161848.04"/>
    <n v="258956.87"/>
    <n v="202310.05"/>
    <n v="323696.08"/>
    <n v="229284.72"/>
    <n v="366855.56"/>
    <n v="256259.4"/>
    <n v="410015.04"/>
  </r>
  <r>
    <n v="6"/>
    <s v="Region VI - Midsouth"/>
    <x v="39"/>
    <s v="TX"/>
    <x v="294"/>
    <n v="1"/>
    <x v="0"/>
    <n v="82485.86"/>
    <n v="144350.25"/>
    <n v="106806.09"/>
    <n v="186910.66"/>
    <n v="127858.79"/>
    <n v="223752.88"/>
    <n v="152529.4"/>
    <n v="266926.45"/>
    <n v="179819.7"/>
    <n v="314684.46999999997"/>
    <n v="197145.94"/>
    <n v="345005.4"/>
    <n v="213424.34"/>
    <n v="373492.6"/>
  </r>
  <r>
    <n v="6"/>
    <s v="Region VI - Midsouth"/>
    <x v="39"/>
    <s v="TX"/>
    <x v="294"/>
    <n v="2"/>
    <x v="1"/>
    <n v="70561.16"/>
    <n v="123482.03"/>
    <n v="92266.92"/>
    <n v="161467.10999999999"/>
    <n v="111936.8"/>
    <n v="195889.39"/>
    <n v="136845.13"/>
    <n v="239478.97"/>
    <n v="162459.12"/>
    <n v="284303.46000000002"/>
    <n v="178766.44"/>
    <n v="312841.28000000003"/>
    <n v="194048.54"/>
    <n v="339584.94"/>
  </r>
  <r>
    <n v="6"/>
    <s v="Region VI - Midsouth"/>
    <x v="39"/>
    <s v="TX"/>
    <x v="294"/>
    <n v="3"/>
    <x v="2"/>
    <n v="61645.18"/>
    <n v="107879.06"/>
    <n v="84069.47"/>
    <n v="147121.57"/>
    <n v="106325.8"/>
    <n v="186070.16"/>
    <n v="140010.69"/>
    <n v="245018.7"/>
    <n v="173463.02"/>
    <n v="303560.28000000003"/>
    <n v="195420.05"/>
    <n v="341985.09"/>
    <n v="217101.47"/>
    <n v="379927.57"/>
  </r>
  <r>
    <n v="6"/>
    <s v="Region VI - Midsouth"/>
    <x v="39"/>
    <s v="TX"/>
    <x v="294"/>
    <n v="4"/>
    <x v="3"/>
    <n v="70316.350000000006"/>
    <n v="112506.15"/>
    <n v="98442.880000000005"/>
    <n v="157508.62"/>
    <n v="126569.42"/>
    <n v="202511.08"/>
    <n v="168759.23"/>
    <n v="270014.77"/>
    <n v="210949.04"/>
    <n v="337518.46"/>
    <n v="239075.58"/>
    <n v="382520.93"/>
    <n v="267202.11"/>
    <n v="427523.39"/>
  </r>
  <r>
    <n v="6"/>
    <s v="Region VI - Midsouth"/>
    <x v="39"/>
    <s v="TX"/>
    <x v="295"/>
    <n v="1"/>
    <x v="0"/>
    <n v="79564.42"/>
    <n v="139237.73000000001"/>
    <n v="102937.49"/>
    <n v="180140.61"/>
    <n v="123169.54"/>
    <n v="215546.7"/>
    <n v="146846.6"/>
    <n v="256981.55"/>
    <n v="173036.96"/>
    <n v="302814.68"/>
    <n v="189664.33"/>
    <n v="331912.58"/>
    <n v="205251.58"/>
    <n v="359190.27"/>
  </r>
  <r>
    <n v="6"/>
    <s v="Region VI - Midsouth"/>
    <x v="39"/>
    <s v="TX"/>
    <x v="295"/>
    <n v="2"/>
    <x v="1"/>
    <n v="68462.11"/>
    <n v="119808.7"/>
    <n v="89401.02"/>
    <n v="156451.78"/>
    <n v="108345.62"/>
    <n v="189604.84"/>
    <n v="132244"/>
    <n v="231427.01"/>
    <n v="156873.66"/>
    <n v="274528.90999999997"/>
    <n v="172552.39"/>
    <n v="301966.68"/>
    <n v="187212.04"/>
    <n v="327621.07"/>
  </r>
  <r>
    <n v="6"/>
    <s v="Region VI - Midsouth"/>
    <x v="39"/>
    <s v="TX"/>
    <x v="295"/>
    <n v="3"/>
    <x v="2"/>
    <n v="60141.47"/>
    <n v="105247.57"/>
    <n v="82118.33"/>
    <n v="143707.07"/>
    <n v="103938.81"/>
    <n v="181892.93"/>
    <n v="136949.21"/>
    <n v="239661.12"/>
    <n v="169743.09"/>
    <n v="297050.40999999997"/>
    <n v="191284.92"/>
    <n v="334748.61"/>
    <n v="212570.14"/>
    <n v="371997.75"/>
  </r>
  <r>
    <n v="6"/>
    <s v="Region VI - Midsouth"/>
    <x v="39"/>
    <s v="TX"/>
    <x v="295"/>
    <n v="4"/>
    <x v="3"/>
    <n v="67848.06"/>
    <n v="108556.9"/>
    <n v="94987.29"/>
    <n v="151979.66"/>
    <n v="122126.51"/>
    <n v="195402.43"/>
    <n v="162835.35"/>
    <n v="260536.57"/>
    <n v="203544.19"/>
    <n v="325670.71000000002"/>
    <n v="230683.42"/>
    <n v="369093.47"/>
    <n v="257822.64"/>
    <n v="412516.23"/>
  </r>
  <r>
    <n v="6"/>
    <s v="Region VI - Midsouth"/>
    <x v="39"/>
    <s v="TX"/>
    <x v="296"/>
    <n v="1"/>
    <x v="0"/>
    <n v="83485.06"/>
    <n v="146098.85999999999"/>
    <n v="108039.52"/>
    <n v="189069.17"/>
    <n v="129294.46"/>
    <n v="226265.3"/>
    <n v="154179.63"/>
    <n v="269814.34999999998"/>
    <n v="181706.65"/>
    <n v="317986.63"/>
    <n v="199182.8"/>
    <n v="348569.91"/>
    <n v="215577.74"/>
    <n v="377261.05"/>
  </r>
  <r>
    <n v="6"/>
    <s v="Region VI - Midsouth"/>
    <x v="39"/>
    <s v="TX"/>
    <x v="296"/>
    <n v="2"/>
    <x v="1"/>
    <n v="71697.429999999993"/>
    <n v="125470.5"/>
    <n v="93667.46"/>
    <n v="163918.06"/>
    <n v="113555.48"/>
    <n v="198722.09"/>
    <n v="138675.64000000001"/>
    <n v="242682.36"/>
    <n v="164545.62"/>
    <n v="287954.83"/>
    <n v="181014.57"/>
    <n v="316775.49"/>
    <n v="196424.65"/>
    <n v="343743.14"/>
  </r>
  <r>
    <n v="6"/>
    <s v="Region VI - Midsouth"/>
    <x v="39"/>
    <s v="TX"/>
    <x v="296"/>
    <n v="3"/>
    <x v="2"/>
    <n v="62870.16"/>
    <n v="110022.79"/>
    <n v="85810.12"/>
    <n v="150167.72"/>
    <n v="108584.06"/>
    <n v="190022.11"/>
    <n v="143041.89000000001"/>
    <n v="250323.31"/>
    <n v="177269.85"/>
    <n v="310222.23"/>
    <n v="199747.92"/>
    <n v="349558.86"/>
    <n v="221953.55"/>
    <n v="388418.71"/>
  </r>
  <r>
    <n v="6"/>
    <s v="Region VI - Midsouth"/>
    <x v="39"/>
    <s v="TX"/>
    <x v="296"/>
    <n v="4"/>
    <x v="3"/>
    <n v="71183.710000000006"/>
    <n v="113893.95"/>
    <n v="99657.2"/>
    <n v="159451.51999999999"/>
    <n v="128130.69"/>
    <n v="205009.1"/>
    <n v="170840.91"/>
    <n v="273345.46999999997"/>
    <n v="213551.14"/>
    <n v="341681.83"/>
    <n v="242024.63"/>
    <n v="387239.41"/>
    <n v="270498.12"/>
    <n v="432796.99"/>
  </r>
  <r>
    <n v="6"/>
    <s v="Region VI - Midsouth"/>
    <x v="39"/>
    <s v="TX"/>
    <x v="297"/>
    <n v="1"/>
    <x v="0"/>
    <n v="84458.87"/>
    <n v="147803.03"/>
    <n v="109329.06"/>
    <n v="191325.85"/>
    <n v="130857.54"/>
    <n v="229000.69"/>
    <n v="156073.89000000001"/>
    <n v="273129.31"/>
    <n v="183967.56"/>
    <n v="321943.23"/>
    <n v="201676.67"/>
    <n v="352934.18"/>
    <n v="218301.99"/>
    <n v="382028.49"/>
  </r>
  <r>
    <n v="6"/>
    <s v="Region VI - Midsouth"/>
    <x v="39"/>
    <s v="TX"/>
    <x v="297"/>
    <n v="2"/>
    <x v="1"/>
    <n v="72397.11"/>
    <n v="126694.94"/>
    <n v="94622.76"/>
    <n v="165589.84"/>
    <n v="114752.54"/>
    <n v="200816.94"/>
    <n v="140209.34"/>
    <n v="245366.35"/>
    <n v="166407.43"/>
    <n v="291213.01"/>
    <n v="183085.92"/>
    <n v="320400.36"/>
    <n v="198703.48"/>
    <n v="347731.09"/>
  </r>
  <r>
    <n v="6"/>
    <s v="Region VI - Midsouth"/>
    <x v="39"/>
    <s v="TX"/>
    <x v="297"/>
    <n v="3"/>
    <x v="2"/>
    <n v="63371.4"/>
    <n v="110899.95"/>
    <n v="86460.5"/>
    <n v="151305.88"/>
    <n v="109379.72"/>
    <n v="191414.52"/>
    <n v="144062.38"/>
    <n v="252109.17"/>
    <n v="178509.82"/>
    <n v="312392.18"/>
    <n v="201126.3"/>
    <n v="351971.02"/>
    <n v="223463.99"/>
    <n v="391061.98"/>
  </r>
  <r>
    <n v="6"/>
    <s v="Region VI - Midsouth"/>
    <x v="39"/>
    <s v="TX"/>
    <x v="297"/>
    <n v="4"/>
    <x v="3"/>
    <n v="72006.47"/>
    <n v="115210.36"/>
    <n v="100809.06"/>
    <n v="161294.51"/>
    <n v="129611.65"/>
    <n v="207378.65"/>
    <n v="172815.54"/>
    <n v="276504.87"/>
    <n v="216019.42"/>
    <n v="345631.08"/>
    <n v="244822.01"/>
    <n v="391715.23"/>
    <n v="273624.59999999998"/>
    <n v="437799.37"/>
  </r>
  <r>
    <n v="7"/>
    <s v="Region VII - Midwest"/>
    <x v="40"/>
    <s v="IA"/>
    <x v="29"/>
    <n v="1"/>
    <x v="0"/>
    <n v="94281.64"/>
    <n v="164992.87"/>
    <n v="122037.39"/>
    <n v="213565.43"/>
    <n v="146063.66"/>
    <n v="255611.4"/>
    <n v="174203.11"/>
    <n v="304855.44"/>
    <n v="205330.15"/>
    <n v="359327.76"/>
    <n v="225092.03"/>
    <n v="393911.05"/>
    <n v="243641.7"/>
    <n v="426372.98"/>
  </r>
  <r>
    <n v="7"/>
    <s v="Region VII - Midwest"/>
    <x v="40"/>
    <s v="IA"/>
    <x v="29"/>
    <n v="2"/>
    <x v="1"/>
    <n v="80849.22"/>
    <n v="141486.14000000001"/>
    <n v="105659.93"/>
    <n v="184904.88"/>
    <n v="128128.54"/>
    <n v="224224.95"/>
    <n v="156535.76999999999"/>
    <n v="273937.59000000003"/>
    <n v="185774.56"/>
    <n v="325105.46999999997"/>
    <n v="204388.69"/>
    <n v="357680.2"/>
    <n v="221816.08"/>
    <n v="388178.14"/>
  </r>
  <r>
    <n v="7"/>
    <s v="Region VII - Midwest"/>
    <x v="40"/>
    <s v="IA"/>
    <x v="29"/>
    <n v="3"/>
    <x v="2"/>
    <n v="70796.28"/>
    <n v="123893.48"/>
    <n v="96598.57"/>
    <n v="169047.5"/>
    <n v="122211.68"/>
    <n v="213870.44"/>
    <n v="160969.70000000001"/>
    <n v="281696.96999999997"/>
    <n v="199465.76"/>
    <n v="349065.08"/>
    <n v="224741.72"/>
    <n v="393298.02"/>
    <n v="249707.22"/>
    <n v="436987.64"/>
  </r>
  <r>
    <n v="7"/>
    <s v="Region VII - Midwest"/>
    <x v="40"/>
    <s v="IA"/>
    <x v="29"/>
    <n v="4"/>
    <x v="3"/>
    <n v="80382.78"/>
    <n v="128612.45"/>
    <n v="112535.89"/>
    <n v="180057.43"/>
    <n v="144689.01"/>
    <n v="231502.41"/>
    <n v="192918.67"/>
    <n v="308669.88"/>
    <n v="241148.34"/>
    <n v="385837.35"/>
    <n v="273301.45"/>
    <n v="437282.33"/>
    <n v="305454.57"/>
    <n v="488727.31"/>
  </r>
  <r>
    <n v="7"/>
    <s v="Region VII - Midwest"/>
    <x v="40"/>
    <s v="IA"/>
    <x v="298"/>
    <n v="1"/>
    <x v="0"/>
    <n v="93794.74"/>
    <n v="164140.79"/>
    <n v="121392.62"/>
    <n v="212437.09"/>
    <n v="145282.12"/>
    <n v="254243.71"/>
    <n v="173255.98"/>
    <n v="303197.96000000002"/>
    <n v="204199.7"/>
    <n v="357349.47"/>
    <n v="223845.09"/>
    <n v="391728.91"/>
    <n v="242279.58"/>
    <n v="423989.26"/>
  </r>
  <r>
    <n v="7"/>
    <s v="Region VII - Midwest"/>
    <x v="40"/>
    <s v="IA"/>
    <x v="298"/>
    <n v="2"/>
    <x v="1"/>
    <n v="80499.38"/>
    <n v="140873.92000000001"/>
    <n v="105182.28"/>
    <n v="184068.99"/>
    <n v="127530.01"/>
    <n v="223177.52"/>
    <n v="155768.91"/>
    <n v="272595.59999999998"/>
    <n v="184843.65"/>
    <n v="323476.38"/>
    <n v="203353.01"/>
    <n v="355867.77"/>
    <n v="220676.67"/>
    <n v="386184.17"/>
  </r>
  <r>
    <n v="7"/>
    <s v="Region VII - Midwest"/>
    <x v="40"/>
    <s v="IA"/>
    <x v="298"/>
    <n v="3"/>
    <x v="2"/>
    <n v="70545.66"/>
    <n v="123454.9"/>
    <n v="96273.38"/>
    <n v="168478.42"/>
    <n v="121813.85"/>
    <n v="213174.23"/>
    <n v="160459.45000000001"/>
    <n v="280804.03999999998"/>
    <n v="198845.77"/>
    <n v="347980.11"/>
    <n v="224052.54"/>
    <n v="392091.94"/>
    <n v="248952"/>
    <n v="435666"/>
  </r>
  <r>
    <n v="7"/>
    <s v="Region VII - Midwest"/>
    <x v="40"/>
    <s v="IA"/>
    <x v="298"/>
    <n v="4"/>
    <x v="3"/>
    <n v="79971.399999999994"/>
    <n v="127954.24000000001"/>
    <n v="111959.96"/>
    <n v="179135.94"/>
    <n v="143948.51999999999"/>
    <n v="230317.64"/>
    <n v="191931.36"/>
    <n v="307090.18"/>
    <n v="239914.2"/>
    <n v="383862.73"/>
    <n v="271902.76"/>
    <n v="435044.43"/>
    <n v="303891.32"/>
    <n v="486226.12"/>
  </r>
  <r>
    <n v="7"/>
    <s v="Region VII - Midwest"/>
    <x v="40"/>
    <s v="IA"/>
    <x v="299"/>
    <n v="1"/>
    <x v="0"/>
    <n v="87892.61"/>
    <n v="153812.07"/>
    <n v="113786.33"/>
    <n v="199126.07"/>
    <n v="136200.92000000001"/>
    <n v="238351.61"/>
    <n v="162459.79"/>
    <n v="284304.64000000001"/>
    <n v="191506.8"/>
    <n v="335136.89"/>
    <n v="209948.22"/>
    <n v="367409.38"/>
    <n v="227266.04"/>
    <n v="397715.57"/>
  </r>
  <r>
    <n v="7"/>
    <s v="Region VII - Midwest"/>
    <x v="40"/>
    <s v="IA"/>
    <x v="299"/>
    <n v="2"/>
    <x v="1"/>
    <n v="75282.59"/>
    <n v="131744.53"/>
    <n v="98411.57"/>
    <n v="172220.24"/>
    <n v="119363.87"/>
    <n v="208886.77"/>
    <n v="145874.13"/>
    <n v="255279.72"/>
    <n v="173148.48"/>
    <n v="303009.84000000003"/>
    <n v="190512.43"/>
    <n v="333396.75"/>
    <n v="206776.68"/>
    <n v="361859.19"/>
  </r>
  <r>
    <n v="7"/>
    <s v="Region VII - Midwest"/>
    <x v="40"/>
    <s v="IA"/>
    <x v="299"/>
    <n v="3"/>
    <x v="2"/>
    <n v="65849.48"/>
    <n v="115236.6"/>
    <n v="89827.12"/>
    <n v="157197.45000000001"/>
    <n v="113627.14"/>
    <n v="198847.5"/>
    <n v="149644.82999999999"/>
    <n v="261878.45"/>
    <n v="185416.59"/>
    <n v="324479.03999999998"/>
    <n v="208900.12"/>
    <n v="365575.21"/>
    <n v="232092.19"/>
    <n v="406161.33"/>
  </r>
  <r>
    <n v="7"/>
    <s v="Region VII - Midwest"/>
    <x v="40"/>
    <s v="IA"/>
    <x v="299"/>
    <n v="4"/>
    <x v="3"/>
    <n v="74930.75"/>
    <n v="119889.2"/>
    <n v="104903.05"/>
    <n v="167844.88"/>
    <n v="134875.35"/>
    <n v="215800.56"/>
    <n v="179833.8"/>
    <n v="287734.08"/>
    <n v="224792.25"/>
    <n v="359667.6"/>
    <n v="254764.54"/>
    <n v="407623.28"/>
    <n v="284736.84000000003"/>
    <n v="455578.96"/>
  </r>
  <r>
    <n v="7"/>
    <s v="Region VII - Midwest"/>
    <x v="40"/>
    <s v="IA"/>
    <x v="300"/>
    <n v="1"/>
    <x v="0"/>
    <n v="100653.74"/>
    <n v="176144.05"/>
    <n v="130325.85"/>
    <n v="228070.25"/>
    <n v="156011.32999999999"/>
    <n v="273019.84000000003"/>
    <n v="186109.11"/>
    <n v="325690.94"/>
    <n v="219402.81"/>
    <n v="383954.91"/>
    <n v="240540.5"/>
    <n v="420945.87"/>
    <n v="260397.92"/>
    <n v="455696.36"/>
  </r>
  <r>
    <n v="7"/>
    <s v="Region VII - Midwest"/>
    <x v="40"/>
    <s v="IA"/>
    <x v="300"/>
    <n v="2"/>
    <x v="1"/>
    <n v="86124.800000000003"/>
    <n v="150718.39999999999"/>
    <n v="112611.46"/>
    <n v="197070.05"/>
    <n v="136612.13"/>
    <n v="239071.22"/>
    <n v="166999.53"/>
    <n v="292249.18"/>
    <n v="198250.84"/>
    <n v="346938.97"/>
    <n v="218147.09"/>
    <n v="381757.41"/>
    <n v="236790.62"/>
    <n v="414383.59"/>
  </r>
  <r>
    <n v="7"/>
    <s v="Region VII - Midwest"/>
    <x v="40"/>
    <s v="IA"/>
    <x v="300"/>
    <n v="3"/>
    <x v="2"/>
    <n v="75260.570000000007"/>
    <n v="131705.99"/>
    <n v="102643.17"/>
    <n v="179625.55"/>
    <n v="129821.15"/>
    <n v="227187.01"/>
    <n v="170954.09"/>
    <n v="299169.65000000002"/>
    <n v="211803.69"/>
    <n v="370656.46"/>
    <n v="238617"/>
    <n v="417579.75"/>
    <n v="265094.5"/>
    <n v="463915.37"/>
  </r>
  <r>
    <n v="7"/>
    <s v="Region VII - Midwest"/>
    <x v="40"/>
    <s v="IA"/>
    <x v="300"/>
    <n v="4"/>
    <x v="3"/>
    <n v="85805.07"/>
    <n v="137288.12"/>
    <n v="120127.1"/>
    <n v="192203.36"/>
    <n v="154449.13"/>
    <n v="247118.61"/>
    <n v="205932.17"/>
    <n v="329491.48"/>
    <n v="257415.21"/>
    <n v="411864.35"/>
    <n v="291737.24"/>
    <n v="466779.59"/>
    <n v="326059.27"/>
    <n v="521694.84"/>
  </r>
  <r>
    <n v="7"/>
    <s v="Region VII - Midwest"/>
    <x v="40"/>
    <s v="IA"/>
    <x v="301"/>
    <n v="1"/>
    <x v="0"/>
    <n v="93777.81"/>
    <n v="164111.17000000001"/>
    <n v="121430.03"/>
    <n v="212502.55"/>
    <n v="145367.06"/>
    <n v="254392.35"/>
    <n v="173418.67"/>
    <n v="303482.67"/>
    <n v="204449"/>
    <n v="357785.75"/>
    <n v="224149.76000000001"/>
    <n v="392262.08"/>
    <n v="242660.14"/>
    <n v="424655.25"/>
  </r>
  <r>
    <n v="7"/>
    <s v="Region VII - Midwest"/>
    <x v="40"/>
    <s v="IA"/>
    <x v="301"/>
    <n v="2"/>
    <x v="1"/>
    <n v="80208.33"/>
    <n v="140364.57"/>
    <n v="104885.45"/>
    <n v="183549.54"/>
    <n v="127248.93"/>
    <n v="222685.63"/>
    <n v="155571.04"/>
    <n v="272249.33"/>
    <n v="184693.86"/>
    <n v="323214.26"/>
    <n v="203235.16"/>
    <n v="355661.54"/>
    <n v="220611.81"/>
    <n v="386070.67"/>
  </r>
  <r>
    <n v="7"/>
    <s v="Region VII - Midwest"/>
    <x v="40"/>
    <s v="IA"/>
    <x v="301"/>
    <n v="3"/>
    <x v="2"/>
    <n v="70063.16"/>
    <n v="122610.52"/>
    <n v="95546.53"/>
    <n v="167206.43"/>
    <n v="120838.78"/>
    <n v="211467.87"/>
    <n v="159118.97"/>
    <n v="278458.21000000002"/>
    <n v="197134.54"/>
    <n v="344985.44"/>
    <n v="222086.21"/>
    <n v="388650.86"/>
    <n v="246724.24"/>
    <n v="431767.43"/>
  </r>
  <r>
    <n v="7"/>
    <s v="Region VII - Midwest"/>
    <x v="40"/>
    <s v="IA"/>
    <x v="301"/>
    <n v="4"/>
    <x v="3"/>
    <n v="79941.66"/>
    <n v="127906.66"/>
    <n v="111918.33"/>
    <n v="179069.32"/>
    <n v="143894.99"/>
    <n v="230231.99"/>
    <n v="191859.99"/>
    <n v="306975.98"/>
    <n v="239824.98"/>
    <n v="383719.98"/>
    <n v="271801.65000000002"/>
    <n v="434882.64"/>
    <n v="303778.31"/>
    <n v="486045.31"/>
  </r>
  <r>
    <n v="7"/>
    <s v="Region VII - Midwest"/>
    <x v="40"/>
    <s v="IA"/>
    <x v="302"/>
    <n v="1"/>
    <x v="0"/>
    <n v="94230.86"/>
    <n v="164904.01"/>
    <n v="122149.59"/>
    <n v="213761.79"/>
    <n v="146318.47"/>
    <n v="256057.33"/>
    <n v="174691.17"/>
    <n v="305709.55"/>
    <n v="206078.07"/>
    <n v="360636.62"/>
    <n v="226006.03"/>
    <n v="395510.55"/>
    <n v="244783.39"/>
    <n v="428370.93"/>
  </r>
  <r>
    <n v="7"/>
    <s v="Region VII - Midwest"/>
    <x v="40"/>
    <s v="IA"/>
    <x v="302"/>
    <n v="2"/>
    <x v="1"/>
    <n v="79976.05"/>
    <n v="139958.09"/>
    <n v="104769.43"/>
    <n v="183346.51"/>
    <n v="127285.29"/>
    <n v="222749.25"/>
    <n v="155942.16"/>
    <n v="272898.78000000003"/>
    <n v="185325.19"/>
    <n v="324319.09000000003"/>
    <n v="204035.14"/>
    <n v="357061.49"/>
    <n v="221621.51"/>
    <n v="387837.64"/>
  </r>
  <r>
    <n v="7"/>
    <s v="Region VII - Midwest"/>
    <x v="40"/>
    <s v="IA"/>
    <x v="302"/>
    <n v="3"/>
    <x v="2"/>
    <n v="69348.77"/>
    <n v="121360.35"/>
    <n v="94418.01"/>
    <n v="165231.51999999999"/>
    <n v="119286.48"/>
    <n v="208751.35"/>
    <n v="156948.26"/>
    <n v="274659.45"/>
    <n v="194332.05"/>
    <n v="340081.08"/>
    <n v="218842.73"/>
    <n v="382974.77"/>
    <n v="243023.94"/>
    <n v="425291.89"/>
  </r>
  <r>
    <n v="7"/>
    <s v="Region VII - Midwest"/>
    <x v="40"/>
    <s v="IA"/>
    <x v="302"/>
    <n v="4"/>
    <x v="3"/>
    <n v="80293.56"/>
    <n v="128469.7"/>
    <n v="112410.98"/>
    <n v="179857.58"/>
    <n v="144528.41"/>
    <n v="231245.46"/>
    <n v="192704.55"/>
    <n v="308327.28000000003"/>
    <n v="240880.68"/>
    <n v="385409.1"/>
    <n v="272998.11"/>
    <n v="436796.98"/>
    <n v="305115.53000000003"/>
    <n v="488184.86"/>
  </r>
  <r>
    <n v="7"/>
    <s v="Region VII - Midwest"/>
    <x v="40"/>
    <s v="IA"/>
    <x v="303"/>
    <n v="1"/>
    <x v="0"/>
    <n v="89327.94"/>
    <n v="156323.9"/>
    <n v="115776.73"/>
    <n v="202609.28"/>
    <n v="138672.95000000001"/>
    <n v="242677.66"/>
    <n v="165545.23000000001"/>
    <n v="289704.15000000002"/>
    <n v="195272.12"/>
    <n v="341726.22"/>
    <n v="214146.02"/>
    <n v="374755.54"/>
    <n v="231923.26"/>
    <n v="405865.7"/>
  </r>
  <r>
    <n v="7"/>
    <s v="Region VII - Midwest"/>
    <x v="40"/>
    <s v="IA"/>
    <x v="303"/>
    <n v="2"/>
    <x v="1"/>
    <n v="75895.520000000004"/>
    <n v="132817.16"/>
    <n v="99399.27"/>
    <n v="173948.72"/>
    <n v="120737.83"/>
    <n v="211291.2"/>
    <n v="147877.88"/>
    <n v="258786.3"/>
    <n v="175716.53"/>
    <n v="307503.93"/>
    <n v="193442.68"/>
    <n v="338524.69"/>
    <n v="210097.64"/>
    <n v="367670.87"/>
  </r>
  <r>
    <n v="7"/>
    <s v="Region VII - Midwest"/>
    <x v="40"/>
    <s v="IA"/>
    <x v="303"/>
    <n v="3"/>
    <x v="2"/>
    <n v="65877.59"/>
    <n v="115285.78"/>
    <n v="89712.41"/>
    <n v="156996.71"/>
    <n v="113358.04"/>
    <n v="198376.57"/>
    <n v="149164.84"/>
    <n v="261038.48"/>
    <n v="184709.7"/>
    <n v="323241.96999999997"/>
    <n v="208018.18"/>
    <n v="364031.82"/>
    <n v="231016.21"/>
    <n v="404278.36"/>
  </r>
  <r>
    <n v="7"/>
    <s v="Region VII - Midwest"/>
    <x v="40"/>
    <s v="IA"/>
    <x v="303"/>
    <n v="4"/>
    <x v="3"/>
    <n v="76120.28"/>
    <n v="121792.45"/>
    <n v="106568.39"/>
    <n v="170509.43"/>
    <n v="137016.5"/>
    <n v="219226.41"/>
    <n v="182688.67"/>
    <n v="292301.88"/>
    <n v="228360.84"/>
    <n v="365377.35"/>
    <n v="258808.95"/>
    <n v="414094.33"/>
    <n v="289257.06"/>
    <n v="462811.31"/>
  </r>
  <r>
    <n v="7"/>
    <s v="Region VII - Midwest"/>
    <x v="40"/>
    <s v="IA"/>
    <x v="304"/>
    <n v="1"/>
    <x v="0"/>
    <n v="92744.75"/>
    <n v="162303.32"/>
    <n v="120271.4"/>
    <n v="210474.95"/>
    <n v="144101.26"/>
    <n v="252177.21"/>
    <n v="172093.81"/>
    <n v="301164.17"/>
    <n v="203060.66"/>
    <n v="355356.15999999997"/>
    <n v="222722.23"/>
    <n v="389763.9"/>
    <n v="241267.86"/>
    <n v="422218.75"/>
  </r>
  <r>
    <n v="7"/>
    <s v="Region VII - Midwest"/>
    <x v="40"/>
    <s v="IA"/>
    <x v="304"/>
    <n v="2"/>
    <x v="1"/>
    <n v="78489.94"/>
    <n v="137357.4"/>
    <n v="102891.24"/>
    <n v="180059.66"/>
    <n v="125068.08"/>
    <n v="218869.13"/>
    <n v="153344.79999999999"/>
    <n v="268353.39"/>
    <n v="182307.79"/>
    <n v="319038.63"/>
    <n v="200751.34"/>
    <n v="351314.84"/>
    <n v="218105.98"/>
    <n v="381685.46"/>
  </r>
  <r>
    <n v="7"/>
    <s v="Region VII - Midwest"/>
    <x v="40"/>
    <s v="IA"/>
    <x v="304"/>
    <n v="3"/>
    <x v="2"/>
    <n v="67873.17"/>
    <n v="118778.04"/>
    <n v="92352.17"/>
    <n v="161616.29"/>
    <n v="116630.39"/>
    <n v="204103.19"/>
    <n v="153406.81"/>
    <n v="268461.90999999997"/>
    <n v="189905.23"/>
    <n v="332334.15000000002"/>
    <n v="213825.67"/>
    <n v="374194.93"/>
    <n v="237416.64"/>
    <n v="415479.12"/>
  </r>
  <r>
    <n v="7"/>
    <s v="Region VII - Midwest"/>
    <x v="40"/>
    <s v="IA"/>
    <x v="304"/>
    <n v="4"/>
    <x v="3"/>
    <n v="79014.81"/>
    <n v="126423.7"/>
    <n v="110620.74"/>
    <n v="176993.18"/>
    <n v="142226.66"/>
    <n v="227562.66"/>
    <n v="189635.55"/>
    <n v="303416.88"/>
    <n v="237044.44"/>
    <n v="379271.1"/>
    <n v="268650.36"/>
    <n v="429840.58"/>
    <n v="300256.28000000003"/>
    <n v="480410.06"/>
  </r>
  <r>
    <n v="7"/>
    <s v="Region VII - Midwest"/>
    <x v="40"/>
    <s v="IA"/>
    <x v="305"/>
    <n v="1"/>
    <x v="0"/>
    <n v="88883.35"/>
    <n v="155545.87"/>
    <n v="115038.46"/>
    <n v="201317.3"/>
    <n v="137679.06"/>
    <n v="240938.35"/>
    <n v="164191.37"/>
    <n v="287334.90000000002"/>
    <n v="193518.4"/>
    <n v="338657.2"/>
    <n v="212137.42"/>
    <n v="371240.48"/>
    <n v="229609.72"/>
    <n v="401817.02"/>
  </r>
  <r>
    <n v="7"/>
    <s v="Region VII - Midwest"/>
    <x v="40"/>
    <s v="IA"/>
    <x v="305"/>
    <n v="2"/>
    <x v="1"/>
    <n v="76273.33"/>
    <n v="133478.32"/>
    <n v="99663.7"/>
    <n v="174411.47"/>
    <n v="120842.01"/>
    <n v="211473.52"/>
    <n v="147605.70000000001"/>
    <n v="258309.98"/>
    <n v="175160.09"/>
    <n v="306530.15000000002"/>
    <n v="192701.63"/>
    <n v="337227.85"/>
    <n v="209120.37"/>
    <n v="365960.64"/>
  </r>
  <r>
    <n v="7"/>
    <s v="Region VII - Midwest"/>
    <x v="40"/>
    <s v="IA"/>
    <x v="305"/>
    <n v="3"/>
    <x v="2"/>
    <n v="66833.22"/>
    <n v="116958.13"/>
    <n v="91204.35"/>
    <n v="159607.60999999999"/>
    <n v="115397.87"/>
    <n v="201946.27"/>
    <n v="152005.79"/>
    <n v="266010.14"/>
    <n v="188367.8"/>
    <n v="329643.65999999997"/>
    <n v="212244.82"/>
    <n v="371428.44"/>
    <n v="235830.39"/>
    <n v="412703.17"/>
  </r>
  <r>
    <n v="7"/>
    <s v="Region VII - Midwest"/>
    <x v="40"/>
    <s v="IA"/>
    <x v="305"/>
    <n v="4"/>
    <x v="3"/>
    <n v="75783.25"/>
    <n v="121253.2"/>
    <n v="106096.55"/>
    <n v="169754.48"/>
    <n v="136409.85"/>
    <n v="218255.76"/>
    <n v="181879.79"/>
    <n v="291007.68"/>
    <n v="227349.74"/>
    <n v="363759.59"/>
    <n v="257663.04"/>
    <n v="412260.87"/>
    <n v="287976.34000000003"/>
    <n v="460762.15"/>
  </r>
  <r>
    <n v="7"/>
    <s v="Region VII - Midwest"/>
    <x v="40"/>
    <s v="IA"/>
    <x v="306"/>
    <n v="1"/>
    <x v="0"/>
    <n v="91300.96"/>
    <n v="159776.68"/>
    <n v="118299.7"/>
    <n v="207024.47"/>
    <n v="141671.70000000001"/>
    <n v="247925.48"/>
    <n v="169089.73"/>
    <n v="295907.02"/>
    <n v="199419.99"/>
    <n v="348984.98"/>
    <n v="218676.76"/>
    <n v="382684.33"/>
    <n v="236800.92"/>
    <n v="414401.61"/>
  </r>
  <r>
    <n v="7"/>
    <s v="Region VII - Midwest"/>
    <x v="40"/>
    <s v="IA"/>
    <x v="306"/>
    <n v="2"/>
    <x v="1"/>
    <n v="77731.47"/>
    <n v="136030.07999999999"/>
    <n v="101755.12"/>
    <n v="178071.46"/>
    <n v="123553.57"/>
    <n v="216218.75"/>
    <n v="151242.1"/>
    <n v="264673.68"/>
    <n v="179664.85"/>
    <n v="314413.48"/>
    <n v="197762.16"/>
    <n v="346083.78"/>
    <n v="214752.59"/>
    <n v="375817.03"/>
  </r>
  <r>
    <n v="7"/>
    <s v="Region VII - Midwest"/>
    <x v="40"/>
    <s v="IA"/>
    <x v="306"/>
    <n v="3"/>
    <x v="2"/>
    <n v="67603.81"/>
    <n v="118306.67"/>
    <n v="92103.45"/>
    <n v="161181.03"/>
    <n v="116411.96"/>
    <n v="203720.94"/>
    <n v="153216.54999999999"/>
    <n v="268128.96000000002"/>
    <n v="189756.51"/>
    <n v="332073.88"/>
    <n v="213724.44"/>
    <n v="374017.76"/>
    <n v="237378.74"/>
    <n v="415412.79"/>
  </r>
  <r>
    <n v="7"/>
    <s v="Region VII - Midwest"/>
    <x v="40"/>
    <s v="IA"/>
    <x v="306"/>
    <n v="4"/>
    <x v="3"/>
    <n v="77810.41"/>
    <n v="124496.66"/>
    <n v="108934.58"/>
    <n v="174295.32"/>
    <n v="140058.74"/>
    <n v="224093.99"/>
    <n v="186744.99"/>
    <n v="298791.98"/>
    <n v="233431.23"/>
    <n v="373489.98"/>
    <n v="264555.40000000002"/>
    <n v="423288.64"/>
    <n v="295679.56"/>
    <n v="473087.31"/>
  </r>
  <r>
    <n v="7"/>
    <s v="Region VII - Midwest"/>
    <x v="41"/>
    <s v="KS"/>
    <x v="307"/>
    <n v="1"/>
    <x v="0"/>
    <n v="85424.23"/>
    <n v="149492.39000000001"/>
    <n v="110637.29"/>
    <n v="193615.27"/>
    <n v="132463.09"/>
    <n v="231810.41"/>
    <n v="158049.51"/>
    <n v="276586.64"/>
    <n v="186353.13"/>
    <n v="326117.96999999997"/>
    <n v="204322.88"/>
    <n v="357565.04"/>
    <n v="221216.53"/>
    <n v="387128.93"/>
  </r>
  <r>
    <n v="7"/>
    <s v="Region VII - Midwest"/>
    <x v="41"/>
    <s v="KS"/>
    <x v="307"/>
    <n v="2"/>
    <x v="1"/>
    <n v="72951.259999999995"/>
    <n v="127664.71"/>
    <n v="95429.65"/>
    <n v="167001.89000000001"/>
    <n v="115809.06"/>
    <n v="202665.85"/>
    <n v="141644.12"/>
    <n v="247877.21"/>
    <n v="168194.36"/>
    <n v="294340.13"/>
    <n v="185098.35"/>
    <n v="323922.11"/>
    <n v="200949.89"/>
    <n v="351662.3"/>
  </r>
  <r>
    <n v="7"/>
    <s v="Region VII - Midwest"/>
    <x v="41"/>
    <s v="KS"/>
    <x v="307"/>
    <n v="3"/>
    <x v="2"/>
    <n v="63631.39"/>
    <n v="111354.93"/>
    <n v="86747.46"/>
    <n v="151808.06"/>
    <n v="109687.86"/>
    <n v="191953.75"/>
    <n v="144412.64000000001"/>
    <n v="252722.12"/>
    <n v="178894.18"/>
    <n v="313064.81"/>
    <n v="201521.51"/>
    <n v="352662.65"/>
    <n v="223860.56"/>
    <n v="391755.97"/>
  </r>
  <r>
    <n v="7"/>
    <s v="Region VII - Midwest"/>
    <x v="41"/>
    <s v="KS"/>
    <x v="307"/>
    <n v="4"/>
    <x v="3"/>
    <n v="72814.37"/>
    <n v="116502.99"/>
    <n v="101940.11"/>
    <n v="163104.19"/>
    <n v="131065.86"/>
    <n v="209705.38"/>
    <n v="174754.48"/>
    <n v="279607.18"/>
    <n v="218443.1"/>
    <n v="349508.97"/>
    <n v="247568.85"/>
    <n v="396110.16"/>
    <n v="276694.59999999998"/>
    <n v="442711.36"/>
  </r>
  <r>
    <n v="7"/>
    <s v="Region VII - Midwest"/>
    <x v="41"/>
    <s v="KS"/>
    <x v="308"/>
    <n v="1"/>
    <x v="0"/>
    <n v="91334.81"/>
    <n v="159835.92000000001"/>
    <n v="118224.89"/>
    <n v="206893.56"/>
    <n v="141501.82"/>
    <n v="247628.19"/>
    <n v="168764.34"/>
    <n v="295337.59999999998"/>
    <n v="198921.37"/>
    <n v="348112.4"/>
    <n v="218067.42"/>
    <n v="381617.99"/>
    <n v="236039.79"/>
    <n v="413069.63"/>
  </r>
  <r>
    <n v="7"/>
    <s v="Region VII - Midwest"/>
    <x v="41"/>
    <s v="KS"/>
    <x v="308"/>
    <n v="2"/>
    <x v="1"/>
    <n v="78313.59"/>
    <n v="137048.78"/>
    <n v="102348.78"/>
    <n v="179110.37"/>
    <n v="124115.74"/>
    <n v="217202.55"/>
    <n v="151637.84"/>
    <n v="265366.21999999997"/>
    <n v="179964.42"/>
    <n v="314937.74"/>
    <n v="197997.86"/>
    <n v="346496.25"/>
    <n v="214882.3"/>
    <n v="376044.03"/>
  </r>
  <r>
    <n v="7"/>
    <s v="Region VII - Midwest"/>
    <x v="41"/>
    <s v="KS"/>
    <x v="308"/>
    <n v="3"/>
    <x v="2"/>
    <n v="68568.81"/>
    <n v="119995.42"/>
    <n v="93557.15"/>
    <n v="163725.01999999999"/>
    <n v="118362.09"/>
    <n v="207133.67"/>
    <n v="155897.51"/>
    <n v="272820.64"/>
    <n v="193178.98"/>
    <n v="338063.22"/>
    <n v="217657.1"/>
    <n v="380899.93"/>
    <n v="241834.26"/>
    <n v="423209.95"/>
  </r>
  <r>
    <n v="7"/>
    <s v="Region VII - Midwest"/>
    <x v="41"/>
    <s v="KS"/>
    <x v="308"/>
    <n v="4"/>
    <x v="3"/>
    <n v="77869.89"/>
    <n v="124591.82"/>
    <n v="109017.85"/>
    <n v="174428.55"/>
    <n v="140165.79999999999"/>
    <n v="224265.28"/>
    <n v="186887.73"/>
    <n v="299020.38"/>
    <n v="233609.67"/>
    <n v="373775.47"/>
    <n v="264757.62"/>
    <n v="423612.2"/>
    <n v="295905.58"/>
    <n v="473448.93"/>
  </r>
  <r>
    <n v="7"/>
    <s v="Region VII - Midwest"/>
    <x v="41"/>
    <s v="KS"/>
    <x v="309"/>
    <n v="1"/>
    <x v="0"/>
    <n v="82015.88"/>
    <n v="143527.78"/>
    <n v="106123.92"/>
    <n v="185716.86"/>
    <n v="126992.3"/>
    <n v="222236.53"/>
    <n v="151419.57"/>
    <n v="264984.25"/>
    <n v="178439.93"/>
    <n v="312269.88"/>
    <n v="195594.33"/>
    <n v="342290.08"/>
    <n v="211681.64"/>
    <n v="370442.88"/>
  </r>
  <r>
    <n v="7"/>
    <s v="Region VII - Midwest"/>
    <x v="41"/>
    <s v="KS"/>
    <x v="309"/>
    <n v="2"/>
    <x v="1"/>
    <n v="70502.37"/>
    <n v="123379.15"/>
    <n v="92086.1"/>
    <n v="161150.67000000001"/>
    <n v="111619.35"/>
    <n v="195333.86"/>
    <n v="136276.14000000001"/>
    <n v="238483.24"/>
    <n v="161677.99"/>
    <n v="282936.49"/>
    <n v="177848.61"/>
    <n v="311235.07"/>
    <n v="192973.97"/>
    <n v="337704.45"/>
  </r>
  <r>
    <n v="7"/>
    <s v="Region VII - Midwest"/>
    <x v="41"/>
    <s v="KS"/>
    <x v="309"/>
    <n v="3"/>
    <x v="2"/>
    <n v="61877.06"/>
    <n v="108284.85"/>
    <n v="84471.13"/>
    <n v="147824.47"/>
    <n v="106903.03"/>
    <n v="187080.31"/>
    <n v="140840.91"/>
    <n v="246471.6"/>
    <n v="174554.26"/>
    <n v="305469.96000000002"/>
    <n v="196697.19"/>
    <n v="344220.08"/>
    <n v="218574"/>
    <n v="382504.5"/>
  </r>
  <r>
    <n v="7"/>
    <s v="Region VII - Midwest"/>
    <x v="41"/>
    <s v="KS"/>
    <x v="309"/>
    <n v="4"/>
    <x v="3"/>
    <n v="69934.7"/>
    <n v="111895.53"/>
    <n v="97908.58"/>
    <n v="156653.74"/>
    <n v="125882.46"/>
    <n v="201411.95"/>
    <n v="167843.29"/>
    <n v="268549.26"/>
    <n v="209804.11"/>
    <n v="335686.58"/>
    <n v="237777.99"/>
    <n v="380444.79"/>
    <n v="265751.87"/>
    <n v="425203"/>
  </r>
  <r>
    <n v="7"/>
    <s v="Region VII - Midwest"/>
    <x v="41"/>
    <s v="KS"/>
    <x v="310"/>
    <n v="1"/>
    <x v="0"/>
    <n v="102114.47"/>
    <n v="178700.32"/>
    <n v="132260.16"/>
    <n v="231455.28"/>
    <n v="158355.96"/>
    <n v="277122.94"/>
    <n v="188950.51"/>
    <n v="330663.40000000002"/>
    <n v="222794.18"/>
    <n v="389889.82"/>
    <n v="244281.31"/>
    <n v="427492.3"/>
    <n v="264484.31"/>
    <n v="462847.55"/>
  </r>
  <r>
    <n v="7"/>
    <s v="Region VII - Midwest"/>
    <x v="41"/>
    <s v="KS"/>
    <x v="310"/>
    <n v="2"/>
    <x v="1"/>
    <n v="87174.33"/>
    <n v="152555.07"/>
    <n v="114044.41"/>
    <n v="199577.72"/>
    <n v="138407.72"/>
    <n v="242213.51"/>
    <n v="169300.1"/>
    <n v="296275.18"/>
    <n v="201043.57"/>
    <n v="351826.25"/>
    <n v="221254.13"/>
    <n v="387194.72"/>
    <n v="240208.88"/>
    <n v="420365.54"/>
  </r>
  <r>
    <n v="7"/>
    <s v="Region VII - Midwest"/>
    <x v="41"/>
    <s v="KS"/>
    <x v="310"/>
    <n v="3"/>
    <x v="2"/>
    <n v="76012.42"/>
    <n v="133021.74"/>
    <n v="103618.75"/>
    <n v="181332.81"/>
    <n v="131014.65"/>
    <n v="229275.63"/>
    <n v="172484.83"/>
    <n v="301848.45"/>
    <n v="213663.66"/>
    <n v="373911.4"/>
    <n v="240684.57"/>
    <n v="421198"/>
    <n v="267360.17"/>
    <n v="467880.3"/>
  </r>
  <r>
    <n v="7"/>
    <s v="Region VII - Midwest"/>
    <x v="41"/>
    <s v="KS"/>
    <x v="310"/>
    <n v="4"/>
    <x v="3"/>
    <n v="87039.22"/>
    <n v="139262.75"/>
    <n v="121854.9"/>
    <n v="194967.85"/>
    <n v="156670.59"/>
    <n v="250672.95"/>
    <n v="208894.12"/>
    <n v="334230.59999999998"/>
    <n v="261117.65"/>
    <n v="417788.24"/>
    <n v="295933.33"/>
    <n v="473493.34"/>
    <n v="330749.02"/>
    <n v="529198.43999999994"/>
  </r>
  <r>
    <n v="7"/>
    <s v="Region VII - Midwest"/>
    <x v="41"/>
    <s v="KS"/>
    <x v="311"/>
    <n v="1"/>
    <x v="0"/>
    <n v="82007.41"/>
    <n v="143512.98000000001"/>
    <n v="106142.63"/>
    <n v="185749.59"/>
    <n v="127034.78"/>
    <n v="222310.86"/>
    <n v="151500.92000000001"/>
    <n v="265126.62"/>
    <n v="178564.59"/>
    <n v="312488.03000000003"/>
    <n v="195746.67"/>
    <n v="342556.68"/>
    <n v="211871.93"/>
    <n v="370775.88"/>
  </r>
  <r>
    <n v="7"/>
    <s v="Region VII - Midwest"/>
    <x v="41"/>
    <s v="KS"/>
    <x v="311"/>
    <n v="2"/>
    <x v="1"/>
    <n v="70356.850000000006"/>
    <n v="123124.48"/>
    <n v="91937.68"/>
    <n v="160890.95000000001"/>
    <n v="111478.81"/>
    <n v="195087.92"/>
    <n v="136177.21"/>
    <n v="238310.11"/>
    <n v="161603.1"/>
    <n v="282805.43"/>
    <n v="177789.69"/>
    <n v="311131.96000000002"/>
    <n v="192941.55"/>
    <n v="337647.71"/>
  </r>
  <r>
    <n v="7"/>
    <s v="Region VII - Midwest"/>
    <x v="41"/>
    <s v="KS"/>
    <x v="311"/>
    <n v="3"/>
    <x v="2"/>
    <n v="61635.81"/>
    <n v="107862.67"/>
    <n v="84107.7"/>
    <n v="147188.48000000001"/>
    <n v="106415.5"/>
    <n v="186227.13"/>
    <n v="140170.68"/>
    <n v="245298.69"/>
    <n v="173698.65"/>
    <n v="303972.64"/>
    <n v="195714.03"/>
    <n v="342499.55"/>
    <n v="217460.13"/>
    <n v="380555.22"/>
  </r>
  <r>
    <n v="7"/>
    <s v="Region VII - Midwest"/>
    <x v="41"/>
    <s v="KS"/>
    <x v="311"/>
    <n v="4"/>
    <x v="3"/>
    <n v="69919.839999999997"/>
    <n v="111871.74"/>
    <n v="97887.77"/>
    <n v="156620.43"/>
    <n v="125855.7"/>
    <n v="201369.13"/>
    <n v="167807.6"/>
    <n v="268492.17"/>
    <n v="209759.51"/>
    <n v="335615.21"/>
    <n v="237727.44"/>
    <n v="380363.91"/>
    <n v="265695.37"/>
    <n v="425112.61"/>
  </r>
  <r>
    <n v="7"/>
    <s v="Region VII - Midwest"/>
    <x v="41"/>
    <s v="KS"/>
    <x v="312"/>
    <n v="1"/>
    <x v="0"/>
    <n v="84425.02"/>
    <n v="147743.79"/>
    <n v="109403.86"/>
    <n v="191456.76"/>
    <n v="131027.42"/>
    <n v="229297.99"/>
    <n v="156399.28"/>
    <n v="273698.74"/>
    <n v="184466.18"/>
    <n v="322815.81"/>
    <n v="202286.02"/>
    <n v="354000.53"/>
    <n v="219063.13"/>
    <n v="383360.48"/>
  </r>
  <r>
    <n v="7"/>
    <s v="Region VII - Midwest"/>
    <x v="41"/>
    <s v="KS"/>
    <x v="312"/>
    <n v="2"/>
    <x v="1"/>
    <n v="71815"/>
    <n v="125676.24"/>
    <n v="94029.1"/>
    <n v="164550.93"/>
    <n v="114190.37"/>
    <n v="199833.15"/>
    <n v="139813.60999999999"/>
    <n v="244673.82"/>
    <n v="166107.87"/>
    <n v="290688.77"/>
    <n v="182850.23"/>
    <n v="319987.90000000002"/>
    <n v="198573.77"/>
    <n v="347504.1"/>
  </r>
  <r>
    <n v="7"/>
    <s v="Region VII - Midwest"/>
    <x v="41"/>
    <s v="KS"/>
    <x v="312"/>
    <n v="3"/>
    <x v="2"/>
    <n v="62406.400000000001"/>
    <n v="109211.2"/>
    <n v="85006.8"/>
    <n v="148761.91"/>
    <n v="107429.6"/>
    <n v="188001.8"/>
    <n v="141381.43"/>
    <n v="247417.51"/>
    <n v="175087.35"/>
    <n v="306402.86"/>
    <n v="197193.64"/>
    <n v="345088.88"/>
    <n v="219008.48"/>
    <n v="383264.84"/>
  </r>
  <r>
    <n v="7"/>
    <s v="Region VII - Midwest"/>
    <x v="41"/>
    <s v="KS"/>
    <x v="312"/>
    <n v="4"/>
    <x v="3"/>
    <n v="71947"/>
    <n v="115115.2"/>
    <n v="100725.8"/>
    <n v="161161.28"/>
    <n v="129504.6"/>
    <n v="207207.36"/>
    <n v="172672.8"/>
    <n v="276276.47999999998"/>
    <n v="215841"/>
    <n v="345345.6"/>
    <n v="244619.8"/>
    <n v="391391.68"/>
    <n v="273398.59000000003"/>
    <n v="437437.76"/>
  </r>
  <r>
    <n v="7"/>
    <s v="Region VII - Midwest"/>
    <x v="41"/>
    <s v="KS"/>
    <x v="313"/>
    <n v="1"/>
    <x v="0"/>
    <n v="89353.33"/>
    <n v="156368.32999999999"/>
    <n v="115720.63"/>
    <n v="202511.1"/>
    <n v="138545.54"/>
    <n v="242454.69"/>
    <n v="165301.19"/>
    <n v="289277.08"/>
    <n v="194898.16"/>
    <n v="341071.78"/>
    <n v="213689.02"/>
    <n v="373955.78"/>
    <n v="231352.41"/>
    <n v="404866.72"/>
  </r>
  <r>
    <n v="7"/>
    <s v="Region VII - Midwest"/>
    <x v="41"/>
    <s v="KS"/>
    <x v="313"/>
    <n v="2"/>
    <x v="1"/>
    <n v="76332.11"/>
    <n v="133581.19"/>
    <n v="99844.52"/>
    <n v="174727.9"/>
    <n v="121159.46"/>
    <n v="212029.05"/>
    <n v="148174.69"/>
    <n v="259305.7"/>
    <n v="175941.21"/>
    <n v="307897.11"/>
    <n v="193619.45"/>
    <n v="338834.04"/>
    <n v="210194.92"/>
    <n v="367841.12"/>
  </r>
  <r>
    <n v="7"/>
    <s v="Region VII - Midwest"/>
    <x v="41"/>
    <s v="KS"/>
    <x v="313"/>
    <n v="3"/>
    <x v="2"/>
    <n v="66601.34"/>
    <n v="116552.34"/>
    <n v="90802.69"/>
    <n v="158904.70000000001"/>
    <n v="114820.64"/>
    <n v="200936.12"/>
    <n v="151175.56"/>
    <n v="264557.24"/>
    <n v="187276.55"/>
    <n v="327733.96999999997"/>
    <n v="210967.67999999999"/>
    <n v="369193.44"/>
    <n v="234357.85"/>
    <n v="410126.24"/>
  </r>
  <r>
    <n v="7"/>
    <s v="Region VII - Midwest"/>
    <x v="41"/>
    <s v="KS"/>
    <x v="313"/>
    <n v="4"/>
    <x v="3"/>
    <n v="76164.89"/>
    <n v="121863.82"/>
    <n v="106630.84"/>
    <n v="170609.35"/>
    <n v="137096.79999999999"/>
    <n v="219354.88"/>
    <n v="182795.73"/>
    <n v="292473.18"/>
    <n v="228494.67"/>
    <n v="365591.47"/>
    <n v="258960.62"/>
    <n v="414337"/>
    <n v="289426.58"/>
    <n v="463082.53"/>
  </r>
  <r>
    <n v="7"/>
    <s v="Region VII - Midwest"/>
    <x v="41"/>
    <s v="KS"/>
    <x v="314"/>
    <n v="1"/>
    <x v="0"/>
    <n v="82485.86"/>
    <n v="144350.25"/>
    <n v="106806.09"/>
    <n v="186910.66"/>
    <n v="127858.79"/>
    <n v="223752.88"/>
    <n v="152529.4"/>
    <n v="266926.45"/>
    <n v="179819.7"/>
    <n v="314684.46999999997"/>
    <n v="197145.94"/>
    <n v="345005.4"/>
    <n v="213424.34"/>
    <n v="373492.6"/>
  </r>
  <r>
    <n v="7"/>
    <s v="Region VII - Midwest"/>
    <x v="41"/>
    <s v="KS"/>
    <x v="314"/>
    <n v="2"/>
    <x v="1"/>
    <n v="70561.16"/>
    <n v="123482.03"/>
    <n v="92266.92"/>
    <n v="161467.10999999999"/>
    <n v="111936.8"/>
    <n v="195889.39"/>
    <n v="136845.13"/>
    <n v="239478.97"/>
    <n v="162459.12"/>
    <n v="284303.46000000002"/>
    <n v="178766.44"/>
    <n v="312841.28000000003"/>
    <n v="194048.54"/>
    <n v="339584.94"/>
  </r>
  <r>
    <n v="7"/>
    <s v="Region VII - Midwest"/>
    <x v="41"/>
    <s v="KS"/>
    <x v="314"/>
    <n v="3"/>
    <x v="2"/>
    <n v="61645.18"/>
    <n v="107879.06"/>
    <n v="84069.47"/>
    <n v="147121.57"/>
    <n v="106325.8"/>
    <n v="186070.16"/>
    <n v="140010.69"/>
    <n v="245018.7"/>
    <n v="173463.02"/>
    <n v="303560.28000000003"/>
    <n v="195420.05"/>
    <n v="341985.09"/>
    <n v="217101.47"/>
    <n v="379927.57"/>
  </r>
  <r>
    <n v="7"/>
    <s v="Region VII - Midwest"/>
    <x v="41"/>
    <s v="KS"/>
    <x v="314"/>
    <n v="4"/>
    <x v="3"/>
    <n v="70316.350000000006"/>
    <n v="112506.15"/>
    <n v="98442.880000000005"/>
    <n v="157508.62"/>
    <n v="126569.42"/>
    <n v="202511.08"/>
    <n v="168759.23"/>
    <n v="270014.77"/>
    <n v="210949.04"/>
    <n v="337518.46"/>
    <n v="239075.58"/>
    <n v="382520.93"/>
    <n v="267202.11"/>
    <n v="427523.39"/>
  </r>
  <r>
    <n v="7"/>
    <s v="Region VII - Midwest"/>
    <x v="42"/>
    <s v="MO"/>
    <x v="315"/>
    <n v="1"/>
    <x v="0"/>
    <n v="89874.09"/>
    <n v="157279.66"/>
    <n v="116290.59"/>
    <n v="203508.54"/>
    <n v="139157.20000000001"/>
    <n v="243525.11"/>
    <n v="165922.95000000001"/>
    <n v="290365.15999999997"/>
    <n v="195530.01"/>
    <n v="342177.51"/>
    <n v="214326.62"/>
    <n v="375071.59"/>
    <n v="231953.42"/>
    <n v="405918.48"/>
  </r>
  <r>
    <n v="7"/>
    <s v="Region VII - Midwest"/>
    <x v="42"/>
    <s v="MO"/>
    <x v="315"/>
    <n v="2"/>
    <x v="1"/>
    <n v="77264.070000000007"/>
    <n v="135212.12"/>
    <n v="100915.83"/>
    <n v="176602.71"/>
    <n v="122320.16"/>
    <n v="214060.27"/>
    <n v="149337.28"/>
    <n v="261340.24"/>
    <n v="177171.69"/>
    <n v="310050.46999999997"/>
    <n v="194890.83"/>
    <n v="341058.96"/>
    <n v="211464.06"/>
    <n v="370062.1"/>
  </r>
  <r>
    <n v="7"/>
    <s v="Region VII - Midwest"/>
    <x v="42"/>
    <s v="MO"/>
    <x v="315"/>
    <n v="3"/>
    <x v="2"/>
    <n v="67816.960000000006"/>
    <n v="118679.67999999999"/>
    <n v="92581.58"/>
    <n v="162017.76999999999"/>
    <n v="117168.6"/>
    <n v="205045.05"/>
    <n v="154366.76999999999"/>
    <n v="270141.84999999998"/>
    <n v="191319.02"/>
    <n v="334808.28999999998"/>
    <n v="215589.54"/>
    <n v="377281.69"/>
    <n v="239568.6"/>
    <n v="419245.04"/>
  </r>
  <r>
    <n v="7"/>
    <s v="Region VII - Midwest"/>
    <x v="42"/>
    <s v="MO"/>
    <x v="315"/>
    <n v="4"/>
    <x v="3"/>
    <n v="76635.75"/>
    <n v="122617.2"/>
    <n v="107290.05"/>
    <n v="171664.08"/>
    <n v="137944.35"/>
    <n v="220710.96"/>
    <n v="183925.8"/>
    <n v="294281.28000000003"/>
    <n v="229907.25"/>
    <n v="367851.6"/>
    <n v="260561.55"/>
    <n v="416898.48"/>
    <n v="291215.84999999998"/>
    <n v="465945.36"/>
  </r>
  <r>
    <n v="7"/>
    <s v="Region VII - Midwest"/>
    <x v="42"/>
    <s v="MO"/>
    <x v="182"/>
    <n v="1"/>
    <x v="0"/>
    <n v="94239.32"/>
    <n v="164918.82"/>
    <n v="122130.89"/>
    <n v="213729.06"/>
    <n v="146276"/>
    <n v="255983.01"/>
    <n v="174609.83"/>
    <n v="305567.2"/>
    <n v="205953.41"/>
    <n v="360418.47"/>
    <n v="225853.69"/>
    <n v="395243.96"/>
    <n v="244593.11"/>
    <n v="428037.93"/>
  </r>
  <r>
    <n v="7"/>
    <s v="Region VII - Midwest"/>
    <x v="42"/>
    <s v="MO"/>
    <x v="182"/>
    <n v="2"/>
    <x v="1"/>
    <n v="80121.58"/>
    <n v="140212.76"/>
    <n v="104917.85"/>
    <n v="183606.23"/>
    <n v="127425.83"/>
    <n v="222995.20000000001"/>
    <n v="156041.09"/>
    <n v="273071.90999999997"/>
    <n v="185400.08"/>
    <n v="324450.15000000002"/>
    <n v="204094.06"/>
    <n v="357164.6"/>
    <n v="221653.93"/>
    <n v="387894.38"/>
  </r>
  <r>
    <n v="7"/>
    <s v="Region VII - Midwest"/>
    <x v="42"/>
    <s v="MO"/>
    <x v="182"/>
    <n v="3"/>
    <x v="2"/>
    <n v="69590.02"/>
    <n v="121782.54"/>
    <n v="94781.440000000002"/>
    <n v="165867.51999999999"/>
    <n v="119774.01"/>
    <n v="209604.53"/>
    <n v="157618.5"/>
    <n v="275832.37"/>
    <n v="195187.66"/>
    <n v="341578.41"/>
    <n v="219825.89"/>
    <n v="384695.31"/>
    <n v="244137.82"/>
    <n v="427241.18"/>
  </r>
  <r>
    <n v="7"/>
    <s v="Region VII - Midwest"/>
    <x v="42"/>
    <s v="MO"/>
    <x v="182"/>
    <n v="4"/>
    <x v="3"/>
    <n v="80308.429999999993"/>
    <n v="128493.49"/>
    <n v="112431.8"/>
    <n v="179890.89"/>
    <n v="144555.17000000001"/>
    <n v="231288.28"/>
    <n v="192740.23"/>
    <n v="308384.38"/>
    <n v="240925.29"/>
    <n v="385480.47"/>
    <n v="273048.65999999997"/>
    <n v="436877.87"/>
    <n v="305172.03000000003"/>
    <n v="488275.26"/>
  </r>
  <r>
    <n v="7"/>
    <s v="Region VII - Midwest"/>
    <x v="42"/>
    <s v="MO"/>
    <x v="316"/>
    <n v="1"/>
    <x v="0"/>
    <n v="94751.62"/>
    <n v="165815.34"/>
    <n v="122719.56"/>
    <n v="214759.23"/>
    <n v="146930.14000000001"/>
    <n v="257127.74"/>
    <n v="175312.93"/>
    <n v="306797.63"/>
    <n v="206709.91"/>
    <n v="361742.35"/>
    <n v="226643.63"/>
    <n v="396626.35"/>
    <n v="245384.39"/>
    <n v="429422.68"/>
  </r>
  <r>
    <n v="7"/>
    <s v="Region VII - Midwest"/>
    <x v="42"/>
    <s v="MO"/>
    <x v="316"/>
    <n v="2"/>
    <x v="1"/>
    <n v="80908.009999999995"/>
    <n v="141589.01"/>
    <n v="105840.75"/>
    <n v="185221.31"/>
    <n v="128445.99"/>
    <n v="224780.48"/>
    <n v="157104.75"/>
    <n v="274933.31"/>
    <n v="186555.68"/>
    <n v="326472.44"/>
    <n v="205306.51"/>
    <n v="359286.4"/>
    <n v="222890.64"/>
    <n v="390058.62"/>
  </r>
  <r>
    <n v="7"/>
    <s v="Region VII - Midwest"/>
    <x v="42"/>
    <s v="MO"/>
    <x v="316"/>
    <n v="3"/>
    <x v="2"/>
    <n v="70564.39"/>
    <n v="123487.69"/>
    <n v="96196.91"/>
    <n v="168344.59"/>
    <n v="121634.45"/>
    <n v="212860.28"/>
    <n v="160139.47"/>
    <n v="280244.07"/>
    <n v="198374.51"/>
    <n v="347155.4"/>
    <n v="223464.58"/>
    <n v="391063.02"/>
    <n v="248234.69"/>
    <n v="434410.7"/>
  </r>
  <r>
    <n v="7"/>
    <s v="Region VII - Midwest"/>
    <x v="42"/>
    <s v="MO"/>
    <x v="316"/>
    <n v="4"/>
    <x v="3"/>
    <n v="80764.42"/>
    <n v="129223.08"/>
    <n v="113070.19"/>
    <n v="180912.31"/>
    <n v="145375.96"/>
    <n v="232601.54"/>
    <n v="193834.61"/>
    <n v="310135.38"/>
    <n v="242293.26"/>
    <n v="387669.23"/>
    <n v="274599.03000000003"/>
    <n v="439358.46"/>
    <n v="306904.8"/>
    <n v="491047.69"/>
  </r>
  <r>
    <n v="7"/>
    <s v="Region VII - Midwest"/>
    <x v="42"/>
    <s v="MO"/>
    <x v="317"/>
    <n v="1"/>
    <x v="0"/>
    <n v="89874.09"/>
    <n v="157279.66"/>
    <n v="116290.59"/>
    <n v="203508.54"/>
    <n v="139157.20000000001"/>
    <n v="243525.11"/>
    <n v="165922.95000000001"/>
    <n v="290365.15999999997"/>
    <n v="195530.01"/>
    <n v="342177.51"/>
    <n v="214326.62"/>
    <n v="375071.59"/>
    <n v="231953.42"/>
    <n v="405918.48"/>
  </r>
  <r>
    <n v="7"/>
    <s v="Region VII - Midwest"/>
    <x v="42"/>
    <s v="MO"/>
    <x v="317"/>
    <n v="2"/>
    <x v="1"/>
    <n v="77264.070000000007"/>
    <n v="135212.12"/>
    <n v="100915.83"/>
    <n v="176602.71"/>
    <n v="122320.16"/>
    <n v="214060.27"/>
    <n v="149337.28"/>
    <n v="261340.24"/>
    <n v="177171.69"/>
    <n v="310050.46999999997"/>
    <n v="194890.83"/>
    <n v="341058.96"/>
    <n v="211464.06"/>
    <n v="370062.1"/>
  </r>
  <r>
    <n v="7"/>
    <s v="Region VII - Midwest"/>
    <x v="42"/>
    <s v="MO"/>
    <x v="317"/>
    <n v="3"/>
    <x v="2"/>
    <n v="67816.960000000006"/>
    <n v="118679.67999999999"/>
    <n v="92581.58"/>
    <n v="162017.76999999999"/>
    <n v="117168.6"/>
    <n v="205045.05"/>
    <n v="154366.76999999999"/>
    <n v="270141.84999999998"/>
    <n v="191319.02"/>
    <n v="334808.28999999998"/>
    <n v="215589.54"/>
    <n v="377281.69"/>
    <n v="239568.6"/>
    <n v="419245.04"/>
  </r>
  <r>
    <n v="7"/>
    <s v="Region VII - Midwest"/>
    <x v="42"/>
    <s v="MO"/>
    <x v="317"/>
    <n v="4"/>
    <x v="3"/>
    <n v="76635.75"/>
    <n v="122617.2"/>
    <n v="107290.05"/>
    <n v="171664.08"/>
    <n v="137944.35"/>
    <n v="220710.96"/>
    <n v="183925.8"/>
    <n v="294281.28000000003"/>
    <n v="229907.25"/>
    <n v="367851.6"/>
    <n v="260561.55"/>
    <n v="416898.48"/>
    <n v="291215.84999999998"/>
    <n v="465945.36"/>
  </r>
  <r>
    <n v="7"/>
    <s v="Region VII - Midwest"/>
    <x v="42"/>
    <s v="MO"/>
    <x v="310"/>
    <n v="1"/>
    <x v="0"/>
    <n v="103113.67"/>
    <n v="180448.92"/>
    <n v="133493.59"/>
    <n v="233613.79"/>
    <n v="159791.63"/>
    <n v="279635.36"/>
    <n v="190600.74"/>
    <n v="333551.3"/>
    <n v="224681.13"/>
    <n v="393191.98"/>
    <n v="246318.18"/>
    <n v="431056.81"/>
    <n v="266637.71999999997"/>
    <n v="466616"/>
  </r>
  <r>
    <n v="7"/>
    <s v="Region VII - Midwest"/>
    <x v="42"/>
    <s v="MO"/>
    <x v="310"/>
    <n v="2"/>
    <x v="1"/>
    <n v="88310.6"/>
    <n v="154543.54"/>
    <n v="115444.96"/>
    <n v="202028.68"/>
    <n v="140026.4"/>
    <n v="245046.2"/>
    <n v="171130.61"/>
    <n v="299478.57"/>
    <n v="203130.07"/>
    <n v="355477.62"/>
    <n v="223502.25"/>
    <n v="391128.94"/>
    <n v="242584.99"/>
    <n v="424523.74"/>
  </r>
  <r>
    <n v="7"/>
    <s v="Region VII - Midwest"/>
    <x v="42"/>
    <s v="MO"/>
    <x v="310"/>
    <n v="3"/>
    <x v="2"/>
    <n v="77237.41"/>
    <n v="135165.47"/>
    <n v="105359.4"/>
    <n v="184378.96"/>
    <n v="133272.9"/>
    <n v="233227.58"/>
    <n v="175516.04"/>
    <n v="307153.06"/>
    <n v="217470.49"/>
    <n v="380573.35"/>
    <n v="245012.44"/>
    <n v="428771.77"/>
    <n v="272212.25"/>
    <n v="476371.43"/>
  </r>
  <r>
    <n v="7"/>
    <s v="Region VII - Midwest"/>
    <x v="42"/>
    <s v="MO"/>
    <x v="310"/>
    <n v="4"/>
    <x v="3"/>
    <n v="87906.59"/>
    <n v="140650.54"/>
    <n v="123069.22"/>
    <n v="196910.75"/>
    <n v="158231.85"/>
    <n v="253170.97"/>
    <n v="210975.8"/>
    <n v="337561.29"/>
    <n v="263719.75"/>
    <n v="421951.61"/>
    <n v="298882.39"/>
    <n v="478211.83"/>
    <n v="334045.02"/>
    <n v="534472.04"/>
  </r>
  <r>
    <n v="7"/>
    <s v="Region VII - Midwest"/>
    <x v="42"/>
    <s v="MO"/>
    <x v="318"/>
    <n v="1"/>
    <x v="0"/>
    <n v="90881.76"/>
    <n v="159043.07"/>
    <n v="117505.32"/>
    <n v="205634.3"/>
    <n v="140550.39999999999"/>
    <n v="245963.2"/>
    <n v="167491.82999999999"/>
    <n v="293110.7"/>
    <n v="197292.3"/>
    <n v="345261.52"/>
    <n v="216211.14"/>
    <n v="378369.5"/>
    <n v="233916.53"/>
    <n v="409353.93"/>
  </r>
  <r>
    <n v="7"/>
    <s v="Region VII - Midwest"/>
    <x v="42"/>
    <s v="MO"/>
    <x v="318"/>
    <n v="2"/>
    <x v="1"/>
    <n v="78545.86"/>
    <n v="137455.26"/>
    <n v="102464.79"/>
    <n v="179313.38"/>
    <n v="124079.38"/>
    <n v="217138.91"/>
    <n v="151266.72"/>
    <n v="264716.76"/>
    <n v="179333.08"/>
    <n v="313832.89"/>
    <n v="197197.87"/>
    <n v="345096.28"/>
    <n v="213872.59"/>
    <n v="374277.04"/>
  </r>
  <r>
    <n v="7"/>
    <s v="Region VII - Midwest"/>
    <x v="42"/>
    <s v="MO"/>
    <x v="318"/>
    <n v="3"/>
    <x v="2"/>
    <n v="69283.19"/>
    <n v="121245.59"/>
    <n v="94685.66"/>
    <n v="165699.91"/>
    <n v="119914.39"/>
    <n v="209850.18"/>
    <n v="158068.21"/>
    <n v="276619.37"/>
    <n v="195981.46"/>
    <n v="342967.56"/>
    <n v="220900.57"/>
    <n v="386575.99"/>
    <n v="245534.55"/>
    <n v="429685.46"/>
  </r>
  <r>
    <n v="7"/>
    <s v="Region VII - Midwest"/>
    <x v="42"/>
    <s v="MO"/>
    <x v="318"/>
    <n v="4"/>
    <x v="3"/>
    <n v="77517.990000000005"/>
    <n v="124028.78"/>
    <n v="108525.18"/>
    <n v="173640.29"/>
    <n v="139532.37"/>
    <n v="223251.8"/>
    <n v="186043.16"/>
    <n v="297669.07"/>
    <n v="232553.96"/>
    <n v="372086.33"/>
    <n v="263561.15000000002"/>
    <n v="421697.85"/>
    <n v="294568.34000000003"/>
    <n v="471309.36"/>
  </r>
  <r>
    <n v="7"/>
    <s v="Region VII - Midwest"/>
    <x v="42"/>
    <s v="MO"/>
    <x v="18"/>
    <n v="1"/>
    <x v="0"/>
    <n v="93257.05"/>
    <n v="163199.82999999999"/>
    <n v="120860.06"/>
    <n v="211505.11"/>
    <n v="144755.39000000001"/>
    <n v="253321.94"/>
    <n v="172796.91"/>
    <n v="302394.59000000003"/>
    <n v="203817.16"/>
    <n v="356680.02"/>
    <n v="223512.16"/>
    <n v="391146.28"/>
    <n v="242059.14"/>
    <n v="423603.49"/>
  </r>
  <r>
    <n v="7"/>
    <s v="Region VII - Midwest"/>
    <x v="42"/>
    <s v="MO"/>
    <x v="18"/>
    <n v="2"/>
    <x v="1"/>
    <n v="79276.37"/>
    <n v="138733.64000000001"/>
    <n v="103814.13"/>
    <n v="181674.73"/>
    <n v="126088.23"/>
    <n v="220654.4"/>
    <n v="154408.45000000001"/>
    <n v="270214.78999999998"/>
    <n v="183463.37"/>
    <n v="321060.90999999997"/>
    <n v="201963.79"/>
    <n v="353436.62"/>
    <n v="219342.68"/>
    <n v="383849.68"/>
  </r>
  <r>
    <n v="7"/>
    <s v="Region VII - Midwest"/>
    <x v="42"/>
    <s v="MO"/>
    <x v="18"/>
    <n v="3"/>
    <x v="2"/>
    <n v="68847.539999999994"/>
    <n v="120483.19"/>
    <n v="93767.63"/>
    <n v="164093.35999999999"/>
    <n v="118490.82"/>
    <n v="207358.94"/>
    <n v="155927.76999999999"/>
    <n v="272873.59999999998"/>
    <n v="193092.07"/>
    <n v="337911.12"/>
    <n v="217464.35"/>
    <n v="380562.62"/>
    <n v="241513.5"/>
    <n v="422648.62"/>
  </r>
  <r>
    <n v="7"/>
    <s v="Region VII - Midwest"/>
    <x v="42"/>
    <s v="MO"/>
    <x v="18"/>
    <n v="4"/>
    <x v="3"/>
    <n v="79470.8"/>
    <n v="127153.28"/>
    <n v="111259.12"/>
    <n v="178014.6"/>
    <n v="143047.44"/>
    <n v="228875.91"/>
    <n v="190729.92"/>
    <n v="305167.88"/>
    <n v="238412.4"/>
    <n v="381459.85"/>
    <n v="270200.71999999997"/>
    <n v="432321.16"/>
    <n v="301989.03999999998"/>
    <n v="483182.47"/>
  </r>
  <r>
    <n v="7"/>
    <s v="Region VII - Midwest"/>
    <x v="42"/>
    <s v="MO"/>
    <x v="319"/>
    <n v="1"/>
    <x v="0"/>
    <n v="98689.19"/>
    <n v="172706.09"/>
    <n v="127784.19"/>
    <n v="223622.33"/>
    <n v="152970.10999999999"/>
    <n v="267697.7"/>
    <n v="182483.27"/>
    <n v="319345.71999999997"/>
    <n v="215130.29"/>
    <n v="376478.01"/>
    <n v="235857.43"/>
    <n v="412750.51"/>
    <n v="255329.99"/>
    <n v="446827.48"/>
  </r>
  <r>
    <n v="7"/>
    <s v="Region VII - Midwest"/>
    <x v="42"/>
    <s v="MO"/>
    <x v="319"/>
    <n v="2"/>
    <x v="1"/>
    <n v="84434.38"/>
    <n v="147760.17000000001"/>
    <n v="110404.03"/>
    <n v="193207.05"/>
    <n v="133936.93"/>
    <n v="234389.63"/>
    <n v="163734.25"/>
    <n v="286534.94"/>
    <n v="194377.42"/>
    <n v="340160.48"/>
    <n v="213886.54"/>
    <n v="374301.45"/>
    <n v="232168.11"/>
    <n v="406294.19"/>
  </r>
  <r>
    <n v="7"/>
    <s v="Region VII - Midwest"/>
    <x v="42"/>
    <s v="MO"/>
    <x v="319"/>
    <n v="3"/>
    <x v="2"/>
    <n v="73775.59"/>
    <n v="129107.29"/>
    <n v="100615.56"/>
    <n v="176077.23"/>
    <n v="127254.76"/>
    <n v="222695.83"/>
    <n v="167572.63"/>
    <n v="293252.09999999998"/>
    <n v="207612.51"/>
    <n v="363321.89"/>
    <n v="233893.92"/>
    <n v="409314.36"/>
    <n v="259845.86"/>
    <n v="454730.25"/>
  </r>
  <r>
    <n v="7"/>
    <s v="Region VII - Midwest"/>
    <x v="42"/>
    <s v="MO"/>
    <x v="319"/>
    <n v="4"/>
    <x v="3"/>
    <n v="84129.81"/>
    <n v="134607.70000000001"/>
    <n v="117781.74"/>
    <n v="188450.78"/>
    <n v="151433.66"/>
    <n v="242293.86"/>
    <n v="201911.55"/>
    <n v="323058.48"/>
    <n v="252389.44"/>
    <n v="403823.1"/>
    <n v="286041.36"/>
    <n v="457666.18"/>
    <n v="319693.28999999998"/>
    <n v="511509.26"/>
  </r>
  <r>
    <n v="7"/>
    <s v="Region VII - Midwest"/>
    <x v="42"/>
    <s v="MO"/>
    <x v="320"/>
    <n v="1"/>
    <x v="0"/>
    <n v="104582.85"/>
    <n v="183019.99"/>
    <n v="135409.19"/>
    <n v="236966.08"/>
    <n v="162093.79"/>
    <n v="283664.12"/>
    <n v="193360.79"/>
    <n v="338381.39"/>
    <n v="227947.85"/>
    <n v="398908.73"/>
    <n v="249906.64"/>
    <n v="437336.63"/>
    <n v="270533.81"/>
    <n v="473434.17"/>
  </r>
  <r>
    <n v="7"/>
    <s v="Region VII - Midwest"/>
    <x v="42"/>
    <s v="MO"/>
    <x v="320"/>
    <n v="2"/>
    <x v="1"/>
    <n v="89505.65"/>
    <n v="156634.88"/>
    <n v="117026.33"/>
    <n v="204796.07"/>
    <n v="141962.53"/>
    <n v="248434.43"/>
    <n v="173530.1"/>
    <n v="303677.68"/>
    <n v="205997.69"/>
    <n v="360495.96"/>
    <n v="226668.2"/>
    <n v="396669.35"/>
    <n v="246035.66"/>
    <n v="430562.41"/>
  </r>
  <r>
    <n v="7"/>
    <s v="Region VII - Midwest"/>
    <x v="42"/>
    <s v="MO"/>
    <x v="320"/>
    <n v="3"/>
    <x v="2"/>
    <n v="78230.509999999995"/>
    <n v="136903.4"/>
    <n v="106698.4"/>
    <n v="186722.2"/>
    <n v="134953.93"/>
    <n v="236169.37"/>
    <n v="177717.01"/>
    <n v="311004.77"/>
    <n v="220186.06"/>
    <n v="385325.61"/>
    <n v="248063.17"/>
    <n v="434110.54"/>
    <n v="275591.78999999998"/>
    <n v="482285.63"/>
  </r>
  <r>
    <n v="7"/>
    <s v="Region VII - Midwest"/>
    <x v="42"/>
    <s v="MO"/>
    <x v="320"/>
    <n v="4"/>
    <x v="3"/>
    <n v="89155.59"/>
    <n v="142648.95000000001"/>
    <n v="124817.83"/>
    <n v="199708.53"/>
    <n v="160480.07"/>
    <n v="256768.12"/>
    <n v="213973.43"/>
    <n v="342357.49"/>
    <n v="267466.78000000003"/>
    <n v="427946.86"/>
    <n v="303129.02"/>
    <n v="485006.44"/>
    <n v="338791.26"/>
    <n v="542066.02"/>
  </r>
  <r>
    <n v="7"/>
    <s v="Region VII - Midwest"/>
    <x v="43"/>
    <s v="NE"/>
    <x v="321"/>
    <n v="1"/>
    <x v="0"/>
    <n v="88379.520000000004"/>
    <n v="154664.16"/>
    <n v="114431.09"/>
    <n v="200254.41"/>
    <n v="136982.46"/>
    <n v="239719.3"/>
    <n v="163406.93"/>
    <n v="285962.12"/>
    <n v="192637.25"/>
    <n v="337115.19"/>
    <n v="211195.15"/>
    <n v="369591.51"/>
    <n v="228628.16"/>
    <n v="400099.28"/>
  </r>
  <r>
    <n v="7"/>
    <s v="Region VII - Midwest"/>
    <x v="43"/>
    <s v="NE"/>
    <x v="321"/>
    <n v="2"/>
    <x v="1"/>
    <n v="75632.429999999993"/>
    <n v="132356.75"/>
    <n v="98889.22"/>
    <n v="173056.13"/>
    <n v="119962.4"/>
    <n v="209934.2"/>
    <n v="146640.98000000001"/>
    <n v="256621.71"/>
    <n v="174079.39"/>
    <n v="304638.93"/>
    <n v="191548.1"/>
    <n v="335209.18"/>
    <n v="207916.09"/>
    <n v="363853.17"/>
  </r>
  <r>
    <n v="7"/>
    <s v="Region VII - Midwest"/>
    <x v="43"/>
    <s v="NE"/>
    <x v="321"/>
    <n v="3"/>
    <x v="2"/>
    <n v="66100.100000000006"/>
    <n v="115675.18"/>
    <n v="90152.31"/>
    <n v="157766.54"/>
    <n v="114024.98"/>
    <n v="199543.71"/>
    <n v="150155.07"/>
    <n v="262771.38"/>
    <n v="186036.58"/>
    <n v="325564.02"/>
    <n v="209589.31"/>
    <n v="366781.29"/>
    <n v="232847.41"/>
    <n v="407482.96"/>
  </r>
  <r>
    <n v="7"/>
    <s v="Region VII - Midwest"/>
    <x v="43"/>
    <s v="NE"/>
    <x v="321"/>
    <n v="4"/>
    <x v="3"/>
    <n v="75342.13"/>
    <n v="120547.41"/>
    <n v="105478.98"/>
    <n v="168766.37"/>
    <n v="135615.82999999999"/>
    <n v="216985.33"/>
    <n v="180821.11"/>
    <n v="289313.78000000003"/>
    <n v="226026.39"/>
    <n v="361642.22"/>
    <n v="256163.24"/>
    <n v="409861.18"/>
    <n v="286300.09000000003"/>
    <n v="458080.15"/>
  </r>
  <r>
    <n v="7"/>
    <s v="Region VII - Midwest"/>
    <x v="43"/>
    <s v="NE"/>
    <x v="322"/>
    <n v="1"/>
    <x v="0"/>
    <n v="88900.28"/>
    <n v="155575.49"/>
    <n v="115001.05"/>
    <n v="201251.85"/>
    <n v="137594.12"/>
    <n v="240789.71"/>
    <n v="164028.68"/>
    <n v="287050.19"/>
    <n v="193269.09"/>
    <n v="338220.91"/>
    <n v="211832.75"/>
    <n v="370707.31"/>
    <n v="229229.16"/>
    <n v="401151.03"/>
  </r>
  <r>
    <n v="7"/>
    <s v="Region VII - Midwest"/>
    <x v="43"/>
    <s v="NE"/>
    <x v="322"/>
    <n v="2"/>
    <x v="1"/>
    <n v="76564.38"/>
    <n v="133987.67000000001"/>
    <n v="99960.53"/>
    <n v="174930.93"/>
    <n v="121123.09"/>
    <n v="211965.42"/>
    <n v="147803.57"/>
    <n v="258656.25"/>
    <n v="175309.87"/>
    <n v="306792.28000000003"/>
    <n v="192819.48"/>
    <n v="337434.08"/>
    <n v="209185.22"/>
    <n v="366074.14"/>
  </r>
  <r>
    <n v="7"/>
    <s v="Region VII - Midwest"/>
    <x v="43"/>
    <s v="NE"/>
    <x v="322"/>
    <n v="3"/>
    <x v="2"/>
    <n v="67315.72"/>
    <n v="117802.51"/>
    <n v="91931.199999999997"/>
    <n v="160879.6"/>
    <n v="116372.94"/>
    <n v="203652.64"/>
    <n v="153346.28"/>
    <n v="268355.98"/>
    <n v="190079.04"/>
    <n v="332638.33"/>
    <n v="214211.16"/>
    <n v="374869.52"/>
    <n v="238058.15"/>
    <n v="416601.76"/>
  </r>
  <r>
    <n v="7"/>
    <s v="Region VII - Midwest"/>
    <x v="43"/>
    <s v="NE"/>
    <x v="322"/>
    <n v="4"/>
    <x v="3"/>
    <n v="75812.990000000005"/>
    <n v="121300.78"/>
    <n v="106138.18"/>
    <n v="169821.09"/>
    <n v="136463.38"/>
    <n v="218341.41"/>
    <n v="181951.17"/>
    <n v="291121.87"/>
    <n v="227438.96"/>
    <n v="363902.34"/>
    <n v="257764.16"/>
    <n v="412422.65"/>
    <n v="288089.34999999998"/>
    <n v="460942.97"/>
  </r>
  <r>
    <n v="7"/>
    <s v="Region VII - Midwest"/>
    <x v="43"/>
    <s v="NE"/>
    <x v="118"/>
    <n v="1"/>
    <x v="0"/>
    <n v="90830.98"/>
    <n v="158954.21"/>
    <n v="117617.52"/>
    <n v="205830.67"/>
    <n v="140805.22"/>
    <n v="246409.13"/>
    <n v="167979.9"/>
    <n v="293964.82"/>
    <n v="198040.22"/>
    <n v="346570.38"/>
    <n v="217125.15"/>
    <n v="379969.01"/>
    <n v="235058.22"/>
    <n v="411351.89"/>
  </r>
  <r>
    <n v="7"/>
    <s v="Region VII - Midwest"/>
    <x v="43"/>
    <s v="NE"/>
    <x v="118"/>
    <n v="2"/>
    <x v="1"/>
    <n v="77672.69"/>
    <n v="135927.21"/>
    <n v="101574.3"/>
    <n v="177755.02"/>
    <n v="123236.13"/>
    <n v="215663.22"/>
    <n v="150673.10999999999"/>
    <n v="263677.95"/>
    <n v="178883.72"/>
    <n v="313046.51"/>
    <n v="196844.33"/>
    <n v="344477.57"/>
    <n v="213678.02"/>
    <n v="373936.54"/>
  </r>
  <r>
    <n v="7"/>
    <s v="Region VII - Midwest"/>
    <x v="43"/>
    <s v="NE"/>
    <x v="118"/>
    <n v="3"/>
    <x v="2"/>
    <n v="67835.69"/>
    <n v="118712.46"/>
    <n v="92505.11"/>
    <n v="161883.94"/>
    <n v="116989.19"/>
    <n v="204731.09"/>
    <n v="154046.78"/>
    <n v="269581.86"/>
    <n v="190847.75"/>
    <n v="333983.56"/>
    <n v="215001.57"/>
    <n v="376252.75"/>
    <n v="238851.27"/>
    <n v="417989.72"/>
  </r>
  <r>
    <n v="7"/>
    <s v="Region VII - Midwest"/>
    <x v="43"/>
    <s v="NE"/>
    <x v="118"/>
    <n v="4"/>
    <x v="3"/>
    <n v="77428.77"/>
    <n v="123886.03"/>
    <n v="108400.27"/>
    <n v="173440.44"/>
    <n v="139371.78"/>
    <n v="222994.85"/>
    <n v="185829.04"/>
    <n v="297326.46999999997"/>
    <n v="232286.3"/>
    <n v="371658.09"/>
    <n v="263257.81"/>
    <n v="421212.5"/>
    <n v="294229.32"/>
    <n v="470766.91"/>
  </r>
  <r>
    <n v="7"/>
    <s v="Region VII - Midwest"/>
    <x v="43"/>
    <s v="NE"/>
    <x v="323"/>
    <n v="1"/>
    <x v="0"/>
    <n v="89848.7"/>
    <n v="157235.23000000001"/>
    <n v="116346.69"/>
    <n v="203606.71"/>
    <n v="139284.60999999999"/>
    <n v="243748.07"/>
    <n v="166166.98000000001"/>
    <n v="290792.21000000002"/>
    <n v="195903.96"/>
    <n v="342831.93"/>
    <n v="214783.62"/>
    <n v="375871.33"/>
    <n v="232524.26"/>
    <n v="406917.45"/>
  </r>
  <r>
    <n v="7"/>
    <s v="Region VII - Midwest"/>
    <x v="43"/>
    <s v="NE"/>
    <x v="323"/>
    <n v="2"/>
    <x v="1"/>
    <n v="76827.48"/>
    <n v="134448.09"/>
    <n v="100470.58"/>
    <n v="175823.52"/>
    <n v="121898.53"/>
    <n v="213322.42"/>
    <n v="149040.47"/>
    <n v="260820.83"/>
    <n v="176947.01"/>
    <n v="309657.27"/>
    <n v="194714.05"/>
    <n v="340749.59"/>
    <n v="211366.77"/>
    <n v="369891.84000000003"/>
  </r>
  <r>
    <n v="7"/>
    <s v="Region VII - Midwest"/>
    <x v="43"/>
    <s v="NE"/>
    <x v="323"/>
    <n v="3"/>
    <x v="2"/>
    <n v="67093.210000000006"/>
    <n v="117413.11"/>
    <n v="91491.3"/>
    <n v="160109.78"/>
    <n v="115706"/>
    <n v="202485.5"/>
    <n v="152356.04999999999"/>
    <n v="266623.08"/>
    <n v="188752.16"/>
    <n v="330316.28000000003"/>
    <n v="212640.03"/>
    <n v="372120.06"/>
    <n v="236226.95"/>
    <n v="413397.16"/>
  </r>
  <r>
    <n v="7"/>
    <s v="Region VII - Midwest"/>
    <x v="43"/>
    <s v="NE"/>
    <x v="323"/>
    <n v="4"/>
    <x v="3"/>
    <n v="76591.14"/>
    <n v="122545.82"/>
    <n v="107227.59"/>
    <n v="171564.15"/>
    <n v="137864.04999999999"/>
    <n v="220582.48"/>
    <n v="183818.73"/>
    <n v="294109.96999999997"/>
    <n v="229773.41"/>
    <n v="367637.47"/>
    <n v="260409.87"/>
    <n v="416655.8"/>
    <n v="291046.32"/>
    <n v="465674.13"/>
  </r>
  <r>
    <n v="7"/>
    <s v="Region VII - Midwest"/>
    <x v="43"/>
    <s v="NE"/>
    <x v="324"/>
    <n v="1"/>
    <x v="0"/>
    <n v="89865.63"/>
    <n v="157264.85"/>
    <n v="116309.29"/>
    <n v="203541.26"/>
    <n v="139199.67000000001"/>
    <n v="243599.42"/>
    <n v="166004.29"/>
    <n v="290507.5"/>
    <n v="195654.66"/>
    <n v="342395.65"/>
    <n v="214478.95"/>
    <n v="375338.16"/>
    <n v="232143.69"/>
    <n v="406251.46"/>
  </r>
  <r>
    <n v="7"/>
    <s v="Region VII - Midwest"/>
    <x v="43"/>
    <s v="NE"/>
    <x v="324"/>
    <n v="2"/>
    <x v="1"/>
    <n v="77118.539999999994"/>
    <n v="134957.44"/>
    <n v="100767.41"/>
    <n v="176342.97"/>
    <n v="122179.61"/>
    <n v="213814.32"/>
    <n v="149238.34"/>
    <n v="261167.1"/>
    <n v="177096.8"/>
    <n v="309919.39"/>
    <n v="194831.9"/>
    <n v="340955.83"/>
    <n v="211431.62"/>
    <n v="370005.34"/>
  </r>
  <r>
    <n v="7"/>
    <s v="Region VII - Midwest"/>
    <x v="43"/>
    <s v="NE"/>
    <x v="324"/>
    <n v="3"/>
    <x v="2"/>
    <n v="67575.710000000006"/>
    <n v="118257.49"/>
    <n v="92218.15"/>
    <n v="161381.76999999999"/>
    <n v="116681.06"/>
    <n v="204191.86"/>
    <n v="153696.51999999999"/>
    <n v="268968.92"/>
    <n v="190463.39"/>
    <n v="333310.94"/>
    <n v="214606.36"/>
    <n v="375561.13"/>
    <n v="238454.71"/>
    <n v="417295.73"/>
  </r>
  <r>
    <n v="7"/>
    <s v="Region VII - Midwest"/>
    <x v="43"/>
    <s v="NE"/>
    <x v="324"/>
    <n v="4"/>
    <x v="3"/>
    <n v="76620.88"/>
    <n v="122593.41"/>
    <n v="107269.23"/>
    <n v="171630.77"/>
    <n v="137917.57999999999"/>
    <n v="220668.13"/>
    <n v="183890.11"/>
    <n v="294224.17"/>
    <n v="229862.63"/>
    <n v="367780.22"/>
    <n v="260510.98"/>
    <n v="416817.58"/>
    <n v="291159.33"/>
    <n v="465854.94"/>
  </r>
  <r>
    <n v="8"/>
    <s v="Region VIII -"/>
    <x v="44"/>
    <s v="CO"/>
    <x v="325"/>
    <n v="1"/>
    <x v="0"/>
    <n v="91334.81"/>
    <n v="159835.92000000001"/>
    <n v="118224.89"/>
    <n v="206893.56"/>
    <n v="141501.82"/>
    <n v="247628.19"/>
    <n v="168764.34"/>
    <n v="295337.59999999998"/>
    <n v="198921.37"/>
    <n v="348112.4"/>
    <n v="218067.42"/>
    <n v="381617.99"/>
    <n v="236039.79"/>
    <n v="413069.63"/>
  </r>
  <r>
    <n v="8"/>
    <s v="Region VIII -"/>
    <x v="44"/>
    <s v="CO"/>
    <x v="325"/>
    <n v="2"/>
    <x v="1"/>
    <n v="78313.59"/>
    <n v="137048.78"/>
    <n v="102348.78"/>
    <n v="179110.37"/>
    <n v="124115.74"/>
    <n v="217202.55"/>
    <n v="151637.84"/>
    <n v="265366.21999999997"/>
    <n v="179964.42"/>
    <n v="314937.74"/>
    <n v="197997.86"/>
    <n v="346496.25"/>
    <n v="214882.3"/>
    <n v="376044.03"/>
  </r>
  <r>
    <n v="8"/>
    <s v="Region VIII -"/>
    <x v="44"/>
    <s v="CO"/>
    <x v="325"/>
    <n v="3"/>
    <x v="2"/>
    <n v="68568.81"/>
    <n v="119995.42"/>
    <n v="93557.15"/>
    <n v="163725.01999999999"/>
    <n v="118362.09"/>
    <n v="207133.67"/>
    <n v="155897.51"/>
    <n v="272820.64"/>
    <n v="193178.98"/>
    <n v="338063.22"/>
    <n v="217657.1"/>
    <n v="380899.93"/>
    <n v="241834.26"/>
    <n v="423209.95"/>
  </r>
  <r>
    <n v="8"/>
    <s v="Region VIII -"/>
    <x v="44"/>
    <s v="CO"/>
    <x v="325"/>
    <n v="4"/>
    <x v="3"/>
    <n v="77869.89"/>
    <n v="124591.82"/>
    <n v="109017.85"/>
    <n v="174428.55"/>
    <n v="140165.79999999999"/>
    <n v="224265.28"/>
    <n v="186887.73"/>
    <n v="299020.38"/>
    <n v="233609.67"/>
    <n v="373775.47"/>
    <n v="264757.62"/>
    <n v="423612.2"/>
    <n v="295905.58"/>
    <n v="473448.93"/>
  </r>
  <r>
    <n v="8"/>
    <s v="Region VIII -"/>
    <x v="44"/>
    <s v="CO"/>
    <x v="326"/>
    <n v="1"/>
    <x v="0"/>
    <n v="89344.87"/>
    <n v="156353.51999999999"/>
    <n v="115739.33"/>
    <n v="202543.82"/>
    <n v="138588.01"/>
    <n v="242529.01"/>
    <n v="165382.54"/>
    <n v="289419.44"/>
    <n v="195022.81"/>
    <n v="341289.93"/>
    <n v="213841.35"/>
    <n v="374222.37"/>
    <n v="231542.69"/>
    <n v="405199.71"/>
  </r>
  <r>
    <n v="8"/>
    <s v="Region VIII -"/>
    <x v="44"/>
    <s v="CO"/>
    <x v="326"/>
    <n v="2"/>
    <x v="1"/>
    <n v="76186.58"/>
    <n v="133326.51999999999"/>
    <n v="99696.1"/>
    <n v="174468.18"/>
    <n v="121018.91"/>
    <n v="211783.1"/>
    <n v="148075.75"/>
    <n v="259132.57"/>
    <n v="175866.32"/>
    <n v="307766.05"/>
    <n v="193560.53"/>
    <n v="338730.93"/>
    <n v="210162.5"/>
    <n v="367784.37"/>
  </r>
  <r>
    <n v="8"/>
    <s v="Region VIII -"/>
    <x v="44"/>
    <s v="CO"/>
    <x v="326"/>
    <n v="3"/>
    <x v="2"/>
    <n v="66360.09"/>
    <n v="116130.15"/>
    <n v="90439.26"/>
    <n v="158268.71"/>
    <n v="114333.11"/>
    <n v="200082.94"/>
    <n v="150505.32999999999"/>
    <n v="263384.32000000001"/>
    <n v="186420.94"/>
    <n v="326236.64"/>
    <n v="209984.52"/>
    <n v="367472.91"/>
    <n v="233243.97"/>
    <n v="408176.95"/>
  </r>
  <r>
    <n v="8"/>
    <s v="Region VIII -"/>
    <x v="44"/>
    <s v="CO"/>
    <x v="326"/>
    <n v="4"/>
    <x v="3"/>
    <n v="76150.02"/>
    <n v="121840.03"/>
    <n v="106610.03"/>
    <n v="170576.04"/>
    <n v="137070.03"/>
    <n v="219312.06"/>
    <n v="182760.05"/>
    <n v="292416.08"/>
    <n v="228450.06"/>
    <n v="365520.1"/>
    <n v="258910.06"/>
    <n v="414256.11"/>
    <n v="289370.07"/>
    <n v="462992.12"/>
  </r>
  <r>
    <n v="8"/>
    <s v="Region VIII -"/>
    <x v="44"/>
    <s v="CO"/>
    <x v="327"/>
    <n v="1"/>
    <x v="0"/>
    <n v="90830.98"/>
    <n v="158954.21"/>
    <n v="117617.52"/>
    <n v="205830.67"/>
    <n v="140805.22"/>
    <n v="246409.13"/>
    <n v="167979.9"/>
    <n v="293964.82"/>
    <n v="198040.22"/>
    <n v="346570.38"/>
    <n v="217125.15"/>
    <n v="379969.01"/>
    <n v="235058.22"/>
    <n v="411351.89"/>
  </r>
  <r>
    <n v="8"/>
    <s v="Region VIII -"/>
    <x v="44"/>
    <s v="CO"/>
    <x v="327"/>
    <n v="2"/>
    <x v="1"/>
    <n v="77672.69"/>
    <n v="135927.21"/>
    <n v="101574.3"/>
    <n v="177755.02"/>
    <n v="123236.13"/>
    <n v="215663.22"/>
    <n v="150673.10999999999"/>
    <n v="263677.95"/>
    <n v="178883.72"/>
    <n v="313046.51"/>
    <n v="196844.33"/>
    <n v="344477.57"/>
    <n v="213678.02"/>
    <n v="373936.54"/>
  </r>
  <r>
    <n v="8"/>
    <s v="Region VIII -"/>
    <x v="44"/>
    <s v="CO"/>
    <x v="327"/>
    <n v="3"/>
    <x v="2"/>
    <n v="67835.69"/>
    <n v="118712.46"/>
    <n v="92505.11"/>
    <n v="161883.94"/>
    <n v="116989.19"/>
    <n v="204731.09"/>
    <n v="154046.78"/>
    <n v="269581.86"/>
    <n v="190847.75"/>
    <n v="333983.56"/>
    <n v="215001.57"/>
    <n v="376252.75"/>
    <n v="238851.27"/>
    <n v="417989.72"/>
  </r>
  <r>
    <n v="8"/>
    <s v="Region VIII -"/>
    <x v="44"/>
    <s v="CO"/>
    <x v="327"/>
    <n v="4"/>
    <x v="3"/>
    <n v="77428.77"/>
    <n v="123886.03"/>
    <n v="108400.27"/>
    <n v="173440.44"/>
    <n v="139371.78"/>
    <n v="222994.85"/>
    <n v="185829.04"/>
    <n v="297326.46999999997"/>
    <n v="232286.3"/>
    <n v="371658.09"/>
    <n v="263257.81"/>
    <n v="421212.5"/>
    <n v="294229.32"/>
    <n v="470766.91"/>
  </r>
  <r>
    <n v="8"/>
    <s v="Region VIII -"/>
    <x v="44"/>
    <s v="CO"/>
    <x v="328"/>
    <n v="1"/>
    <x v="0"/>
    <n v="86918.8"/>
    <n v="152107.89000000001"/>
    <n v="112496.79"/>
    <n v="196869.38"/>
    <n v="134637.82999999999"/>
    <n v="235616.21"/>
    <n v="160565.51999999999"/>
    <n v="280989.67"/>
    <n v="189245.88"/>
    <n v="331180.28999999998"/>
    <n v="207454.34"/>
    <n v="363045.1"/>
    <n v="224541.78"/>
    <n v="392948.11"/>
  </r>
  <r>
    <n v="8"/>
    <s v="Region VIII -"/>
    <x v="44"/>
    <s v="CO"/>
    <x v="328"/>
    <n v="2"/>
    <x v="1"/>
    <n v="74582.899999999994"/>
    <n v="130520.08"/>
    <n v="97456.26"/>
    <n v="170548.46"/>
    <n v="118166.81"/>
    <n v="206791.92"/>
    <n v="144340.42000000001"/>
    <n v="252595.73"/>
    <n v="171286.66"/>
    <n v="299751.65999999997"/>
    <n v="188441.07"/>
    <n v="329771.88"/>
    <n v="204497.84"/>
    <n v="357871.23"/>
  </r>
  <r>
    <n v="8"/>
    <s v="Region VIII -"/>
    <x v="44"/>
    <s v="CO"/>
    <x v="328"/>
    <n v="3"/>
    <x v="2"/>
    <n v="65348.25"/>
    <n v="114359.43"/>
    <n v="89176.73"/>
    <n v="156059.29"/>
    <n v="112831.48"/>
    <n v="197455.09"/>
    <n v="148624.32999999999"/>
    <n v="260092.58"/>
    <n v="184176.62"/>
    <n v="322309.08"/>
    <n v="207521.74"/>
    <n v="363163.04"/>
    <n v="230581.74"/>
    <n v="403518.05"/>
  </r>
  <r>
    <n v="8"/>
    <s v="Region VIII -"/>
    <x v="44"/>
    <s v="CO"/>
    <x v="328"/>
    <n v="4"/>
    <x v="3"/>
    <n v="74107.990000000005"/>
    <n v="118572.78"/>
    <n v="103751.18"/>
    <n v="166001.89000000001"/>
    <n v="133394.37"/>
    <n v="213431"/>
    <n v="177859.17"/>
    <n v="284574.67"/>
    <n v="222323.96"/>
    <n v="355718.34"/>
    <n v="251967.15"/>
    <n v="403147.45"/>
    <n v="281610.34999999998"/>
    <n v="450576.56"/>
  </r>
  <r>
    <n v="8"/>
    <s v="Region VIII -"/>
    <x v="44"/>
    <s v="CO"/>
    <x v="329"/>
    <n v="1"/>
    <x v="0"/>
    <n v="91804.79"/>
    <n v="160658.39000000001"/>
    <n v="118907.06"/>
    <n v="208087.36"/>
    <n v="142368.29999999999"/>
    <n v="249144.53"/>
    <n v="169874.17"/>
    <n v="297279.78999999998"/>
    <n v="200301.14"/>
    <n v="350526.99"/>
    <n v="219619.02"/>
    <n v="384333.29"/>
    <n v="237782.48"/>
    <n v="416119.34"/>
  </r>
  <r>
    <n v="8"/>
    <s v="Region VIII -"/>
    <x v="44"/>
    <s v="CO"/>
    <x v="329"/>
    <n v="2"/>
    <x v="1"/>
    <n v="78372.37"/>
    <n v="137151.65"/>
    <n v="102529.60000000001"/>
    <n v="179426.8"/>
    <n v="124433.19"/>
    <n v="217758.07999999999"/>
    <n v="152206.82"/>
    <n v="266361.94"/>
    <n v="180745.54"/>
    <n v="316304.7"/>
    <n v="198915.68"/>
    <n v="348102.45"/>
    <n v="215956.86"/>
    <n v="377924.51"/>
  </r>
  <r>
    <n v="8"/>
    <s v="Region VIII -"/>
    <x v="44"/>
    <s v="CO"/>
    <x v="329"/>
    <n v="3"/>
    <x v="2"/>
    <n v="68336.929999999993"/>
    <n v="119589.63"/>
    <n v="93155.49"/>
    <n v="163022.10999999999"/>
    <n v="117784.86"/>
    <n v="206123.5"/>
    <n v="155067.26999999999"/>
    <n v="271367.71999999997"/>
    <n v="192087.73"/>
    <n v="336153.52"/>
    <n v="216379.95"/>
    <n v="378664.92"/>
    <n v="240361.71"/>
    <n v="420633"/>
  </r>
  <r>
    <n v="8"/>
    <s v="Region VIII -"/>
    <x v="44"/>
    <s v="CO"/>
    <x v="329"/>
    <n v="4"/>
    <x v="3"/>
    <n v="78251.53"/>
    <n v="125202.45"/>
    <n v="109552.14"/>
    <n v="175283.43"/>
    <n v="140852.75"/>
    <n v="225364.41"/>
    <n v="187803.67"/>
    <n v="300485.88"/>
    <n v="234754.59"/>
    <n v="375607.35"/>
    <n v="266055.2"/>
    <n v="425688.33"/>
    <n v="297355.81"/>
    <n v="475769.31"/>
  </r>
  <r>
    <n v="8"/>
    <s v="Region VIII -"/>
    <x v="44"/>
    <s v="CO"/>
    <x v="330"/>
    <n v="1"/>
    <x v="0"/>
    <n v="92317.09"/>
    <n v="161554.9"/>
    <n v="119495.72"/>
    <n v="209117.52"/>
    <n v="143022.43"/>
    <n v="250289.26"/>
    <n v="170577.26"/>
    <n v="298510.21000000002"/>
    <n v="201057.63"/>
    <n v="351850.85"/>
    <n v="220408.95"/>
    <n v="385715.67"/>
    <n v="238573.76"/>
    <n v="417504.08"/>
  </r>
  <r>
    <n v="8"/>
    <s v="Region VIII -"/>
    <x v="44"/>
    <s v="CO"/>
    <x v="330"/>
    <n v="2"/>
    <x v="1"/>
    <n v="79158.8"/>
    <n v="138527.9"/>
    <n v="103452.5"/>
    <n v="181041.87"/>
    <n v="125453.34"/>
    <n v="219543.35"/>
    <n v="153270.48000000001"/>
    <n v="268223.34000000003"/>
    <n v="181901.13"/>
    <n v="318326.98"/>
    <n v="200128.13"/>
    <n v="350224.23"/>
    <n v="217193.56"/>
    <n v="380088.73"/>
  </r>
  <r>
    <n v="8"/>
    <s v="Region VIII -"/>
    <x v="44"/>
    <s v="CO"/>
    <x v="330"/>
    <n v="3"/>
    <x v="2"/>
    <n v="69311.3"/>
    <n v="121294.78"/>
    <n v="94570.96"/>
    <n v="165499.18"/>
    <n v="119645.29"/>
    <n v="209379.25"/>
    <n v="157588.24"/>
    <n v="275779.40999999997"/>
    <n v="195274.57"/>
    <n v="341730.5"/>
    <n v="220018.64"/>
    <n v="385032.62"/>
    <n v="244458.58"/>
    <n v="427802.51"/>
  </r>
  <r>
    <n v="8"/>
    <s v="Region VIII -"/>
    <x v="44"/>
    <s v="CO"/>
    <x v="330"/>
    <n v="4"/>
    <x v="3"/>
    <n v="78707.520000000004"/>
    <n v="125932.03"/>
    <n v="110190.53"/>
    <n v="176304.85"/>
    <n v="141673.53"/>
    <n v="226677.66"/>
    <n v="188898.05"/>
    <n v="302236.88"/>
    <n v="236122.56"/>
    <n v="377796.1"/>
    <n v="267605.56"/>
    <n v="428168.91"/>
    <n v="299088.57"/>
    <n v="478541.72"/>
  </r>
  <r>
    <n v="8"/>
    <s v="Region VIII -"/>
    <x v="44"/>
    <s v="CO"/>
    <x v="331"/>
    <n v="1"/>
    <x v="0"/>
    <n v="91309.42"/>
    <n v="159791.49"/>
    <n v="118281"/>
    <n v="206991.74"/>
    <n v="141629.23000000001"/>
    <n v="247851.16"/>
    <n v="169008.38"/>
    <n v="295764.67"/>
    <n v="199295.34"/>
    <n v="348766.84"/>
    <n v="218524.43"/>
    <n v="382417.74"/>
    <n v="236610.64"/>
    <n v="414068.62"/>
  </r>
  <r>
    <n v="8"/>
    <s v="Region VIII -"/>
    <x v="44"/>
    <s v="CO"/>
    <x v="331"/>
    <n v="2"/>
    <x v="1"/>
    <n v="77877"/>
    <n v="136284.76"/>
    <n v="101903.53"/>
    <n v="178331.18"/>
    <n v="123694.12"/>
    <n v="216464.7"/>
    <n v="151341.04"/>
    <n v="264846.82"/>
    <n v="179739.74"/>
    <n v="314544.55"/>
    <n v="197821.08"/>
    <n v="346186.9"/>
    <n v="214785.02"/>
    <n v="375873.78"/>
  </r>
  <r>
    <n v="8"/>
    <s v="Region VIII -"/>
    <x v="44"/>
    <s v="CO"/>
    <x v="331"/>
    <n v="3"/>
    <x v="2"/>
    <n v="67845.06"/>
    <n v="118728.86"/>
    <n v="92466.87"/>
    <n v="161817.03"/>
    <n v="116899.5"/>
    <n v="204574.12"/>
    <n v="153886.79"/>
    <n v="269301.88"/>
    <n v="190612.12"/>
    <n v="333571.21999999997"/>
    <n v="214707.6"/>
    <n v="375738.3"/>
    <n v="238492.62"/>
    <n v="417362.08"/>
  </r>
  <r>
    <n v="8"/>
    <s v="Region VIII -"/>
    <x v="44"/>
    <s v="CO"/>
    <x v="331"/>
    <n v="4"/>
    <x v="3"/>
    <n v="77825.279999999999"/>
    <n v="124520.45"/>
    <n v="108955.39"/>
    <n v="174328.63"/>
    <n v="140085.5"/>
    <n v="224136.81"/>
    <n v="186780.67"/>
    <n v="298849.08"/>
    <n v="233475.84"/>
    <n v="373561.35"/>
    <n v="264605.95"/>
    <n v="423369.53"/>
    <n v="295736.07"/>
    <n v="473177.71"/>
  </r>
  <r>
    <n v="8"/>
    <s v="Region VIII -"/>
    <x v="44"/>
    <s v="CO"/>
    <x v="332"/>
    <n v="1"/>
    <x v="0"/>
    <n v="84450.41"/>
    <n v="147788.22"/>
    <n v="109347.76"/>
    <n v="191358.58"/>
    <n v="130900.01"/>
    <n v="229075.02"/>
    <n v="156155.24"/>
    <n v="273271.67"/>
    <n v="184092.21"/>
    <n v="322161.37"/>
    <n v="201829.01"/>
    <n v="353200.76"/>
    <n v="218492.28"/>
    <n v="382361.48"/>
  </r>
  <r>
    <n v="8"/>
    <s v="Region VIII -"/>
    <x v="44"/>
    <s v="CO"/>
    <x v="332"/>
    <n v="2"/>
    <x v="1"/>
    <n v="72251.58"/>
    <n v="126440.27"/>
    <n v="94474.35"/>
    <n v="165330.10999999999"/>
    <n v="114611.99"/>
    <n v="200570.99"/>
    <n v="140110.41"/>
    <n v="245193.21"/>
    <n v="166332.54"/>
    <n v="291081.94"/>
    <n v="183026.99"/>
    <n v="320297.24"/>
    <n v="198671.05"/>
    <n v="347674.34"/>
  </r>
  <r>
    <n v="8"/>
    <s v="Region VIII -"/>
    <x v="44"/>
    <s v="CO"/>
    <x v="332"/>
    <n v="3"/>
    <x v="2"/>
    <n v="63130.15"/>
    <n v="110477.75999999999"/>
    <n v="86097.08"/>
    <n v="150669.89000000001"/>
    <n v="108892.19"/>
    <n v="190561.34"/>
    <n v="143392.14000000001"/>
    <n v="250936.25"/>
    <n v="177654.2"/>
    <n v="310894.84999999998"/>
    <n v="200143.13"/>
    <n v="350250.48"/>
    <n v="222350.11"/>
    <n v="389112.69"/>
  </r>
  <r>
    <n v="8"/>
    <s v="Region VIII -"/>
    <x v="44"/>
    <s v="CO"/>
    <x v="332"/>
    <n v="4"/>
    <x v="3"/>
    <n v="71991.600000000006"/>
    <n v="115186.57"/>
    <n v="100788.25"/>
    <n v="161261.20000000001"/>
    <n v="129584.89"/>
    <n v="207335.83"/>
    <n v="172779.85"/>
    <n v="276447.77"/>
    <n v="215974.81"/>
    <n v="345559.71"/>
    <n v="244771.46"/>
    <n v="391634.34"/>
    <n v="273568.09999999998"/>
    <n v="437708.96"/>
  </r>
  <r>
    <n v="8"/>
    <s v="Region VIII -"/>
    <x v="44"/>
    <s v="CO"/>
    <x v="333"/>
    <n v="1"/>
    <x v="0"/>
    <n v="87884.15"/>
    <n v="153797.26"/>
    <n v="113805.03"/>
    <n v="199158.8"/>
    <n v="136243.39000000001"/>
    <n v="238425.93"/>
    <n v="162541.14000000001"/>
    <n v="284446.99"/>
    <n v="191631.45"/>
    <n v="335355.03999999998"/>
    <n v="210100.55"/>
    <n v="367675.97"/>
    <n v="227456.32"/>
    <n v="398048.56"/>
  </r>
  <r>
    <n v="8"/>
    <s v="Region VIII -"/>
    <x v="44"/>
    <s v="CO"/>
    <x v="333"/>
    <n v="2"/>
    <x v="1"/>
    <n v="75137.06"/>
    <n v="131489.85"/>
    <n v="98263.15"/>
    <n v="171960.51"/>
    <n v="119223.33"/>
    <n v="208640.82"/>
    <n v="145775.19"/>
    <n v="255106.59"/>
    <n v="173073.59"/>
    <n v="302878.78000000003"/>
    <n v="190453.5"/>
    <n v="333293.63"/>
    <n v="206744.25"/>
    <n v="361802.44"/>
  </r>
  <r>
    <n v="8"/>
    <s v="Region VIII -"/>
    <x v="44"/>
    <s v="CO"/>
    <x v="333"/>
    <n v="3"/>
    <x v="2"/>
    <n v="65608.23"/>
    <n v="114814.41"/>
    <n v="89463.69"/>
    <n v="156561.46"/>
    <n v="113139.61"/>
    <n v="197994.32"/>
    <n v="148974.59"/>
    <n v="260705.53"/>
    <n v="184560.98"/>
    <n v="322981.71000000002"/>
    <n v="207916.95"/>
    <n v="363854.67"/>
    <n v="230978.31"/>
    <n v="404212.04"/>
  </r>
  <r>
    <n v="8"/>
    <s v="Region VIII -"/>
    <x v="44"/>
    <s v="CO"/>
    <x v="333"/>
    <n v="4"/>
    <x v="3"/>
    <n v="74915.88"/>
    <n v="119865.41"/>
    <n v="104882.23"/>
    <n v="167811.57"/>
    <n v="134848.57999999999"/>
    <n v="215757.73"/>
    <n v="179798.11"/>
    <n v="287676.98"/>
    <n v="224747.64"/>
    <n v="359596.22"/>
    <n v="254713.99"/>
    <n v="407542.39"/>
    <n v="284680.34000000003"/>
    <n v="455488.55"/>
  </r>
  <r>
    <n v="8"/>
    <s v="Region VIII -"/>
    <x v="45"/>
    <s v="MT"/>
    <x v="334"/>
    <n v="1"/>
    <x v="0"/>
    <n v="90822.52"/>
    <n v="158939.4"/>
    <n v="117636.23"/>
    <n v="205863.4"/>
    <n v="140847.69"/>
    <n v="246483.46"/>
    <n v="168061.25"/>
    <n v="294107.18"/>
    <n v="198164.88"/>
    <n v="346788.54"/>
    <n v="217277.49"/>
    <n v="380235.61"/>
    <n v="235248.51"/>
    <n v="411684.9"/>
  </r>
  <r>
    <n v="8"/>
    <s v="Region VIII -"/>
    <x v="45"/>
    <s v="MT"/>
    <x v="334"/>
    <n v="2"/>
    <x v="1"/>
    <n v="77527.16"/>
    <n v="135672.53"/>
    <n v="101425.88"/>
    <n v="177495.3"/>
    <n v="123095.59"/>
    <n v="215417.28"/>
    <n v="150574.18"/>
    <n v="263504.82"/>
    <n v="178808.83"/>
    <n v="312915.46000000002"/>
    <n v="196785.41"/>
    <n v="344374.47"/>
    <n v="213645.6"/>
    <n v="373879.81"/>
  </r>
  <r>
    <n v="8"/>
    <s v="Region VIII -"/>
    <x v="45"/>
    <s v="MT"/>
    <x v="334"/>
    <n v="3"/>
    <x v="2"/>
    <n v="67594.44"/>
    <n v="118290.28"/>
    <n v="92141.68"/>
    <n v="161247.95000000001"/>
    <n v="116501.67"/>
    <n v="203877.91"/>
    <n v="153376.54"/>
    <n v="268408.95"/>
    <n v="189992.14"/>
    <n v="332486.24"/>
    <n v="214018.41"/>
    <n v="374532.22"/>
    <n v="237737.39"/>
    <n v="416040.44"/>
  </r>
  <r>
    <n v="8"/>
    <s v="Region VIII -"/>
    <x v="45"/>
    <s v="MT"/>
    <x v="334"/>
    <n v="4"/>
    <x v="3"/>
    <n v="77413.899999999994"/>
    <n v="123862.24"/>
    <n v="108379.46"/>
    <n v="173407.14"/>
    <n v="139345.01999999999"/>
    <n v="222952.04"/>
    <n v="185793.36"/>
    <n v="297269.38"/>
    <n v="232241.7"/>
    <n v="371586.73"/>
    <n v="263207.26"/>
    <n v="421131.62"/>
    <n v="294172.82"/>
    <n v="470676.52"/>
  </r>
  <r>
    <n v="8"/>
    <s v="Region VIII -"/>
    <x v="45"/>
    <s v="MT"/>
    <x v="335"/>
    <n v="1"/>
    <x v="0"/>
    <n v="88857.96"/>
    <n v="155501.43"/>
    <n v="115094.56"/>
    <n v="201415.48"/>
    <n v="137806.47"/>
    <n v="241161.32"/>
    <n v="164435.4"/>
    <n v="287761.96000000002"/>
    <n v="193892.36"/>
    <n v="339311.63"/>
    <n v="212594.42"/>
    <n v="372040.23"/>
    <n v="230180.57"/>
    <n v="402816"/>
  </r>
  <r>
    <n v="8"/>
    <s v="Region VIII -"/>
    <x v="45"/>
    <s v="MT"/>
    <x v="335"/>
    <n v="2"/>
    <x v="1"/>
    <n v="75836.740000000005"/>
    <n v="132714.29"/>
    <n v="99218.45"/>
    <n v="173632.29"/>
    <n v="120420.39"/>
    <n v="210735.67"/>
    <n v="147308.9"/>
    <n v="257790.57"/>
    <n v="174935.41"/>
    <n v="306136.96000000002"/>
    <n v="192524.85"/>
    <n v="336918.5"/>
    <n v="209023.08"/>
    <n v="365790.39"/>
  </r>
  <r>
    <n v="8"/>
    <s v="Region VIII -"/>
    <x v="45"/>
    <s v="MT"/>
    <x v="335"/>
    <n v="3"/>
    <x v="2"/>
    <n v="66109.47"/>
    <n v="115691.57"/>
    <n v="90114.07"/>
    <n v="157699.62"/>
    <n v="113935.27"/>
    <n v="199386.73"/>
    <n v="149995.07999999999"/>
    <n v="262491.39"/>
    <n v="185800.95"/>
    <n v="325151.65999999997"/>
    <n v="209295.33"/>
    <n v="366266.83"/>
    <n v="232488.75"/>
    <n v="406855.31"/>
  </r>
  <r>
    <n v="8"/>
    <s v="Region VIII -"/>
    <x v="45"/>
    <s v="MT"/>
    <x v="335"/>
    <n v="4"/>
    <x v="3"/>
    <n v="75738.64"/>
    <n v="121181.82"/>
    <n v="106034.09"/>
    <n v="169654.55"/>
    <n v="136329.54999999999"/>
    <n v="218127.28"/>
    <n v="181772.73"/>
    <n v="290836.38"/>
    <n v="227215.92"/>
    <n v="363545.47"/>
    <n v="257511.37"/>
    <n v="412018.2"/>
    <n v="287806.83"/>
    <n v="460490.93"/>
  </r>
  <r>
    <n v="8"/>
    <s v="Region VIII -"/>
    <x v="45"/>
    <s v="MT"/>
    <x v="336"/>
    <n v="1"/>
    <x v="0"/>
    <n v="88387.98"/>
    <n v="154678.97"/>
    <n v="114412.39"/>
    <n v="200221.69"/>
    <n v="136939.99"/>
    <n v="239644.98"/>
    <n v="163325.57999999999"/>
    <n v="285819.77"/>
    <n v="192512.6"/>
    <n v="336897.05"/>
    <n v="211042.82"/>
    <n v="369324.93"/>
    <n v="228437.88"/>
    <n v="399766.29"/>
  </r>
  <r>
    <n v="8"/>
    <s v="Region VIII -"/>
    <x v="45"/>
    <s v="MT"/>
    <x v="336"/>
    <n v="2"/>
    <x v="1"/>
    <n v="75777.960000000006"/>
    <n v="132611.42000000001"/>
    <n v="99037.63"/>
    <n v="173315.86"/>
    <n v="120102.94"/>
    <n v="210180.15"/>
    <n v="146739.91"/>
    <n v="256794.85"/>
    <n v="174154.28"/>
    <n v="304770"/>
    <n v="191607.03"/>
    <n v="335312.3"/>
    <n v="207948.52"/>
    <n v="363909.92"/>
  </r>
  <r>
    <n v="8"/>
    <s v="Region VIII -"/>
    <x v="45"/>
    <s v="MT"/>
    <x v="336"/>
    <n v="3"/>
    <x v="2"/>
    <n v="66341.350000000006"/>
    <n v="116097.37"/>
    <n v="90515.73"/>
    <n v="158402.53"/>
    <n v="114512.51"/>
    <n v="200396.89"/>
    <n v="150825.31"/>
    <n v="263944.28999999998"/>
    <n v="186892.2"/>
    <n v="327061.34999999998"/>
    <n v="210572.47"/>
    <n v="368501.82"/>
    <n v="233961.29"/>
    <n v="409432.25"/>
  </r>
  <r>
    <n v="8"/>
    <s v="Region VIII -"/>
    <x v="45"/>
    <s v="MT"/>
    <x v="336"/>
    <n v="4"/>
    <x v="3"/>
    <n v="75357"/>
    <n v="120571.2"/>
    <n v="105499.8"/>
    <n v="168799.68"/>
    <n v="135642.6"/>
    <n v="217028.16"/>
    <n v="180856.8"/>
    <n v="289370.88"/>
    <n v="226070.99"/>
    <n v="361713.6"/>
    <n v="256213.79"/>
    <n v="409942.08"/>
    <n v="286356.59000000003"/>
    <n v="458170.55"/>
  </r>
  <r>
    <n v="8"/>
    <s v="Region VIII -"/>
    <x v="45"/>
    <s v="MT"/>
    <x v="337"/>
    <n v="1"/>
    <x v="0"/>
    <n v="89361.79"/>
    <n v="156383.14000000001"/>
    <n v="115701.92"/>
    <n v="202478.37"/>
    <n v="138503.07"/>
    <n v="242380.37"/>
    <n v="165219.85"/>
    <n v="289134.73"/>
    <n v="194773.51"/>
    <n v="340853.64"/>
    <n v="213536.68"/>
    <n v="373689.2"/>
    <n v="231162.13"/>
    <n v="404533.73"/>
  </r>
  <r>
    <n v="8"/>
    <s v="Region VIII -"/>
    <x v="45"/>
    <s v="MT"/>
    <x v="337"/>
    <n v="2"/>
    <x v="1"/>
    <n v="76477.64"/>
    <n v="133835.87"/>
    <n v="99992.93"/>
    <n v="174987.63"/>
    <n v="121300"/>
    <n v="212275"/>
    <n v="148273.62"/>
    <n v="259478.83"/>
    <n v="176016.1"/>
    <n v="308028.18"/>
    <n v="193678.38"/>
    <n v="338937.16"/>
    <n v="210227.35"/>
    <n v="367897.87"/>
  </r>
  <r>
    <n v="8"/>
    <s v="Region VIII -"/>
    <x v="45"/>
    <s v="MT"/>
    <x v="337"/>
    <n v="3"/>
    <x v="2"/>
    <n v="66842.59"/>
    <n v="116974.53"/>
    <n v="91166.11"/>
    <n v="159540.70000000001"/>
    <n v="115308.17"/>
    <n v="201789.3"/>
    <n v="151845.79999999999"/>
    <n v="265730.15000000002"/>
    <n v="188132.17"/>
    <n v="329231.3"/>
    <n v="211950.85"/>
    <n v="370913.98"/>
    <n v="235471.73"/>
    <n v="412075.52000000002"/>
  </r>
  <r>
    <n v="8"/>
    <s v="Region VIII -"/>
    <x v="45"/>
    <s v="MT"/>
    <x v="337"/>
    <n v="4"/>
    <x v="3"/>
    <n v="76179.759999999995"/>
    <n v="121887.61"/>
    <n v="106651.66"/>
    <n v="170642.66"/>
    <n v="137123.56"/>
    <n v="219397.71"/>
    <n v="182831.42"/>
    <n v="292530.28000000003"/>
    <n v="228539.27"/>
    <n v="365662.84"/>
    <n v="259011.18"/>
    <n v="414417.89"/>
    <n v="289483.08"/>
    <n v="463172.94"/>
  </r>
  <r>
    <n v="8"/>
    <s v="Region VIII -"/>
    <x v="45"/>
    <s v="MT"/>
    <x v="338"/>
    <n v="1"/>
    <x v="0"/>
    <n v="88362.59"/>
    <n v="154634.54"/>
    <n v="114468.5"/>
    <n v="200319.87"/>
    <n v="137067.4"/>
    <n v="239867.95"/>
    <n v="163569.62"/>
    <n v="286246.83"/>
    <n v="192886.56"/>
    <n v="337551.48"/>
    <n v="211499.82"/>
    <n v="370124.68"/>
    <n v="229008.73"/>
    <n v="400765.27"/>
  </r>
  <r>
    <n v="8"/>
    <s v="Region VIII -"/>
    <x v="45"/>
    <s v="MT"/>
    <x v="338"/>
    <n v="2"/>
    <x v="1"/>
    <n v="75341.37"/>
    <n v="131847.4"/>
    <n v="98592.39"/>
    <n v="172536.67"/>
    <n v="119681.32"/>
    <n v="209442.3"/>
    <n v="146443.10999999999"/>
    <n v="256275.45"/>
    <n v="173929.61"/>
    <n v="304376.81"/>
    <n v="191430.26"/>
    <n v="335002.95"/>
    <n v="207851.24"/>
    <n v="363739.67"/>
  </r>
  <r>
    <n v="8"/>
    <s v="Region VIII -"/>
    <x v="45"/>
    <s v="MT"/>
    <x v="338"/>
    <n v="3"/>
    <x v="2"/>
    <n v="65617.600000000006"/>
    <n v="114830.8"/>
    <n v="89425.46"/>
    <n v="156494.54999999999"/>
    <n v="113049.91"/>
    <n v="197837.35"/>
    <n v="148814.6"/>
    <n v="260425.54"/>
    <n v="184325.34"/>
    <n v="322569.34999999998"/>
    <n v="207622.98"/>
    <n v="363340.21"/>
    <n v="230619.65"/>
    <n v="403584.39"/>
  </r>
  <r>
    <n v="8"/>
    <s v="Region VIII -"/>
    <x v="45"/>
    <s v="MT"/>
    <x v="338"/>
    <n v="4"/>
    <x v="3"/>
    <n v="75312.39"/>
    <n v="120499.82"/>
    <n v="105437.34"/>
    <n v="168699.75"/>
    <n v="135562.29999999999"/>
    <n v="216899.68"/>
    <n v="180749.73"/>
    <n v="289199.58"/>
    <n v="225937.17"/>
    <n v="361499.47"/>
    <n v="256062.12"/>
    <n v="409699.4"/>
    <n v="286187.08"/>
    <n v="457899.33"/>
  </r>
  <r>
    <n v="8"/>
    <s v="Region VIII -"/>
    <x v="46"/>
    <s v="ND"/>
    <x v="339"/>
    <n v="1"/>
    <x v="0"/>
    <n v="92778.6"/>
    <n v="162362.56"/>
    <n v="120196.59"/>
    <n v="210344.04"/>
    <n v="143931.38"/>
    <n v="251879.92"/>
    <n v="171768.43"/>
    <n v="300594.76"/>
    <n v="202562.05"/>
    <n v="354483.58"/>
    <n v="222112.89"/>
    <n v="388697.56"/>
    <n v="240506.73"/>
    <n v="420886.78"/>
  </r>
  <r>
    <n v="8"/>
    <s v="Region VIII -"/>
    <x v="46"/>
    <s v="ND"/>
    <x v="339"/>
    <n v="2"/>
    <x v="1"/>
    <n v="79072.05"/>
    <n v="138376.1"/>
    <n v="103484.9"/>
    <n v="181098.57"/>
    <n v="125630.24"/>
    <n v="219852.93"/>
    <n v="153740.53"/>
    <n v="269045.93"/>
    <n v="182607.35999999999"/>
    <n v="319562.88"/>
    <n v="200987.03"/>
    <n v="351727.31"/>
    <n v="218235.69"/>
    <n v="381912.46"/>
  </r>
  <r>
    <n v="8"/>
    <s v="Region VIII -"/>
    <x v="46"/>
    <s v="ND"/>
    <x v="339"/>
    <n v="3"/>
    <x v="2"/>
    <n v="68838.17"/>
    <n v="120466.79"/>
    <n v="93805.87"/>
    <n v="164160.26999999999"/>
    <n v="118580.52"/>
    <n v="207515.91"/>
    <n v="156087.76"/>
    <n v="273153.58"/>
    <n v="193327.7"/>
    <n v="338323.48"/>
    <n v="217758.33"/>
    <n v="381077.08"/>
    <n v="241872.16"/>
    <n v="423276.27"/>
  </r>
  <r>
    <n v="8"/>
    <s v="Region VIII -"/>
    <x v="46"/>
    <s v="ND"/>
    <x v="339"/>
    <n v="4"/>
    <x v="3"/>
    <n v="79074.289999999994"/>
    <n v="126518.87"/>
    <n v="110704.01"/>
    <n v="177126.41"/>
    <n v="142333.72"/>
    <n v="227733.96"/>
    <n v="189778.3"/>
    <n v="303645.28000000003"/>
    <n v="237222.87"/>
    <n v="379556.6"/>
    <n v="268852.59000000003"/>
    <n v="430164.14"/>
    <n v="300482.3"/>
    <n v="480771.69"/>
  </r>
  <r>
    <n v="8"/>
    <s v="Region VIII -"/>
    <x v="46"/>
    <s v="ND"/>
    <x v="340"/>
    <n v="1"/>
    <x v="0"/>
    <n v="92778.6"/>
    <n v="162362.56"/>
    <n v="120196.59"/>
    <n v="210344.04"/>
    <n v="143931.38"/>
    <n v="251879.92"/>
    <n v="171768.43"/>
    <n v="300594.76"/>
    <n v="202562.05"/>
    <n v="354483.58"/>
    <n v="222112.89"/>
    <n v="388697.56"/>
    <n v="240506.73"/>
    <n v="420886.78"/>
  </r>
  <r>
    <n v="8"/>
    <s v="Region VIII -"/>
    <x v="46"/>
    <s v="ND"/>
    <x v="340"/>
    <n v="2"/>
    <x v="1"/>
    <n v="79072.05"/>
    <n v="138376.1"/>
    <n v="103484.9"/>
    <n v="181098.57"/>
    <n v="125630.24"/>
    <n v="219852.93"/>
    <n v="153740.53"/>
    <n v="269045.93"/>
    <n v="182607.35999999999"/>
    <n v="319562.88"/>
    <n v="200987.03"/>
    <n v="351727.31"/>
    <n v="218235.69"/>
    <n v="381912.46"/>
  </r>
  <r>
    <n v="8"/>
    <s v="Region VIII -"/>
    <x v="46"/>
    <s v="ND"/>
    <x v="340"/>
    <n v="3"/>
    <x v="2"/>
    <n v="68838.17"/>
    <n v="120466.79"/>
    <n v="93805.87"/>
    <n v="164160.26999999999"/>
    <n v="118580.52"/>
    <n v="207515.91"/>
    <n v="156087.76"/>
    <n v="273153.58"/>
    <n v="193327.7"/>
    <n v="338323.48"/>
    <n v="217758.33"/>
    <n v="381077.08"/>
    <n v="241872.16"/>
    <n v="423276.27"/>
  </r>
  <r>
    <n v="8"/>
    <s v="Region VIII -"/>
    <x v="46"/>
    <s v="ND"/>
    <x v="340"/>
    <n v="4"/>
    <x v="3"/>
    <n v="79074.289999999994"/>
    <n v="126518.87"/>
    <n v="110704.01"/>
    <n v="177126.41"/>
    <n v="142333.72"/>
    <n v="227733.96"/>
    <n v="189778.3"/>
    <n v="303645.28000000003"/>
    <n v="237222.87"/>
    <n v="379556.6"/>
    <n v="268852.59000000003"/>
    <n v="430164.14"/>
    <n v="300482.3"/>
    <n v="480771.69"/>
  </r>
  <r>
    <n v="8"/>
    <s v="Region VIII -"/>
    <x v="46"/>
    <s v="ND"/>
    <x v="341"/>
    <n v="1"/>
    <x v="0"/>
    <n v="91796.33"/>
    <n v="160643.57999999999"/>
    <n v="118925.75999999999"/>
    <n v="208120.08"/>
    <n v="142410.76999999999"/>
    <n v="249218.85"/>
    <n v="169955.51"/>
    <n v="297422.15000000002"/>
    <n v="200425.79"/>
    <n v="350745.13"/>
    <n v="219771.36"/>
    <n v="384599.88"/>
    <n v="237972.76"/>
    <n v="416452.33"/>
  </r>
  <r>
    <n v="8"/>
    <s v="Region VIII -"/>
    <x v="46"/>
    <s v="ND"/>
    <x v="341"/>
    <n v="2"/>
    <x v="1"/>
    <n v="78226.84"/>
    <n v="136896.98000000001"/>
    <n v="102381.18"/>
    <n v="179167.07"/>
    <n v="124292.64"/>
    <n v="217512.13"/>
    <n v="152107.89000000001"/>
    <n v="266188.81"/>
    <n v="180670.65"/>
    <n v="316173.64"/>
    <n v="198856.76"/>
    <n v="347999.33"/>
    <n v="215924.43"/>
    <n v="377867.76"/>
  </r>
  <r>
    <n v="8"/>
    <s v="Region VIII -"/>
    <x v="46"/>
    <s v="ND"/>
    <x v="341"/>
    <n v="3"/>
    <x v="2"/>
    <n v="68095.679999999993"/>
    <n v="119167.44"/>
    <n v="92792.06"/>
    <n v="162386.10999999999"/>
    <n v="117297.33"/>
    <n v="205270.32"/>
    <n v="154397.03"/>
    <n v="270194.81"/>
    <n v="191232.11"/>
    <n v="334656.19"/>
    <n v="215396.79"/>
    <n v="376944.38"/>
    <n v="239247.84"/>
    <n v="418683.71"/>
  </r>
  <r>
    <n v="8"/>
    <s v="Region VIII -"/>
    <x v="46"/>
    <s v="ND"/>
    <x v="341"/>
    <n v="4"/>
    <x v="3"/>
    <n v="78236.66"/>
    <n v="125178.66"/>
    <n v="109531.32"/>
    <n v="175250.12"/>
    <n v="140825.99"/>
    <n v="225321.59"/>
    <n v="187767.99"/>
    <n v="300428.78000000003"/>
    <n v="234709.98"/>
    <n v="375535.98"/>
    <n v="266004.65000000002"/>
    <n v="425607.44"/>
    <n v="297299.31"/>
    <n v="475678.9"/>
  </r>
  <r>
    <n v="8"/>
    <s v="Region VIII -"/>
    <x v="46"/>
    <s v="ND"/>
    <x v="72"/>
    <n v="1"/>
    <x v="0"/>
    <n v="92778.6"/>
    <n v="162362.56"/>
    <n v="120196.59"/>
    <n v="210344.04"/>
    <n v="143931.38"/>
    <n v="251879.92"/>
    <n v="171768.43"/>
    <n v="300594.76"/>
    <n v="202562.05"/>
    <n v="354483.58"/>
    <n v="222112.89"/>
    <n v="388697.56"/>
    <n v="240506.73"/>
    <n v="420886.78"/>
  </r>
  <r>
    <n v="8"/>
    <s v="Region VIII -"/>
    <x v="46"/>
    <s v="ND"/>
    <x v="72"/>
    <n v="2"/>
    <x v="1"/>
    <n v="79072.05"/>
    <n v="138376.1"/>
    <n v="103484.9"/>
    <n v="181098.57"/>
    <n v="125630.24"/>
    <n v="219852.93"/>
    <n v="153740.53"/>
    <n v="269045.93"/>
    <n v="182607.35999999999"/>
    <n v="319562.88"/>
    <n v="200987.03"/>
    <n v="351727.31"/>
    <n v="218235.69"/>
    <n v="381912.46"/>
  </r>
  <r>
    <n v="8"/>
    <s v="Region VIII -"/>
    <x v="46"/>
    <s v="ND"/>
    <x v="72"/>
    <n v="3"/>
    <x v="2"/>
    <n v="68838.17"/>
    <n v="120466.79"/>
    <n v="93805.87"/>
    <n v="164160.26999999999"/>
    <n v="118580.52"/>
    <n v="207515.91"/>
    <n v="156087.76"/>
    <n v="273153.58"/>
    <n v="193327.7"/>
    <n v="338323.48"/>
    <n v="217758.33"/>
    <n v="381077.08"/>
    <n v="241872.16"/>
    <n v="423276.27"/>
  </r>
  <r>
    <n v="8"/>
    <s v="Region VIII -"/>
    <x v="46"/>
    <s v="ND"/>
    <x v="72"/>
    <n v="4"/>
    <x v="3"/>
    <n v="79074.289999999994"/>
    <n v="126518.87"/>
    <n v="110704.01"/>
    <n v="177126.41"/>
    <n v="142333.72"/>
    <n v="227733.96"/>
    <n v="189778.3"/>
    <n v="303645.28000000003"/>
    <n v="237222.87"/>
    <n v="379556.6"/>
    <n v="268852.59000000003"/>
    <n v="430164.14"/>
    <n v="300482.3"/>
    <n v="480771.69"/>
  </r>
  <r>
    <n v="8"/>
    <s v="Region VIII -"/>
    <x v="46"/>
    <s v="ND"/>
    <x v="342"/>
    <n v="1"/>
    <x v="0"/>
    <n v="91787.87"/>
    <n v="160628.76"/>
    <n v="118944.46"/>
    <n v="208152.81"/>
    <n v="142453.24"/>
    <n v="249293.18"/>
    <n v="170036.86"/>
    <n v="297564.5"/>
    <n v="200550.44"/>
    <n v="350963.28"/>
    <n v="219923.69"/>
    <n v="384866.46"/>
    <n v="238163.04"/>
    <n v="416785.33"/>
  </r>
  <r>
    <n v="8"/>
    <s v="Region VIII -"/>
    <x v="46"/>
    <s v="ND"/>
    <x v="342"/>
    <n v="2"/>
    <x v="1"/>
    <n v="78081.320000000007"/>
    <n v="136642.29999999999"/>
    <n v="102232.77"/>
    <n v="178907.34"/>
    <n v="124152.1"/>
    <n v="217266.18"/>
    <n v="152008.95999999999"/>
    <n v="266015.67"/>
    <n v="180595.76"/>
    <n v="316042.57"/>
    <n v="198797.84"/>
    <n v="347896.21"/>
    <n v="215892"/>
    <n v="377811.01"/>
  </r>
  <r>
    <n v="8"/>
    <s v="Region VIII -"/>
    <x v="46"/>
    <s v="ND"/>
    <x v="342"/>
    <n v="3"/>
    <x v="2"/>
    <n v="67854.429999999993"/>
    <n v="118745.25"/>
    <n v="92428.64"/>
    <n v="161750.12"/>
    <n v="116809.8"/>
    <n v="204417.14"/>
    <n v="153726.79"/>
    <n v="269021.89"/>
    <n v="190376.49"/>
    <n v="333158.86"/>
    <n v="214413.62"/>
    <n v="375223.84"/>
    <n v="238133.96"/>
    <n v="416734.43"/>
  </r>
  <r>
    <n v="8"/>
    <s v="Region VIII -"/>
    <x v="46"/>
    <s v="ND"/>
    <x v="342"/>
    <n v="4"/>
    <x v="3"/>
    <n v="78221.789999999994"/>
    <n v="125154.87"/>
    <n v="109510.51"/>
    <n v="175216.81"/>
    <n v="140799.22"/>
    <n v="225278.76"/>
    <n v="187732.3"/>
    <n v="300371.68"/>
    <n v="234665.37"/>
    <n v="375464.6"/>
    <n v="265954.09000000003"/>
    <n v="425526.55"/>
    <n v="297242.81"/>
    <n v="475588.5"/>
  </r>
  <r>
    <n v="8"/>
    <s v="Region VIII -"/>
    <x v="46"/>
    <s v="ND"/>
    <x v="343"/>
    <n v="1"/>
    <x v="0"/>
    <n v="92283.24"/>
    <n v="161495.66"/>
    <n v="119570.53"/>
    <n v="209248.42"/>
    <n v="143192.31"/>
    <n v="250586.55"/>
    <n v="170902.64"/>
    <n v="299079.63"/>
    <n v="201556.25"/>
    <n v="352723.43"/>
    <n v="221018.29"/>
    <n v="386782.01"/>
    <n v="239334.89"/>
    <n v="418836.05"/>
  </r>
  <r>
    <n v="8"/>
    <s v="Region VIII -"/>
    <x v="46"/>
    <s v="ND"/>
    <x v="343"/>
    <n v="2"/>
    <x v="1"/>
    <n v="78576.69"/>
    <n v="137509.20000000001"/>
    <n v="102858.83"/>
    <n v="180002.96"/>
    <n v="124891.17"/>
    <n v="218559.55"/>
    <n v="152874.74"/>
    <n v="267530.8"/>
    <n v="181601.56"/>
    <n v="317802.73"/>
    <n v="199892.43"/>
    <n v="349811.76"/>
    <n v="217063.85"/>
    <n v="379861.73"/>
  </r>
  <r>
    <n v="8"/>
    <s v="Region VIII -"/>
    <x v="46"/>
    <s v="ND"/>
    <x v="343"/>
    <n v="3"/>
    <x v="2"/>
    <n v="68346.3"/>
    <n v="119606.02"/>
    <n v="93117.25"/>
    <n v="162955.19"/>
    <n v="117695.16"/>
    <n v="205966.53"/>
    <n v="154907.28"/>
    <n v="271087.74"/>
    <n v="191852.1"/>
    <n v="335741.17"/>
    <n v="216085.98"/>
    <n v="378150.46"/>
    <n v="240003.06"/>
    <n v="420005.35"/>
  </r>
  <r>
    <n v="8"/>
    <s v="Region VIII -"/>
    <x v="46"/>
    <s v="ND"/>
    <x v="343"/>
    <n v="4"/>
    <x v="3"/>
    <n v="78648.039999999994"/>
    <n v="125836.87"/>
    <n v="110107.26"/>
    <n v="176171.61"/>
    <n v="141566.47"/>
    <n v="226506.36"/>
    <n v="188755.3"/>
    <n v="302008.48"/>
    <n v="235944.12"/>
    <n v="377510.6"/>
    <n v="267403.34000000003"/>
    <n v="427845.35"/>
    <n v="298862.55"/>
    <n v="478180.09"/>
  </r>
  <r>
    <n v="8"/>
    <s v="Region VIII -"/>
    <x v="47"/>
    <s v="SD"/>
    <x v="344"/>
    <n v="1"/>
    <x v="0"/>
    <n v="89361.79"/>
    <n v="156383.14000000001"/>
    <n v="115701.92"/>
    <n v="202478.37"/>
    <n v="138503.07"/>
    <n v="242380.37"/>
    <n v="165219.85"/>
    <n v="289134.73"/>
    <n v="194773.51"/>
    <n v="340853.64"/>
    <n v="213536.68"/>
    <n v="373689.2"/>
    <n v="231162.13"/>
    <n v="404533.73"/>
  </r>
  <r>
    <n v="8"/>
    <s v="Region VIII -"/>
    <x v="47"/>
    <s v="SD"/>
    <x v="344"/>
    <n v="2"/>
    <x v="1"/>
    <n v="76477.64"/>
    <n v="133835.87"/>
    <n v="99992.93"/>
    <n v="174987.63"/>
    <n v="121300"/>
    <n v="212275"/>
    <n v="148273.62"/>
    <n v="259478.83"/>
    <n v="176016.1"/>
    <n v="308028.18"/>
    <n v="193678.38"/>
    <n v="338937.16"/>
    <n v="210227.35"/>
    <n v="367897.87"/>
  </r>
  <r>
    <n v="8"/>
    <s v="Region VIII -"/>
    <x v="47"/>
    <s v="SD"/>
    <x v="344"/>
    <n v="3"/>
    <x v="2"/>
    <n v="66842.59"/>
    <n v="116974.53"/>
    <n v="91166.11"/>
    <n v="159540.70000000001"/>
    <n v="115308.17"/>
    <n v="201789.3"/>
    <n v="151845.79999999999"/>
    <n v="265730.15000000002"/>
    <n v="188132.17"/>
    <n v="329231.3"/>
    <n v="211950.85"/>
    <n v="370913.98"/>
    <n v="235471.73"/>
    <n v="412075.52000000002"/>
  </r>
  <r>
    <n v="8"/>
    <s v="Region VIII -"/>
    <x v="47"/>
    <s v="SD"/>
    <x v="344"/>
    <n v="4"/>
    <x v="3"/>
    <n v="76179.759999999995"/>
    <n v="121887.61"/>
    <n v="106651.66"/>
    <n v="170642.66"/>
    <n v="137123.56"/>
    <n v="219397.71"/>
    <n v="182831.42"/>
    <n v="292530.28000000003"/>
    <n v="228539.27"/>
    <n v="365662.84"/>
    <n v="259011.18"/>
    <n v="414417.89"/>
    <n v="289483.08"/>
    <n v="463172.94"/>
  </r>
  <r>
    <n v="8"/>
    <s v="Region VIII -"/>
    <x v="47"/>
    <s v="SD"/>
    <x v="345"/>
    <n v="1"/>
    <x v="0"/>
    <n v="83442.75"/>
    <n v="146024.81"/>
    <n v="108133.03"/>
    <n v="189232.81"/>
    <n v="129506.81"/>
    <n v="226636.92"/>
    <n v="154586.35999999999"/>
    <n v="270526.13"/>
    <n v="182329.92"/>
    <n v="319077.36"/>
    <n v="199944.48"/>
    <n v="349902.85"/>
    <n v="216529.16"/>
    <n v="378926.03"/>
  </r>
  <r>
    <n v="8"/>
    <s v="Region VIII -"/>
    <x v="47"/>
    <s v="SD"/>
    <x v="345"/>
    <n v="2"/>
    <x v="1"/>
    <n v="70969.789999999994"/>
    <n v="124197.13"/>
    <n v="92925.39"/>
    <n v="162619.43"/>
    <n v="112852.77"/>
    <n v="197492.36"/>
    <n v="138180.97"/>
    <n v="241816.7"/>
    <n v="164171.16"/>
    <n v="287299.52"/>
    <n v="180719.95"/>
    <n v="316259.92"/>
    <n v="196262.52"/>
    <n v="343459.4"/>
  </r>
  <r>
    <n v="8"/>
    <s v="Region VIII -"/>
    <x v="47"/>
    <s v="SD"/>
    <x v="345"/>
    <n v="3"/>
    <x v="2"/>
    <n v="61663.92"/>
    <n v="107911.85"/>
    <n v="83993"/>
    <n v="146987.75"/>
    <n v="106146.4"/>
    <n v="185756.21"/>
    <n v="139690.70000000001"/>
    <n v="244458.73"/>
    <n v="172991.76"/>
    <n v="302735.58"/>
    <n v="194832.1"/>
    <n v="340956.18"/>
    <n v="216384.16"/>
    <n v="378672.28"/>
  </r>
  <r>
    <n v="8"/>
    <s v="Region VIII -"/>
    <x v="47"/>
    <s v="SD"/>
    <x v="345"/>
    <n v="4"/>
    <x v="3"/>
    <n v="71109.37"/>
    <n v="113774.99"/>
    <n v="99553.12"/>
    <n v="159284.99"/>
    <n v="127996.86"/>
    <n v="204794.99"/>
    <n v="170662.49"/>
    <n v="273059.98"/>
    <n v="213328.11"/>
    <n v="341324.98"/>
    <n v="241771.85"/>
    <n v="386834.97"/>
    <n v="270215.59999999998"/>
    <n v="432344.97"/>
  </r>
  <r>
    <n v="8"/>
    <s v="Region VIII -"/>
    <x v="47"/>
    <s v="SD"/>
    <x v="346"/>
    <n v="1"/>
    <x v="0"/>
    <n v="85919.59"/>
    <n v="150359.29"/>
    <n v="111263.36"/>
    <n v="194710.88"/>
    <n v="133202.16"/>
    <n v="233103.79"/>
    <n v="158915.29999999999"/>
    <n v="278101.77"/>
    <n v="187358.93"/>
    <n v="327878.13"/>
    <n v="205417.48"/>
    <n v="359480.59"/>
    <n v="222388.38"/>
    <n v="389179.66"/>
  </r>
  <r>
    <n v="8"/>
    <s v="Region VIII -"/>
    <x v="47"/>
    <s v="SD"/>
    <x v="346"/>
    <n v="2"/>
    <x v="1"/>
    <n v="73446.63"/>
    <n v="128531.61"/>
    <n v="96055.72"/>
    <n v="168097.5"/>
    <n v="116548.13"/>
    <n v="203959.22"/>
    <n v="142509.91"/>
    <n v="249392.34"/>
    <n v="169200.16"/>
    <n v="296100.28999999998"/>
    <n v="186192.95"/>
    <n v="325837.65999999997"/>
    <n v="202121.73"/>
    <n v="353713.03"/>
  </r>
  <r>
    <n v="8"/>
    <s v="Region VIII -"/>
    <x v="47"/>
    <s v="SD"/>
    <x v="346"/>
    <n v="3"/>
    <x v="2"/>
    <n v="64123.26"/>
    <n v="112215.7"/>
    <n v="87436.08"/>
    <n v="153013.13"/>
    <n v="110573.22"/>
    <n v="193503.13"/>
    <n v="145593.12"/>
    <n v="254787.96"/>
    <n v="180369.78"/>
    <n v="315647.12"/>
    <n v="203193.86"/>
    <n v="355589.26"/>
    <n v="225729.66"/>
    <n v="395026.9"/>
  </r>
  <r>
    <n v="8"/>
    <s v="Region VIII -"/>
    <x v="47"/>
    <s v="SD"/>
    <x v="346"/>
    <n v="4"/>
    <x v="3"/>
    <n v="73240.62"/>
    <n v="117184.99"/>
    <n v="102536.86"/>
    <n v="164058.98000000001"/>
    <n v="131833.10999999999"/>
    <n v="210932.98"/>
    <n v="175777.48"/>
    <n v="281243.96999999997"/>
    <n v="219721.85"/>
    <n v="351554.97"/>
    <n v="249018.1"/>
    <n v="398428.96"/>
    <n v="278314.34000000003"/>
    <n v="445302.96"/>
  </r>
  <r>
    <n v="8"/>
    <s v="Region VIII -"/>
    <x v="47"/>
    <s v="SD"/>
    <x v="347"/>
    <n v="1"/>
    <x v="0"/>
    <n v="88379.520000000004"/>
    <n v="154664.16"/>
    <n v="114431.09"/>
    <n v="200254.41"/>
    <n v="136982.46"/>
    <n v="239719.3"/>
    <n v="163406.93"/>
    <n v="285962.12"/>
    <n v="192637.25"/>
    <n v="337115.19"/>
    <n v="211195.15"/>
    <n v="369591.51"/>
    <n v="228628.16"/>
    <n v="400099.28"/>
  </r>
  <r>
    <n v="8"/>
    <s v="Region VIII -"/>
    <x v="47"/>
    <s v="SD"/>
    <x v="347"/>
    <n v="2"/>
    <x v="1"/>
    <n v="75632.429999999993"/>
    <n v="132356.75"/>
    <n v="98889.22"/>
    <n v="173056.13"/>
    <n v="119962.4"/>
    <n v="209934.2"/>
    <n v="146640.98000000001"/>
    <n v="256621.71"/>
    <n v="174079.39"/>
    <n v="304638.93"/>
    <n v="191548.1"/>
    <n v="335209.18"/>
    <n v="207916.09"/>
    <n v="363853.17"/>
  </r>
  <r>
    <n v="8"/>
    <s v="Region VIII -"/>
    <x v="47"/>
    <s v="SD"/>
    <x v="347"/>
    <n v="3"/>
    <x v="2"/>
    <n v="66100.100000000006"/>
    <n v="115675.18"/>
    <n v="90152.31"/>
    <n v="157766.54"/>
    <n v="114024.98"/>
    <n v="199543.71"/>
    <n v="150155.07"/>
    <n v="262771.38"/>
    <n v="186036.58"/>
    <n v="325564.02"/>
    <n v="209589.31"/>
    <n v="366781.29"/>
    <n v="232847.41"/>
    <n v="407482.96"/>
  </r>
  <r>
    <n v="8"/>
    <s v="Region VIII -"/>
    <x v="47"/>
    <s v="SD"/>
    <x v="347"/>
    <n v="4"/>
    <x v="3"/>
    <n v="75342.13"/>
    <n v="120547.41"/>
    <n v="105478.98"/>
    <n v="168766.37"/>
    <n v="135615.82999999999"/>
    <n v="216985.33"/>
    <n v="180821.11"/>
    <n v="289313.78000000003"/>
    <n v="226026.39"/>
    <n v="361642.22"/>
    <n v="256163.24"/>
    <n v="409861.18"/>
    <n v="286300.09000000003"/>
    <n v="458080.15"/>
  </r>
  <r>
    <n v="8"/>
    <s v="Region VIII -"/>
    <x v="47"/>
    <s v="SD"/>
    <x v="348"/>
    <n v="1"/>
    <x v="0"/>
    <n v="89865.63"/>
    <n v="157264.85"/>
    <n v="116309.29"/>
    <n v="203541.26"/>
    <n v="139199.67000000001"/>
    <n v="243599.42"/>
    <n v="166004.29"/>
    <n v="290507.5"/>
    <n v="195654.66"/>
    <n v="342395.65"/>
    <n v="214478.95"/>
    <n v="375338.16"/>
    <n v="232143.69"/>
    <n v="406251.46"/>
  </r>
  <r>
    <n v="8"/>
    <s v="Region VIII -"/>
    <x v="47"/>
    <s v="SD"/>
    <x v="348"/>
    <n v="2"/>
    <x v="1"/>
    <n v="77118.539999999994"/>
    <n v="134957.44"/>
    <n v="100767.41"/>
    <n v="176342.97"/>
    <n v="122179.61"/>
    <n v="213814.32"/>
    <n v="149238.34"/>
    <n v="261167.1"/>
    <n v="177096.8"/>
    <n v="309919.39"/>
    <n v="194831.9"/>
    <n v="340955.83"/>
    <n v="211431.62"/>
    <n v="370005.34"/>
  </r>
  <r>
    <n v="8"/>
    <s v="Region VIII -"/>
    <x v="47"/>
    <s v="SD"/>
    <x v="348"/>
    <n v="3"/>
    <x v="2"/>
    <n v="67575.710000000006"/>
    <n v="118257.49"/>
    <n v="92218.15"/>
    <n v="161381.76999999999"/>
    <n v="116681.06"/>
    <n v="204191.86"/>
    <n v="153696.51999999999"/>
    <n v="268968.92"/>
    <n v="190463.39"/>
    <n v="333310.94"/>
    <n v="214606.36"/>
    <n v="375561.13"/>
    <n v="238454.71"/>
    <n v="417295.73"/>
  </r>
  <r>
    <n v="8"/>
    <s v="Region VIII -"/>
    <x v="47"/>
    <s v="SD"/>
    <x v="348"/>
    <n v="4"/>
    <x v="3"/>
    <n v="76620.88"/>
    <n v="122593.41"/>
    <n v="107269.23"/>
    <n v="171630.77"/>
    <n v="137917.57999999999"/>
    <n v="220668.13"/>
    <n v="183890.11"/>
    <n v="294224.17"/>
    <n v="229862.63"/>
    <n v="367780.22"/>
    <n v="260510.98"/>
    <n v="416817.58"/>
    <n v="291159.33"/>
    <n v="465854.94"/>
  </r>
  <r>
    <n v="8"/>
    <s v="Region VIII -"/>
    <x v="47"/>
    <s v="SD"/>
    <x v="84"/>
    <n v="1"/>
    <x v="0"/>
    <n v="86901.87"/>
    <n v="152078.28"/>
    <n v="112534.2"/>
    <n v="196934.84"/>
    <n v="134722.78"/>
    <n v="235764.86"/>
    <n v="160728.22"/>
    <n v="281274.39"/>
    <n v="189495.19"/>
    <n v="331616.59000000003"/>
    <n v="207759.02"/>
    <n v="363578.28"/>
    <n v="224922.35"/>
    <n v="393614.12"/>
  </r>
  <r>
    <n v="8"/>
    <s v="Region VIII -"/>
    <x v="47"/>
    <s v="SD"/>
    <x v="84"/>
    <n v="2"/>
    <x v="1"/>
    <n v="74291.850000000006"/>
    <n v="130010.73"/>
    <n v="97159.44"/>
    <n v="170029.01"/>
    <n v="117885.73"/>
    <n v="206300.03"/>
    <n v="144142.54999999999"/>
    <n v="252249.47"/>
    <n v="171136.88"/>
    <n v="299489.53999999998"/>
    <n v="188323.23"/>
    <n v="329565.65000000002"/>
    <n v="204432.99"/>
    <n v="357757.74"/>
  </r>
  <r>
    <n v="8"/>
    <s v="Region VIII -"/>
    <x v="47"/>
    <s v="SD"/>
    <x v="84"/>
    <n v="3"/>
    <x v="2"/>
    <n v="64865.75"/>
    <n v="113515.06"/>
    <n v="88449.89"/>
    <n v="154787.29999999999"/>
    <n v="111856.42"/>
    <n v="195748.73"/>
    <n v="147283.85999999999"/>
    <n v="257746.75"/>
    <n v="182465.38"/>
    <n v="319314.42"/>
    <n v="205555.41"/>
    <n v="359721.97"/>
    <n v="228353.99"/>
    <n v="399619.48"/>
  </r>
  <r>
    <n v="8"/>
    <s v="Region VIII -"/>
    <x v="47"/>
    <s v="SD"/>
    <x v="84"/>
    <n v="4"/>
    <x v="3"/>
    <n v="74078.25"/>
    <n v="118525.2"/>
    <n v="103709.55"/>
    <n v="165935.28"/>
    <n v="133340.85"/>
    <n v="213345.36"/>
    <n v="177787.8"/>
    <n v="284460.48"/>
    <n v="222234.75"/>
    <n v="355575.6"/>
    <n v="251866.05"/>
    <n v="402985.68"/>
    <n v="281497.34999999998"/>
    <n v="450395.76"/>
  </r>
  <r>
    <n v="8"/>
    <s v="Region VIII -"/>
    <x v="48"/>
    <s v="UT"/>
    <x v="349"/>
    <n v="1"/>
    <x v="0"/>
    <n v="86766.91"/>
    <n v="151842.09"/>
    <n v="112415.29"/>
    <n v="196726.75"/>
    <n v="134618.25"/>
    <n v="235581.94"/>
    <n v="160661.29999999999"/>
    <n v="281157.27"/>
    <n v="189470.44"/>
    <n v="331573.28000000003"/>
    <n v="207761.39"/>
    <n v="363582.44"/>
    <n v="224972.7"/>
    <n v="393702.22"/>
  </r>
  <r>
    <n v="8"/>
    <s v="Region VIII -"/>
    <x v="48"/>
    <s v="UT"/>
    <x v="349"/>
    <n v="2"/>
    <x v="1"/>
    <n v="73915.98"/>
    <n v="129352.96000000001"/>
    <n v="96746.81"/>
    <n v="169306.91"/>
    <n v="117459.54"/>
    <n v="205554.2"/>
    <n v="143758.78"/>
    <n v="251577.86"/>
    <n v="170761.41"/>
    <n v="298832.46999999997"/>
    <n v="187954.3"/>
    <n v="328920.03000000003"/>
    <n v="204091.91"/>
    <n v="357160.84"/>
  </r>
  <r>
    <n v="8"/>
    <s v="Region VIII -"/>
    <x v="48"/>
    <s v="UT"/>
    <x v="349"/>
    <n v="3"/>
    <x v="2"/>
    <n v="64322.49"/>
    <n v="112564.35"/>
    <n v="87644.2"/>
    <n v="153377.34"/>
    <n v="110784.91"/>
    <n v="193873.59"/>
    <n v="145819.68"/>
    <n v="255184.44"/>
    <n v="180603.84"/>
    <n v="316056.71999999997"/>
    <n v="203422"/>
    <n v="355988.5"/>
    <n v="225943.14"/>
    <n v="395400.49"/>
  </r>
  <r>
    <n v="8"/>
    <s v="Region VIII -"/>
    <x v="48"/>
    <s v="UT"/>
    <x v="349"/>
    <n v="4"/>
    <x v="3"/>
    <n v="73948.78"/>
    <n v="118318.05"/>
    <n v="103528.29"/>
    <n v="165645.26999999999"/>
    <n v="133107.79999999999"/>
    <n v="212972.49"/>
    <n v="177477.07"/>
    <n v="283963.32"/>
    <n v="221846.34"/>
    <n v="354954.14"/>
    <n v="251425.85"/>
    <n v="402281.36"/>
    <n v="281005.36"/>
    <n v="449608.58"/>
  </r>
  <r>
    <n v="8"/>
    <s v="Region VIII -"/>
    <x v="48"/>
    <s v="UT"/>
    <x v="350"/>
    <n v="1"/>
    <x v="0"/>
    <n v="85919.59"/>
    <n v="150359.29"/>
    <n v="111263.36"/>
    <n v="194710.88"/>
    <n v="133202.16"/>
    <n v="233103.79"/>
    <n v="158915.29999999999"/>
    <n v="278101.77"/>
    <n v="187358.93"/>
    <n v="327878.13"/>
    <n v="205417.48"/>
    <n v="359480.59"/>
    <n v="222388.38"/>
    <n v="389179.66"/>
  </r>
  <r>
    <n v="8"/>
    <s v="Region VIII -"/>
    <x v="48"/>
    <s v="UT"/>
    <x v="350"/>
    <n v="2"/>
    <x v="1"/>
    <n v="73446.63"/>
    <n v="128531.61"/>
    <n v="96055.72"/>
    <n v="168097.5"/>
    <n v="116548.13"/>
    <n v="203959.22"/>
    <n v="142509.91"/>
    <n v="249392.34"/>
    <n v="169200.16"/>
    <n v="296100.28999999998"/>
    <n v="186192.95"/>
    <n v="325837.65999999997"/>
    <n v="202121.73"/>
    <n v="353713.03"/>
  </r>
  <r>
    <n v="8"/>
    <s v="Region VIII -"/>
    <x v="48"/>
    <s v="UT"/>
    <x v="350"/>
    <n v="3"/>
    <x v="2"/>
    <n v="64123.26"/>
    <n v="112215.7"/>
    <n v="87436.08"/>
    <n v="153013.13"/>
    <n v="110573.22"/>
    <n v="193503.13"/>
    <n v="145593.12"/>
    <n v="254787.96"/>
    <n v="180369.78"/>
    <n v="315647.12"/>
    <n v="203193.86"/>
    <n v="355589.26"/>
    <n v="225729.66"/>
    <n v="395026.9"/>
  </r>
  <r>
    <n v="8"/>
    <s v="Region VIII -"/>
    <x v="48"/>
    <s v="UT"/>
    <x v="350"/>
    <n v="4"/>
    <x v="3"/>
    <n v="73240.62"/>
    <n v="117184.99"/>
    <n v="102536.86"/>
    <n v="164058.98000000001"/>
    <n v="131833.10999999999"/>
    <n v="210932.98"/>
    <n v="175777.48"/>
    <n v="281243.96999999997"/>
    <n v="219721.85"/>
    <n v="351554.97"/>
    <n v="249018.1"/>
    <n v="398428.96"/>
    <n v="278314.34000000003"/>
    <n v="445302.96"/>
  </r>
  <r>
    <n v="8"/>
    <s v="Region VIII -"/>
    <x v="48"/>
    <s v="UT"/>
    <x v="351"/>
    <n v="1"/>
    <x v="0"/>
    <n v="85967.41"/>
    <n v="150442.96"/>
    <n v="111296.76"/>
    <n v="194769.34"/>
    <n v="133222.85"/>
    <n v="233139.99"/>
    <n v="158910.49"/>
    <n v="278093.36"/>
    <n v="187325.63"/>
    <n v="327819.86"/>
    <n v="205365.91"/>
    <n v="359390.35"/>
    <n v="222308.17"/>
    <n v="389039.3"/>
  </r>
  <r>
    <n v="8"/>
    <s v="Region VIII -"/>
    <x v="48"/>
    <s v="UT"/>
    <x v="351"/>
    <n v="2"/>
    <x v="1"/>
    <n v="73620.44"/>
    <n v="128835.76"/>
    <n v="96242.73"/>
    <n v="168424.78"/>
    <n v="116737.04"/>
    <n v="204289.82"/>
    <n v="142670.81"/>
    <n v="249673.92"/>
    <n v="169350.29"/>
    <n v="296363"/>
    <n v="186335.57"/>
    <n v="326087.25"/>
    <n v="202246.24"/>
    <n v="353930.92"/>
  </r>
  <r>
    <n v="8"/>
    <s v="Region VIII -"/>
    <x v="48"/>
    <s v="UT"/>
    <x v="351"/>
    <n v="3"/>
    <x v="2"/>
    <n v="64384.76"/>
    <n v="112673.33"/>
    <n v="87825.78"/>
    <n v="153695.12"/>
    <n v="111092.9"/>
    <n v="194412.58"/>
    <n v="146304.6"/>
    <n v="256033.05"/>
    <n v="181275.51"/>
    <n v="317232.14"/>
    <n v="204232.73"/>
    <n v="357407.28"/>
    <n v="226904.57"/>
    <n v="397083"/>
  </r>
  <r>
    <n v="8"/>
    <s v="Region VIII -"/>
    <x v="48"/>
    <s v="UT"/>
    <x v="351"/>
    <n v="4"/>
    <x v="3"/>
    <n v="73288.73"/>
    <n v="117261.97"/>
    <n v="102604.22"/>
    <n v="164166.76"/>
    <n v="131919.72"/>
    <n v="211071.55"/>
    <n v="175892.96"/>
    <n v="281428.74"/>
    <n v="219866.2"/>
    <n v="351785.92"/>
    <n v="249181.69"/>
    <n v="398690.71"/>
    <n v="278497.18"/>
    <n v="445595.5"/>
  </r>
  <r>
    <n v="8"/>
    <s v="Region VIII -"/>
    <x v="49"/>
    <s v="WY"/>
    <x v="352"/>
    <n v="1"/>
    <x v="0"/>
    <n v="82243.490000000005"/>
    <n v="143926.10999999999"/>
    <n v="106455.24"/>
    <n v="186296.67"/>
    <n v="127413.71"/>
    <n v="222973.99"/>
    <n v="151960.14000000001"/>
    <n v="265930.23999999999"/>
    <n v="179112.69"/>
    <n v="313447.21000000002"/>
    <n v="196351.25"/>
    <n v="343614.68"/>
    <n v="212532.36"/>
    <n v="371931.63"/>
  </r>
  <r>
    <n v="8"/>
    <s v="Region VIII -"/>
    <x v="49"/>
    <s v="WY"/>
    <x v="352"/>
    <n v="2"/>
    <x v="1"/>
    <n v="70526.47"/>
    <n v="123421.32"/>
    <n v="92169.27"/>
    <n v="161296.23000000001"/>
    <n v="111769.01"/>
    <n v="195595.76"/>
    <n v="136549.01999999999"/>
    <n v="238960.78"/>
    <n v="162054.45000000001"/>
    <n v="283595.28999999998"/>
    <n v="178291.84"/>
    <n v="312010.71999999997"/>
    <n v="193493.99"/>
    <n v="338614.49"/>
  </r>
  <r>
    <n v="8"/>
    <s v="Region VIII -"/>
    <x v="49"/>
    <s v="WY"/>
    <x v="352"/>
    <n v="3"/>
    <x v="2"/>
    <n v="61757.32"/>
    <n v="108075.31"/>
    <n v="84265.37"/>
    <n v="147464.4"/>
    <n v="106608.39"/>
    <n v="186564.69"/>
    <n v="140418.07"/>
    <n v="245731.62"/>
    <n v="173999.25"/>
    <n v="304498.69"/>
    <n v="196048.18"/>
    <n v="343084.32"/>
    <n v="217826.3"/>
    <n v="381196.02"/>
  </r>
  <r>
    <n v="8"/>
    <s v="Region VIII -"/>
    <x v="49"/>
    <s v="WY"/>
    <x v="352"/>
    <n v="4"/>
    <x v="3"/>
    <n v="70119.289999999994"/>
    <n v="112190.87"/>
    <n v="98167.01"/>
    <n v="157067.22"/>
    <n v="126214.73"/>
    <n v="201943.57"/>
    <n v="168286.3"/>
    <n v="269258.09000000003"/>
    <n v="210357.88"/>
    <n v="336572.61"/>
    <n v="238405.59"/>
    <n v="381448.96000000002"/>
    <n v="266453.31"/>
    <n v="426325.3"/>
  </r>
  <r>
    <n v="8"/>
    <s v="Region VIII -"/>
    <x v="49"/>
    <s v="WY"/>
    <x v="353"/>
    <n v="1"/>
    <x v="0"/>
    <n v="84624.72"/>
    <n v="148093.26999999999"/>
    <n v="109518.77"/>
    <n v="191657.84"/>
    <n v="131067.69"/>
    <n v="229368.46"/>
    <n v="156298.70000000001"/>
    <n v="273522.71999999997"/>
    <n v="184208.31"/>
    <n v="322364.53999999998"/>
    <n v="201927.39"/>
    <n v="353372.94"/>
    <n v="218552"/>
    <n v="382466"/>
  </r>
  <r>
    <n v="8"/>
    <s v="Region VIII -"/>
    <x v="49"/>
    <s v="WY"/>
    <x v="353"/>
    <n v="2"/>
    <x v="1"/>
    <n v="72655.72"/>
    <n v="127147.51"/>
    <n v="94925.58"/>
    <n v="166119.76"/>
    <n v="115086.55"/>
    <n v="201401.46"/>
    <n v="140556.15"/>
    <n v="245973.27"/>
    <n v="166783.23000000001"/>
    <n v="291870.65999999997"/>
    <n v="183479.61"/>
    <n v="321089.32"/>
    <n v="199104.21"/>
    <n v="348432.37"/>
  </r>
  <r>
    <n v="8"/>
    <s v="Region VIII -"/>
    <x v="49"/>
    <s v="WY"/>
    <x v="353"/>
    <n v="3"/>
    <x v="2"/>
    <n v="63693.66"/>
    <n v="111463.91"/>
    <n v="86929.05"/>
    <n v="152125.82999999999"/>
    <n v="109995.85"/>
    <n v="192492.74"/>
    <n v="144897.56"/>
    <n v="253570.72"/>
    <n v="179565.85"/>
    <n v="314240.23"/>
    <n v="202332.24"/>
    <n v="354081.42"/>
    <n v="224821.99"/>
    <n v="393438.48"/>
  </r>
  <r>
    <n v="8"/>
    <s v="Region VIII -"/>
    <x v="49"/>
    <s v="WY"/>
    <x v="353"/>
    <n v="4"/>
    <x v="3"/>
    <n v="72154.320000000007"/>
    <n v="115446.91"/>
    <n v="101016.05"/>
    <n v="161625.68"/>
    <n v="129877.77"/>
    <n v="207804.44"/>
    <n v="173170.36"/>
    <n v="277072.59000000003"/>
    <n v="216462.95"/>
    <n v="346340.73"/>
    <n v="245324.68"/>
    <n v="392519.5"/>
    <n v="274186.40999999997"/>
    <n v="438698.26"/>
  </r>
  <r>
    <n v="8"/>
    <s v="Region VIII -"/>
    <x v="49"/>
    <s v="WY"/>
    <x v="354"/>
    <n v="1"/>
    <x v="0"/>
    <n v="87901.08"/>
    <n v="153826.88"/>
    <n v="113767.63"/>
    <n v="199093.34"/>
    <n v="136158.45000000001"/>
    <n v="238277.29"/>
    <n v="162378.45000000001"/>
    <n v="284162.28999999998"/>
    <n v="191382.14"/>
    <n v="334918.75"/>
    <n v="209795.88"/>
    <n v="367142.8"/>
    <n v="227075.76"/>
    <n v="397382.57"/>
  </r>
  <r>
    <n v="8"/>
    <s v="Region VIII -"/>
    <x v="49"/>
    <s v="WY"/>
    <x v="354"/>
    <n v="2"/>
    <x v="1"/>
    <n v="75428.11"/>
    <n v="131999.20000000001"/>
    <n v="98559.98"/>
    <n v="172479.97"/>
    <n v="119504.41"/>
    <n v="209132.72"/>
    <n v="145973.06"/>
    <n v="255452.86"/>
    <n v="173223.38"/>
    <n v="303140.90999999997"/>
    <n v="190571.35"/>
    <n v="333499.87"/>
    <n v="206809.11"/>
    <n v="361915.94"/>
  </r>
  <r>
    <n v="8"/>
    <s v="Region VIII -"/>
    <x v="49"/>
    <s v="WY"/>
    <x v="354"/>
    <n v="3"/>
    <x v="2"/>
    <n v="66090.73"/>
    <n v="115658.78"/>
    <n v="90190.54"/>
    <n v="157833.45000000001"/>
    <n v="114114.68"/>
    <n v="199700.68"/>
    <n v="150315.07"/>
    <n v="263051.36"/>
    <n v="186272.21"/>
    <n v="325976.37"/>
    <n v="209883.28"/>
    <n v="367295.74"/>
    <n v="233206.07"/>
    <n v="408110.61"/>
  </r>
  <r>
    <n v="8"/>
    <s v="Region VIII -"/>
    <x v="49"/>
    <s v="WY"/>
    <x v="354"/>
    <n v="4"/>
    <x v="3"/>
    <n v="74945.62"/>
    <n v="119912.99"/>
    <n v="104923.87"/>
    <n v="167878.19"/>
    <n v="134902.10999999999"/>
    <n v="215843.38"/>
    <n v="179869.48"/>
    <n v="287791.18"/>
    <n v="224836.85"/>
    <n v="359738.97"/>
    <n v="254815.1"/>
    <n v="407704.17"/>
    <n v="284793.34999999998"/>
    <n v="455669.36"/>
  </r>
  <r>
    <n v="8"/>
    <s v="Region VIII -"/>
    <x v="49"/>
    <s v="WY"/>
    <x v="355"/>
    <n v="1"/>
    <x v="0"/>
    <n v="84624.72"/>
    <n v="148093.26999999999"/>
    <n v="109518.77"/>
    <n v="191657.84"/>
    <n v="131067.69"/>
    <n v="229368.46"/>
    <n v="156298.70000000001"/>
    <n v="273522.71999999997"/>
    <n v="184208.31"/>
    <n v="322364.53999999998"/>
    <n v="201927.39"/>
    <n v="353372.94"/>
    <n v="218552"/>
    <n v="382466"/>
  </r>
  <r>
    <n v="8"/>
    <s v="Region VIII -"/>
    <x v="49"/>
    <s v="WY"/>
    <x v="355"/>
    <n v="2"/>
    <x v="1"/>
    <n v="72655.72"/>
    <n v="127147.51"/>
    <n v="94925.58"/>
    <n v="166119.76"/>
    <n v="115086.55"/>
    <n v="201401.46"/>
    <n v="140556.15"/>
    <n v="245973.27"/>
    <n v="166783.23000000001"/>
    <n v="291870.65999999997"/>
    <n v="183479.61"/>
    <n v="321089.32"/>
    <n v="199104.21"/>
    <n v="348432.37"/>
  </r>
  <r>
    <n v="8"/>
    <s v="Region VIII -"/>
    <x v="49"/>
    <s v="WY"/>
    <x v="355"/>
    <n v="3"/>
    <x v="2"/>
    <n v="63693.66"/>
    <n v="111463.91"/>
    <n v="86929.05"/>
    <n v="152125.82999999999"/>
    <n v="109995.85"/>
    <n v="192492.74"/>
    <n v="144897.56"/>
    <n v="253570.72"/>
    <n v="179565.85"/>
    <n v="314240.23"/>
    <n v="202332.24"/>
    <n v="354081.42"/>
    <n v="224821.99"/>
    <n v="393438.48"/>
  </r>
  <r>
    <n v="8"/>
    <s v="Region VIII -"/>
    <x v="49"/>
    <s v="WY"/>
    <x v="355"/>
    <n v="4"/>
    <x v="3"/>
    <n v="72154.320000000007"/>
    <n v="115446.91"/>
    <n v="101016.05"/>
    <n v="161625.68"/>
    <n v="129877.77"/>
    <n v="207804.44"/>
    <n v="173170.36"/>
    <n v="277072.59000000003"/>
    <n v="216462.95"/>
    <n v="346340.73"/>
    <n v="245324.68"/>
    <n v="392519.5"/>
    <n v="274186.40999999997"/>
    <n v="438698.26"/>
  </r>
  <r>
    <n v="9"/>
    <s v="Region IX - West"/>
    <x v="50"/>
    <s v="AZ"/>
    <x v="356"/>
    <n v="1"/>
    <x v="0"/>
    <n v="87453.52"/>
    <n v="153043.65"/>
    <n v="113174.96"/>
    <n v="198056.18"/>
    <n v="135440.06"/>
    <n v="237020.11"/>
    <n v="161507.85"/>
    <n v="282638.74"/>
    <n v="190343.04000000001"/>
    <n v="333100.31"/>
    <n v="208649.71"/>
    <n v="365137"/>
    <n v="225823.7"/>
    <n v="395191.48"/>
  </r>
  <r>
    <n v="9"/>
    <s v="Region IX - West"/>
    <x v="50"/>
    <s v="AZ"/>
    <x v="356"/>
    <n v="2"/>
    <x v="1"/>
    <n v="75106.539999999994"/>
    <n v="131436.45000000001"/>
    <n v="98120.93"/>
    <n v="171711.63"/>
    <n v="118954.25"/>
    <n v="208169.94"/>
    <n v="145268.17000000001"/>
    <n v="254219.31"/>
    <n v="172367.69"/>
    <n v="301643.46000000002"/>
    <n v="189619.37"/>
    <n v="331833.89"/>
    <n v="205761.77"/>
    <n v="360083.09"/>
  </r>
  <r>
    <n v="9"/>
    <s v="Region IX - West"/>
    <x v="50"/>
    <s v="AZ"/>
    <x v="356"/>
    <n v="3"/>
    <x v="2"/>
    <n v="65860.37"/>
    <n v="115255.64"/>
    <n v="89891.63"/>
    <n v="157310.35"/>
    <n v="113748.99"/>
    <n v="199060.74"/>
    <n v="149846.04999999999"/>
    <n v="262230.59000000003"/>
    <n v="185702.32"/>
    <n v="324979.07"/>
    <n v="209249.79"/>
    <n v="366187.13"/>
    <n v="232511.87"/>
    <n v="406895.78"/>
  </r>
  <r>
    <n v="9"/>
    <s v="Region IX - West"/>
    <x v="50"/>
    <s v="AZ"/>
    <x v="356"/>
    <n v="4"/>
    <x v="3"/>
    <n v="74567.48"/>
    <n v="119307.97"/>
    <n v="104394.47"/>
    <n v="167031.16"/>
    <n v="134221.47"/>
    <n v="214754.35"/>
    <n v="178961.95"/>
    <n v="286339.13"/>
    <n v="223702.44"/>
    <n v="357923.91"/>
    <n v="253529.43"/>
    <n v="405647.1"/>
    <n v="283356.43"/>
    <n v="453370.29"/>
  </r>
  <r>
    <n v="9"/>
    <s v="Region IX - West"/>
    <x v="50"/>
    <s v="AZ"/>
    <x v="357"/>
    <n v="1"/>
    <x v="0"/>
    <n v="84624.72"/>
    <n v="148093.26999999999"/>
    <n v="109518.77"/>
    <n v="191657.84"/>
    <n v="131067.69"/>
    <n v="229368.46"/>
    <n v="156298.70000000001"/>
    <n v="273522.71999999997"/>
    <n v="184208.31"/>
    <n v="322364.53999999998"/>
    <n v="201927.39"/>
    <n v="353372.94"/>
    <n v="218552"/>
    <n v="382466"/>
  </r>
  <r>
    <n v="9"/>
    <s v="Region IX - West"/>
    <x v="50"/>
    <s v="AZ"/>
    <x v="357"/>
    <n v="2"/>
    <x v="1"/>
    <n v="72655.72"/>
    <n v="127147.51"/>
    <n v="94925.58"/>
    <n v="166119.76"/>
    <n v="115086.55"/>
    <n v="201401.46"/>
    <n v="140556.15"/>
    <n v="245973.27"/>
    <n v="166783.23000000001"/>
    <n v="291870.65999999997"/>
    <n v="183479.61"/>
    <n v="321089.32"/>
    <n v="199104.21"/>
    <n v="348432.37"/>
  </r>
  <r>
    <n v="9"/>
    <s v="Region IX - West"/>
    <x v="50"/>
    <s v="AZ"/>
    <x v="357"/>
    <n v="3"/>
    <x v="2"/>
    <n v="63693.66"/>
    <n v="111463.91"/>
    <n v="86929.05"/>
    <n v="152125.82999999999"/>
    <n v="109995.85"/>
    <n v="192492.74"/>
    <n v="144897.56"/>
    <n v="253570.72"/>
    <n v="179565.85"/>
    <n v="314240.23"/>
    <n v="202332.24"/>
    <n v="354081.42"/>
    <n v="224821.99"/>
    <n v="393438.48"/>
  </r>
  <r>
    <n v="9"/>
    <s v="Region IX - West"/>
    <x v="50"/>
    <s v="AZ"/>
    <x v="357"/>
    <n v="4"/>
    <x v="3"/>
    <n v="72154.320000000007"/>
    <n v="115446.91"/>
    <n v="101016.05"/>
    <n v="161625.68"/>
    <n v="129877.77"/>
    <n v="207804.44"/>
    <n v="173170.36"/>
    <n v="277072.59000000003"/>
    <n v="216462.95"/>
    <n v="346340.73"/>
    <n v="245324.68"/>
    <n v="392519.5"/>
    <n v="274186.40999999997"/>
    <n v="438698.26"/>
  </r>
  <r>
    <n v="9"/>
    <s v="Region IX - West"/>
    <x v="50"/>
    <s v="AZ"/>
    <x v="358"/>
    <n v="1"/>
    <x v="0"/>
    <n v="84720.34"/>
    <n v="148260.6"/>
    <n v="109585.57"/>
    <n v="191774.75"/>
    <n v="131109.06"/>
    <n v="229440.86"/>
    <n v="156289.07999999999"/>
    <n v="273505.89"/>
    <n v="184141.7"/>
    <n v="322247.98"/>
    <n v="201824.25"/>
    <n v="353192.44"/>
    <n v="218391.58"/>
    <n v="382185.27"/>
  </r>
  <r>
    <n v="9"/>
    <s v="Region IX - West"/>
    <x v="50"/>
    <s v="AZ"/>
    <x v="358"/>
    <n v="2"/>
    <x v="1"/>
    <n v="73003.320000000007"/>
    <n v="127755.81"/>
    <n v="95299.6"/>
    <n v="166774.31"/>
    <n v="115464.36"/>
    <n v="202062.63"/>
    <n v="140877.96"/>
    <n v="246536.42"/>
    <n v="167083.47"/>
    <n v="292396.07"/>
    <n v="183764.84"/>
    <n v="321588.46999999997"/>
    <n v="199353.21"/>
    <n v="348868.13"/>
  </r>
  <r>
    <n v="9"/>
    <s v="Region IX - West"/>
    <x v="50"/>
    <s v="AZ"/>
    <x v="358"/>
    <n v="3"/>
    <x v="2"/>
    <n v="64216.67"/>
    <n v="112379.17"/>
    <n v="87708.45"/>
    <n v="153489.79"/>
    <n v="111035.21"/>
    <n v="194311.62"/>
    <n v="146320.5"/>
    <n v="256060.87"/>
    <n v="181377.28"/>
    <n v="317410.24"/>
    <n v="204409.95"/>
    <n v="357717.41"/>
    <n v="227171.8"/>
    <n v="397550.66"/>
  </r>
  <r>
    <n v="9"/>
    <s v="Region IX - West"/>
    <x v="50"/>
    <s v="AZ"/>
    <x v="358"/>
    <n v="4"/>
    <x v="3"/>
    <n v="72250.539999999994"/>
    <n v="115600.87"/>
    <n v="101150.76"/>
    <n v="161841.22"/>
    <n v="130050.98"/>
    <n v="208081.57"/>
    <n v="173401.3"/>
    <n v="277442.09000000003"/>
    <n v="216751.63"/>
    <n v="346802.61"/>
    <n v="245651.85"/>
    <n v="393042.96"/>
    <n v="274552.06"/>
    <n v="439283.31"/>
  </r>
  <r>
    <n v="9"/>
    <s v="Region IX - West"/>
    <x v="50"/>
    <s v="AZ"/>
    <x v="359"/>
    <n v="1"/>
    <x v="0"/>
    <n v="87405.71"/>
    <n v="152959.99"/>
    <n v="113141.56"/>
    <n v="197997.73"/>
    <n v="135419.38"/>
    <n v="236983.91"/>
    <n v="161512.66"/>
    <n v="282647.15999999997"/>
    <n v="190376.34"/>
    <n v="333158.59999999998"/>
    <n v="208701.28"/>
    <n v="365227.25"/>
    <n v="225903.91"/>
    <n v="395331.85"/>
  </r>
  <r>
    <n v="9"/>
    <s v="Region IX - West"/>
    <x v="50"/>
    <s v="AZ"/>
    <x v="359"/>
    <n v="2"/>
    <x v="1"/>
    <n v="74932.75"/>
    <n v="131132.29999999999"/>
    <n v="97933.92"/>
    <n v="171384.35"/>
    <n v="118765.34"/>
    <n v="207839.35"/>
    <n v="145107.26999999999"/>
    <n v="253937.73"/>
    <n v="172217.57"/>
    <n v="301380.75"/>
    <n v="189476.75"/>
    <n v="331584.32"/>
    <n v="205637.27"/>
    <n v="359865.21"/>
  </r>
  <r>
    <n v="9"/>
    <s v="Region IX - West"/>
    <x v="50"/>
    <s v="AZ"/>
    <x v="359"/>
    <n v="3"/>
    <x v="2"/>
    <n v="65598.87"/>
    <n v="114798.01"/>
    <n v="89501.93"/>
    <n v="156628.37"/>
    <n v="113229.31"/>
    <n v="198151.3"/>
    <n v="149134.57999999999"/>
    <n v="260985.52"/>
    <n v="184796.61"/>
    <n v="323394.06"/>
    <n v="208210.93"/>
    <n v="364369.13"/>
    <n v="231336.97"/>
    <n v="404839.69"/>
  </r>
  <r>
    <n v="9"/>
    <s v="Region IX - West"/>
    <x v="50"/>
    <s v="AZ"/>
    <x v="359"/>
    <n v="4"/>
    <x v="3"/>
    <n v="74519.37"/>
    <n v="119230.99"/>
    <n v="104327.12"/>
    <n v="166923.39000000001"/>
    <n v="134134.85999999999"/>
    <n v="214615.78"/>
    <n v="178846.48"/>
    <n v="286154.38"/>
    <n v="223558.11"/>
    <n v="357692.97"/>
    <n v="253365.85"/>
    <n v="405385.37"/>
    <n v="283173.59999999998"/>
    <n v="453077.77"/>
  </r>
  <r>
    <n v="9"/>
    <s v="Region IX - West"/>
    <x v="50"/>
    <s v="AZ"/>
    <x v="360"/>
    <n v="1"/>
    <x v="0"/>
    <n v="84177.16"/>
    <n v="147310.03"/>
    <n v="108926.1"/>
    <n v="190620.68"/>
    <n v="130349.31"/>
    <n v="228111.29"/>
    <n v="155428.1"/>
    <n v="271999.18"/>
    <n v="183169.2"/>
    <n v="320546.11"/>
    <n v="200781.22"/>
    <n v="351367.14"/>
    <n v="217299.95"/>
    <n v="380274.91"/>
  </r>
  <r>
    <n v="9"/>
    <s v="Region IX - West"/>
    <x v="50"/>
    <s v="AZ"/>
    <x v="360"/>
    <n v="2"/>
    <x v="1"/>
    <n v="72334.149999999994"/>
    <n v="126584.76"/>
    <n v="94486.52"/>
    <n v="165351.42000000001"/>
    <n v="114536.38"/>
    <n v="200438.67"/>
    <n v="139851.26999999999"/>
    <n v="244739.72"/>
    <n v="165927.54999999999"/>
    <n v="290373.21000000002"/>
    <n v="182527.63"/>
    <n v="319423.34999999998"/>
    <n v="198056.87"/>
    <n v="346599.52"/>
  </r>
  <r>
    <n v="9"/>
    <s v="Region IX - West"/>
    <x v="50"/>
    <s v="AZ"/>
    <x v="360"/>
    <n v="3"/>
    <x v="2"/>
    <n v="63463.3"/>
    <n v="111060.77"/>
    <n v="86630.13"/>
    <n v="151602.73000000001"/>
    <n v="109630.17"/>
    <n v="191852.79999999999"/>
    <n v="144428.54"/>
    <n v="252749.95"/>
    <n v="178995.96"/>
    <n v="313242.93"/>
    <n v="201698.74"/>
    <n v="352972.79999999999"/>
    <n v="224127.8"/>
    <n v="392223.65"/>
  </r>
  <r>
    <n v="9"/>
    <s v="Region IX - West"/>
    <x v="50"/>
    <s v="AZ"/>
    <x v="360"/>
    <n v="4"/>
    <x v="3"/>
    <n v="71776.179999999993"/>
    <n v="114841.89"/>
    <n v="100486.65"/>
    <n v="160778.65"/>
    <n v="129197.13"/>
    <n v="206715.4"/>
    <n v="172262.83"/>
    <n v="275620.53999999998"/>
    <n v="215328.54"/>
    <n v="344525.67"/>
    <n v="244039.02"/>
    <n v="390462.43"/>
    <n v="272749.49"/>
    <n v="436399.19"/>
  </r>
  <r>
    <n v="9"/>
    <s v="Region IX - West"/>
    <x v="51"/>
    <s v="CA"/>
    <x v="361"/>
    <n v="1"/>
    <x v="0"/>
    <n v="109188.73"/>
    <n v="191080.28"/>
    <n v="141239.17000000001"/>
    <n v="247168.55"/>
    <n v="168982.26"/>
    <n v="295718.96000000002"/>
    <n v="201439.9"/>
    <n v="352519.83"/>
    <n v="237342.64"/>
    <n v="415349.62"/>
    <n v="260135.91"/>
    <n v="455237.85"/>
    <n v="281493.18"/>
    <n v="492613.07"/>
  </r>
  <r>
    <n v="9"/>
    <s v="Region IX - West"/>
    <x v="51"/>
    <s v="CA"/>
    <x v="361"/>
    <n v="2"/>
    <x v="1"/>
    <n v="94069.99"/>
    <n v="164622.49"/>
    <n v="122805.67"/>
    <n v="214909.92"/>
    <n v="148795.54999999999"/>
    <n v="260392.21"/>
    <n v="181554.58"/>
    <n v="317720.52"/>
    <n v="215332.01"/>
    <n v="376831.02"/>
    <n v="236833.45"/>
    <n v="414458.54"/>
    <n v="256927.55"/>
    <n v="449623.21"/>
  </r>
  <r>
    <n v="9"/>
    <s v="Region IX - West"/>
    <x v="51"/>
    <s v="CA"/>
    <x v="361"/>
    <n v="3"/>
    <x v="2"/>
    <n v="82733.279999999999"/>
    <n v="144783.24"/>
    <n v="112994.49"/>
    <n v="197740.36"/>
    <n v="143042.76"/>
    <n v="250324.83"/>
    <n v="188496"/>
    <n v="329868"/>
    <n v="233654.39999999999"/>
    <n v="408895.2"/>
    <n v="263323.2"/>
    <n v="460815.6"/>
    <n v="292642.56"/>
    <n v="512124.48"/>
  </r>
  <r>
    <n v="9"/>
    <s v="Region IX - West"/>
    <x v="51"/>
    <s v="CA"/>
    <x v="361"/>
    <n v="4"/>
    <x v="3"/>
    <n v="93116.51"/>
    <n v="148986.42000000001"/>
    <n v="130363.11"/>
    <n v="208580.98"/>
    <n v="167609.72"/>
    <n v="268175.55"/>
    <n v="223479.62"/>
    <n v="357567.4"/>
    <n v="279349.53000000003"/>
    <n v="446959.25"/>
    <n v="316596.13"/>
    <n v="506553.81"/>
    <n v="353842.73"/>
    <n v="566148.38"/>
  </r>
  <r>
    <n v="9"/>
    <s v="Region IX - West"/>
    <x v="51"/>
    <s v="CA"/>
    <x v="362"/>
    <n v="1"/>
    <x v="0"/>
    <n v="117818.54"/>
    <n v="206182.44"/>
    <n v="152307.95000000001"/>
    <n v="266538.90999999997"/>
    <n v="182161.42"/>
    <n v="318782.49"/>
    <n v="217052.94"/>
    <n v="379842.64"/>
    <n v="255646.9"/>
    <n v="447382.08"/>
    <n v="280148.14"/>
    <n v="490259.25"/>
    <n v="303067.63"/>
    <n v="530368.36"/>
  </r>
  <r>
    <n v="9"/>
    <s v="Region IX - West"/>
    <x v="51"/>
    <s v="CA"/>
    <x v="362"/>
    <n v="2"/>
    <x v="1"/>
    <n v="101943.86"/>
    <n v="178401.75"/>
    <n v="132952.76999999999"/>
    <n v="232667.35"/>
    <n v="160965.38"/>
    <n v="281689.40999999997"/>
    <n v="196173.35"/>
    <n v="343303.36"/>
    <n v="232535.74"/>
    <n v="406937.55"/>
    <n v="255680.56"/>
    <n v="447440.98"/>
    <n v="277273.71999999997"/>
    <n v="485229.01"/>
  </r>
  <r>
    <n v="9"/>
    <s v="Region IX - West"/>
    <x v="51"/>
    <s v="CA"/>
    <x v="362"/>
    <n v="3"/>
    <x v="2"/>
    <n v="90017.9"/>
    <n v="157531.32999999999"/>
    <n v="123051.36"/>
    <n v="215339.88"/>
    <n v="155861.23000000001"/>
    <n v="272757.14"/>
    <n v="205475.9"/>
    <n v="359582.83"/>
    <n v="254781"/>
    <n v="445866.75"/>
    <n v="287192.42"/>
    <n v="502586.74"/>
    <n v="319236.94"/>
    <n v="558664.64"/>
  </r>
  <r>
    <n v="9"/>
    <s v="Region IX - West"/>
    <x v="51"/>
    <s v="CA"/>
    <x v="362"/>
    <n v="4"/>
    <x v="3"/>
    <n v="100500.33"/>
    <n v="160800.53"/>
    <n v="140700.46"/>
    <n v="225120.75"/>
    <n v="180900.6"/>
    <n v="289440.96000000002"/>
    <n v="241200.8"/>
    <n v="385921.28000000003"/>
    <n v="301501"/>
    <n v="482401.6"/>
    <n v="341701.13"/>
    <n v="546721.81000000006"/>
    <n v="381901.26"/>
    <n v="611042.03"/>
  </r>
  <r>
    <n v="9"/>
    <s v="Region IX - West"/>
    <x v="51"/>
    <s v="CA"/>
    <x v="363"/>
    <n v="1"/>
    <x v="0"/>
    <n v="116588.75"/>
    <n v="204030.3"/>
    <n v="150888.81"/>
    <n v="264055.40999999997"/>
    <n v="180579.85"/>
    <n v="316014.74"/>
    <n v="215345.4"/>
    <n v="376854.45"/>
    <n v="253801.8"/>
    <n v="444153.16"/>
    <n v="278216.78999999998"/>
    <n v="486879.39"/>
    <n v="301124.99"/>
    <n v="526968.73"/>
  </r>
  <r>
    <n v="9"/>
    <s v="Region IX - West"/>
    <x v="51"/>
    <s v="CA"/>
    <x v="363"/>
    <n v="2"/>
    <x v="1"/>
    <n v="100084.12"/>
    <n v="175147.21"/>
    <n v="130765.56"/>
    <n v="228839.74"/>
    <n v="158542.69"/>
    <n v="277449.7"/>
    <n v="193637.26"/>
    <n v="338865.2"/>
    <n v="229773.54"/>
    <n v="402103.69"/>
    <n v="252778.27"/>
    <n v="442361.98"/>
    <n v="274307.51"/>
    <n v="480038.14"/>
  </r>
  <r>
    <n v="9"/>
    <s v="Region IX - West"/>
    <x v="51"/>
    <s v="CA"/>
    <x v="363"/>
    <n v="3"/>
    <x v="2"/>
    <n v="87726.65"/>
    <n v="153521.64000000001"/>
    <n v="119725.6"/>
    <n v="209519.8"/>
    <n v="151492.09"/>
    <n v="265111.15999999997"/>
    <n v="199557.57"/>
    <n v="349225.75"/>
    <n v="247301.18"/>
    <n v="432777.07"/>
    <n v="278653.42"/>
    <n v="487643.48"/>
    <n v="309624.18"/>
    <n v="541842.31999999995"/>
  </r>
  <r>
    <n v="9"/>
    <s v="Region IX - West"/>
    <x v="51"/>
    <s v="CA"/>
    <x v="363"/>
    <n v="4"/>
    <x v="3"/>
    <n v="99407.27"/>
    <n v="159051.63"/>
    <n v="139170.17000000001"/>
    <n v="222672.28"/>
    <n v="178933.08"/>
    <n v="286292.93"/>
    <n v="238577.44"/>
    <n v="381723.91"/>
    <n v="298221.8"/>
    <n v="477154.88"/>
    <n v="337984.7"/>
    <n v="540775.53"/>
    <n v="377747.61"/>
    <n v="604396.18000000005"/>
  </r>
  <r>
    <n v="9"/>
    <s v="Region IX - West"/>
    <x v="51"/>
    <s v="CA"/>
    <x v="364"/>
    <n v="1"/>
    <x v="0"/>
    <n v="110627.03"/>
    <n v="193597.31"/>
    <n v="143083.97"/>
    <n v="250396.94"/>
    <n v="171178.79"/>
    <n v="299562.88"/>
    <n v="204042.07"/>
    <n v="357073.63"/>
    <n v="240393.35"/>
    <n v="420688.36"/>
    <n v="263471.28000000003"/>
    <n v="461074.75"/>
    <n v="285088.92"/>
    <n v="498905.61"/>
  </r>
  <r>
    <n v="9"/>
    <s v="Region IX - West"/>
    <x v="51"/>
    <s v="CA"/>
    <x v="364"/>
    <n v="2"/>
    <x v="1"/>
    <n v="95382.3"/>
    <n v="166919.03"/>
    <n v="124496.85"/>
    <n v="217869.48"/>
    <n v="150823.85"/>
    <n v="263941.74"/>
    <n v="183991.04000000001"/>
    <n v="321984.32"/>
    <n v="218199.3"/>
    <n v="381848.77"/>
    <n v="239974.63"/>
    <n v="419955.61"/>
    <n v="260318.57"/>
    <n v="455557.5"/>
  </r>
  <r>
    <n v="9"/>
    <s v="Region IX - West"/>
    <x v="51"/>
    <s v="CA"/>
    <x v="364"/>
    <n v="3"/>
    <x v="2"/>
    <n v="83947.38"/>
    <n v="146907.92000000001"/>
    <n v="114670.63"/>
    <n v="200673.61"/>
    <n v="145179.17000000001"/>
    <n v="254063.55"/>
    <n v="191325.98"/>
    <n v="334820.46999999997"/>
    <n v="237175.5"/>
    <n v="415057.12"/>
    <n v="267301.40000000002"/>
    <n v="467777.45"/>
    <n v="297074.95"/>
    <n v="519881.17"/>
  </r>
  <r>
    <n v="9"/>
    <s v="Region IX - West"/>
    <x v="51"/>
    <s v="CA"/>
    <x v="364"/>
    <n v="4"/>
    <x v="3"/>
    <n v="94347.14"/>
    <n v="150955.43"/>
    <n v="132086"/>
    <n v="211337.61"/>
    <n v="169824.86"/>
    <n v="271719.78000000003"/>
    <n v="226433.15"/>
    <n v="362293.04"/>
    <n v="283041.43"/>
    <n v="452866.3"/>
    <n v="320780.28999999998"/>
    <n v="513248.48"/>
    <n v="358519.15"/>
    <n v="573630.65"/>
  </r>
  <r>
    <n v="9"/>
    <s v="Region IX - West"/>
    <x v="51"/>
    <s v="CA"/>
    <x v="365"/>
    <n v="1"/>
    <x v="0"/>
    <n v="111809.01"/>
    <n v="195665.77"/>
    <n v="144469.70000000001"/>
    <n v="252821.98"/>
    <n v="172739.67"/>
    <n v="302294.42"/>
    <n v="205754.41"/>
    <n v="360070.22"/>
    <n v="242271.73"/>
    <n v="423975.54"/>
    <n v="265454.19"/>
    <n v="464544.84"/>
    <n v="287111.76"/>
    <n v="502445.58"/>
  </r>
  <r>
    <n v="9"/>
    <s v="Region IX - West"/>
    <x v="51"/>
    <s v="CA"/>
    <x v="365"/>
    <n v="2"/>
    <x v="1"/>
    <n v="97068.24"/>
    <n v="169869.42"/>
    <n v="126497.04"/>
    <n v="221369.81"/>
    <n v="153057.62"/>
    <n v="267850.84000000003"/>
    <n v="186366.23"/>
    <n v="326140.89"/>
    <n v="220811.38"/>
    <n v="386419.91"/>
    <n v="242734.29"/>
    <n v="424785.01"/>
    <n v="263160.27"/>
    <n v="460530.47"/>
  </r>
  <r>
    <n v="9"/>
    <s v="Region IX - West"/>
    <x v="51"/>
    <s v="CA"/>
    <x v="365"/>
    <n v="3"/>
    <x v="2"/>
    <n v="85977.13"/>
    <n v="150459.98000000001"/>
    <n v="117606.68"/>
    <n v="205811.7"/>
    <n v="149028.62"/>
    <n v="260800.09"/>
    <n v="196532.84"/>
    <n v="343932.47"/>
    <n v="243749.59"/>
    <n v="426561.78"/>
    <n v="274801.53999999998"/>
    <n v="480902.7"/>
    <n v="305512.78999999998"/>
    <n v="534647.39"/>
  </r>
  <r>
    <n v="9"/>
    <s v="Region IX - West"/>
    <x v="51"/>
    <s v="CA"/>
    <x v="365"/>
    <n v="4"/>
    <x v="3"/>
    <n v="95392.09"/>
    <n v="152627.35"/>
    <n v="133548.93"/>
    <n v="213678.29"/>
    <n v="171705.77"/>
    <n v="274729.24"/>
    <n v="228941.03"/>
    <n v="366305.65"/>
    <n v="286176.28000000003"/>
    <n v="457882.06"/>
    <n v="324333.12"/>
    <n v="518933"/>
    <n v="362489.96"/>
    <n v="579983.93999999994"/>
  </r>
  <r>
    <n v="9"/>
    <s v="Region IX - West"/>
    <x v="51"/>
    <s v="CA"/>
    <x v="366"/>
    <n v="1"/>
    <x v="0"/>
    <n v="114846.31"/>
    <n v="200981.05"/>
    <n v="148551.54999999999"/>
    <n v="259965.21"/>
    <n v="177726.99"/>
    <n v="311022.24"/>
    <n v="211858.2"/>
    <n v="370751.86"/>
    <n v="249612.08"/>
    <n v="436821.14"/>
    <n v="273580.53999999998"/>
    <n v="478765.94"/>
    <n v="296036.56"/>
    <n v="518063.99"/>
  </r>
  <r>
    <n v="9"/>
    <s v="Region IX - West"/>
    <x v="51"/>
    <s v="CA"/>
    <x v="366"/>
    <n v="2"/>
    <x v="1"/>
    <n v="98971.64"/>
    <n v="173200.36"/>
    <n v="129196.37"/>
    <n v="226093.65"/>
    <n v="156530.94"/>
    <n v="273929.15000000002"/>
    <n v="190978.62"/>
    <n v="334212.58"/>
    <n v="226500.92"/>
    <n v="396376.62"/>
    <n v="249112.95"/>
    <n v="435947.67"/>
    <n v="270242.65000000002"/>
    <n v="472924.64"/>
  </r>
  <r>
    <n v="9"/>
    <s v="Region IX - West"/>
    <x v="51"/>
    <s v="CA"/>
    <x v="366"/>
    <n v="3"/>
    <x v="2"/>
    <n v="87066.69"/>
    <n v="152366.70000000001"/>
    <n v="118919.66"/>
    <n v="208109.4"/>
    <n v="150549.04"/>
    <n v="263460.82"/>
    <n v="198392.99"/>
    <n v="347187.73"/>
    <n v="245927.35"/>
    <n v="430372.87"/>
    <n v="277158.28999999998"/>
    <n v="485027.01"/>
    <n v="308022.32"/>
    <n v="539039.05000000005"/>
  </r>
  <r>
    <n v="9"/>
    <s v="Region IX - West"/>
    <x v="51"/>
    <s v="CA"/>
    <x v="366"/>
    <n v="4"/>
    <x v="3"/>
    <n v="97942.83"/>
    <n v="156708.53"/>
    <n v="137119.96"/>
    <n v="219391.94"/>
    <n v="176297.09"/>
    <n v="282075.34999999998"/>
    <n v="235062.79"/>
    <n v="376100.47"/>
    <n v="293828.49"/>
    <n v="470125.59"/>
    <n v="333005.62"/>
    <n v="532809"/>
    <n v="372182.75"/>
    <n v="595492.41"/>
  </r>
  <r>
    <n v="9"/>
    <s v="Region IX - West"/>
    <x v="51"/>
    <s v="CA"/>
    <x v="367"/>
    <n v="1"/>
    <x v="0"/>
    <n v="110083.85"/>
    <n v="192646.75"/>
    <n v="142424.5"/>
    <n v="249242.88"/>
    <n v="170419.03"/>
    <n v="298233.3"/>
    <n v="203181.1"/>
    <n v="355566.92"/>
    <n v="239420.85"/>
    <n v="418986.49"/>
    <n v="262428.26"/>
    <n v="459249.45"/>
    <n v="283997.28999999998"/>
    <n v="496995.26"/>
  </r>
  <r>
    <n v="9"/>
    <s v="Region IX - West"/>
    <x v="51"/>
    <s v="CA"/>
    <x v="367"/>
    <n v="2"/>
    <x v="1"/>
    <n v="94713.13"/>
    <n v="165747.99"/>
    <n v="123683.77"/>
    <n v="216446.6"/>
    <n v="149895.87"/>
    <n v="262317.78000000003"/>
    <n v="182964.35"/>
    <n v="320187.62"/>
    <n v="217043.38"/>
    <n v="379825.91"/>
    <n v="238737.42"/>
    <n v="417790.48"/>
    <n v="259022.23"/>
    <n v="453288.9"/>
  </r>
  <r>
    <n v="9"/>
    <s v="Region IX - West"/>
    <x v="51"/>
    <s v="CA"/>
    <x v="367"/>
    <n v="3"/>
    <x v="2"/>
    <n v="83194.009999999995"/>
    <n v="145589.51999999999"/>
    <n v="113592.32000000001"/>
    <n v="198786.55"/>
    <n v="143774.13"/>
    <n v="251604.72"/>
    <n v="189434.03"/>
    <n v="331509.55"/>
    <n v="234794.18"/>
    <n v="410889.81"/>
    <n v="264590.19"/>
    <n v="463032.84"/>
    <n v="294030.95"/>
    <n v="514554.16"/>
  </r>
  <r>
    <n v="9"/>
    <s v="Region IX - West"/>
    <x v="51"/>
    <s v="CA"/>
    <x v="367"/>
    <n v="4"/>
    <x v="3"/>
    <n v="93872.78"/>
    <n v="150196.45000000001"/>
    <n v="131421.9"/>
    <n v="210275.04"/>
    <n v="168971.01"/>
    <n v="270353.62"/>
    <n v="225294.68"/>
    <n v="360471.49"/>
    <n v="281618.34999999998"/>
    <n v="450589.36"/>
    <n v="319167.46000000002"/>
    <n v="510667.95"/>
    <n v="356716.57"/>
    <n v="570746.53"/>
  </r>
  <r>
    <n v="9"/>
    <s v="Region IX - West"/>
    <x v="51"/>
    <s v="CA"/>
    <x v="368"/>
    <n v="1"/>
    <x v="0"/>
    <n v="118713.66"/>
    <n v="207748.9"/>
    <n v="153493.28"/>
    <n v="268613.24"/>
    <n v="183598.19"/>
    <n v="321296.84000000003"/>
    <n v="218794.13"/>
    <n v="382889.73"/>
    <n v="257725.11"/>
    <n v="451018.95"/>
    <n v="282440.49"/>
    <n v="494270.85"/>
    <n v="305571.74"/>
    <n v="534750.55000000005"/>
  </r>
  <r>
    <n v="9"/>
    <s v="Region IX - West"/>
    <x v="51"/>
    <s v="CA"/>
    <x v="368"/>
    <n v="2"/>
    <x v="1"/>
    <n v="102587"/>
    <n v="179527.25"/>
    <n v="133830.87"/>
    <n v="234204.03"/>
    <n v="162065.70000000001"/>
    <n v="283614.98"/>
    <n v="197583.12"/>
    <n v="345770.46"/>
    <n v="234247.11"/>
    <n v="409932.44"/>
    <n v="257584.53"/>
    <n v="450772.92"/>
    <n v="279368.40000000002"/>
    <n v="488894.7"/>
  </r>
  <r>
    <n v="9"/>
    <s v="Region IX - West"/>
    <x v="51"/>
    <s v="CA"/>
    <x v="368"/>
    <n v="3"/>
    <x v="2"/>
    <n v="90478.64"/>
    <n v="158337.60999999999"/>
    <n v="123649.18"/>
    <n v="216386.07"/>
    <n v="156592.59"/>
    <n v="274037.03999999998"/>
    <n v="206413.93"/>
    <n v="361224.38"/>
    <n v="255920.77"/>
    <n v="447861.35"/>
    <n v="288459.42"/>
    <n v="504803.98"/>
    <n v="320625.32"/>
    <n v="561094.31000000006"/>
  </r>
  <r>
    <n v="9"/>
    <s v="Region IX - West"/>
    <x v="51"/>
    <s v="CA"/>
    <x v="368"/>
    <n v="4"/>
    <x v="3"/>
    <n v="101256.61"/>
    <n v="162010.57"/>
    <n v="141759.25"/>
    <n v="226814.8"/>
    <n v="182261.89"/>
    <n v="291619.03000000003"/>
    <n v="243015.86"/>
    <n v="388825.37"/>
    <n v="303769.82"/>
    <n v="486031.72"/>
    <n v="344272.46"/>
    <n v="550835.94999999995"/>
    <n v="384775.1"/>
    <n v="615640.18000000005"/>
  </r>
  <r>
    <n v="9"/>
    <s v="Region IX - West"/>
    <x v="51"/>
    <s v="CA"/>
    <x v="369"/>
    <n v="1"/>
    <x v="0"/>
    <n v="109731.91"/>
    <n v="192030.85"/>
    <n v="141898.64000000001"/>
    <n v="248322.62"/>
    <n v="169742.02"/>
    <n v="297048.53000000003"/>
    <n v="202300.88"/>
    <n v="354026.54"/>
    <n v="238315.14"/>
    <n v="417051.49"/>
    <n v="261178.94"/>
    <n v="457063.15"/>
    <n v="282584.81"/>
    <n v="494523.42"/>
  </r>
  <r>
    <n v="9"/>
    <s v="Region IX - West"/>
    <x v="51"/>
    <s v="CA"/>
    <x v="369"/>
    <n v="2"/>
    <x v="1"/>
    <n v="94739.16"/>
    <n v="165793.53"/>
    <n v="123618.74"/>
    <n v="216332.79999999999"/>
    <n v="149723.51999999999"/>
    <n v="262016.17"/>
    <n v="182581.27"/>
    <n v="319517.21999999997"/>
    <n v="216487.93"/>
    <n v="378853.88"/>
    <n v="238070.67"/>
    <n v="416623.66"/>
    <n v="258223.89"/>
    <n v="451891.81"/>
  </r>
  <r>
    <n v="9"/>
    <s v="Region IX - West"/>
    <x v="51"/>
    <s v="CA"/>
    <x v="369"/>
    <n v="3"/>
    <x v="2"/>
    <n v="83486.649999999994"/>
    <n v="146101.64000000001"/>
    <n v="114072.81"/>
    <n v="199627.42"/>
    <n v="144447.79999999999"/>
    <n v="252783.66"/>
    <n v="190387.96"/>
    <n v="333178.92"/>
    <n v="236035.72"/>
    <n v="413062.52"/>
    <n v="266034.40999999997"/>
    <n v="465560.22"/>
    <n v="295686.57"/>
    <n v="517451.5"/>
  </r>
  <r>
    <n v="9"/>
    <s v="Region IX - West"/>
    <x v="51"/>
    <s v="CA"/>
    <x v="369"/>
    <n v="4"/>
    <x v="3"/>
    <n v="93590.87"/>
    <n v="149745.4"/>
    <n v="131027.22"/>
    <n v="209643.55"/>
    <n v="168463.57"/>
    <n v="269541.71000000002"/>
    <n v="224618.09"/>
    <n v="359388.95"/>
    <n v="280772.61"/>
    <n v="449236.19"/>
    <n v="318208.96000000002"/>
    <n v="509134.34"/>
    <n v="355645.31"/>
    <n v="569032.5"/>
  </r>
  <r>
    <n v="9"/>
    <s v="Region IX - West"/>
    <x v="51"/>
    <s v="CA"/>
    <x v="370"/>
    <n v="1"/>
    <x v="0"/>
    <n v="114446.57"/>
    <n v="200281.49"/>
    <n v="147992.29999999999"/>
    <n v="258986.52"/>
    <n v="177029.3"/>
    <n v="309801.28000000003"/>
    <n v="210982.81"/>
    <n v="369219.92"/>
    <n v="248539.68"/>
    <n v="434944.44"/>
    <n v="272382.81"/>
    <n v="476669.91"/>
    <n v="294704.31"/>
    <n v="515732.55"/>
  </r>
  <r>
    <n v="9"/>
    <s v="Region IX - West"/>
    <x v="51"/>
    <s v="CA"/>
    <x v="370"/>
    <n v="2"/>
    <x v="1"/>
    <n v="98823.87"/>
    <n v="172941.77"/>
    <n v="128944.34"/>
    <n v="225652.59"/>
    <n v="156169.70000000001"/>
    <n v="273296.96999999997"/>
    <n v="190434.64"/>
    <n v="333260.63"/>
    <n v="225795.37"/>
    <n v="395141.9"/>
    <n v="248303.6"/>
    <n v="434531.29"/>
    <n v="269319.82"/>
    <n v="471309.69"/>
  </r>
  <r>
    <n v="9"/>
    <s v="Region IX - West"/>
    <x v="51"/>
    <s v="CA"/>
    <x v="370"/>
    <n v="3"/>
    <x v="2"/>
    <n v="87097.83"/>
    <n v="152421.20000000001"/>
    <n v="119010.46"/>
    <n v="208268.3"/>
    <n v="150703.04999999999"/>
    <n v="263730.33"/>
    <n v="198635.46"/>
    <n v="347612.05"/>
    <n v="246263.2"/>
    <n v="430960.6"/>
    <n v="277563.67"/>
    <n v="485736.42"/>
    <n v="308503.05"/>
    <n v="539880.34"/>
  </r>
  <r>
    <n v="9"/>
    <s v="Region IX - West"/>
    <x v="51"/>
    <s v="CA"/>
    <x v="370"/>
    <n v="4"/>
    <x v="3"/>
    <n v="97612.81"/>
    <n v="156180.5"/>
    <n v="136657.93"/>
    <n v="218652.7"/>
    <n v="175703.06"/>
    <n v="281124.90000000002"/>
    <n v="234270.74"/>
    <n v="374833.19"/>
    <n v="292838.43"/>
    <n v="468541.49"/>
    <n v="331883.55"/>
    <n v="531013.68999999994"/>
    <n v="370928.68"/>
    <n v="593485.89"/>
  </r>
  <r>
    <n v="9"/>
    <s v="Region IX - West"/>
    <x v="51"/>
    <s v="CA"/>
    <x v="371"/>
    <n v="1"/>
    <x v="0"/>
    <n v="113151.7"/>
    <n v="198015.47"/>
    <n v="146247.70000000001"/>
    <n v="255933.48"/>
    <n v="174894.83"/>
    <n v="306065.95"/>
    <n v="208366.21"/>
    <n v="364640.87"/>
    <n v="245389.06"/>
    <n v="429430.86"/>
    <n v="268892.71999999997"/>
    <n v="470562.26"/>
    <n v="290867.94"/>
    <n v="509018.89"/>
  </r>
  <r>
    <n v="9"/>
    <s v="Region IX - West"/>
    <x v="51"/>
    <s v="CA"/>
    <x v="371"/>
    <n v="2"/>
    <x v="1"/>
    <n v="98032.95"/>
    <n v="171557.67"/>
    <n v="127814.2"/>
    <n v="223674.84"/>
    <n v="154708.12"/>
    <n v="270739.21000000002"/>
    <n v="188480.89"/>
    <n v="329841.56"/>
    <n v="223378.44"/>
    <n v="390912.26"/>
    <n v="245590.26"/>
    <n v="429782.95"/>
    <n v="266302.3"/>
    <n v="466029.03"/>
  </r>
  <r>
    <n v="9"/>
    <s v="Region IX - West"/>
    <x v="51"/>
    <s v="CA"/>
    <x v="371"/>
    <n v="3"/>
    <x v="2"/>
    <n v="86668.23"/>
    <n v="151669.41"/>
    <n v="118503.42"/>
    <n v="207380.99"/>
    <n v="150125.68"/>
    <n v="262719.93"/>
    <n v="197939.89"/>
    <n v="346394.8"/>
    <n v="245459.26"/>
    <n v="429553.7"/>
    <n v="276702.03999999998"/>
    <n v="484228.57"/>
    <n v="307595.38"/>
    <n v="538291.92000000004"/>
  </r>
  <r>
    <n v="9"/>
    <s v="Region IX - West"/>
    <x v="51"/>
    <s v="CA"/>
    <x v="371"/>
    <n v="4"/>
    <x v="3"/>
    <n v="96526.51"/>
    <n v="154442.42000000001"/>
    <n v="135137.10999999999"/>
    <n v="216219.39"/>
    <n v="173747.72"/>
    <n v="277996.34999999998"/>
    <n v="231663.63"/>
    <n v="370661.81"/>
    <n v="289579.53000000003"/>
    <n v="463327.26"/>
    <n v="328190.14"/>
    <n v="525104.22"/>
    <n v="366800.74"/>
    <n v="586881.18999999994"/>
  </r>
  <r>
    <n v="9"/>
    <s v="Region IX - West"/>
    <x v="51"/>
    <s v="CA"/>
    <x v="372"/>
    <n v="1"/>
    <x v="0"/>
    <n v="107893.86"/>
    <n v="188814.25"/>
    <n v="139494.57"/>
    <n v="244115.51"/>
    <n v="166847.78"/>
    <n v="291983.62"/>
    <n v="198823.3"/>
    <n v="347940.77"/>
    <n v="234192.01"/>
    <n v="409836.01"/>
    <n v="256645.81"/>
    <n v="449130.17"/>
    <n v="277656.78999999998"/>
    <n v="485899.39"/>
  </r>
  <r>
    <n v="9"/>
    <s v="Region IX - West"/>
    <x v="51"/>
    <s v="CA"/>
    <x v="372"/>
    <n v="2"/>
    <x v="1"/>
    <n v="93279.07"/>
    <n v="163238.38"/>
    <n v="121675.52"/>
    <n v="212932.16"/>
    <n v="147333.96"/>
    <n v="257834.43"/>
    <n v="179600.82"/>
    <n v="314301.43"/>
    <n v="212915.07"/>
    <n v="372601.37"/>
    <n v="234120.1"/>
    <n v="409710.18"/>
    <n v="253910.01"/>
    <n v="444342.52"/>
  </r>
  <r>
    <n v="9"/>
    <s v="Region IX - West"/>
    <x v="51"/>
    <s v="CA"/>
    <x v="372"/>
    <n v="3"/>
    <x v="2"/>
    <n v="82303.679999999993"/>
    <n v="144031.44"/>
    <n v="112487.46"/>
    <n v="196853.05"/>
    <n v="142465.39000000001"/>
    <n v="249314.43"/>
    <n v="187800.43"/>
    <n v="328650.75"/>
    <n v="232850.45"/>
    <n v="407488.29"/>
    <n v="262461.56"/>
    <n v="459307.74"/>
    <n v="291734.88"/>
    <n v="510536.04"/>
  </r>
  <r>
    <n v="9"/>
    <s v="Region IX - West"/>
    <x v="51"/>
    <s v="CA"/>
    <x v="372"/>
    <n v="4"/>
    <x v="3"/>
    <n v="92030.2"/>
    <n v="147248.32999999999"/>
    <n v="128842.29"/>
    <n v="206147.66"/>
    <n v="165654.37"/>
    <n v="265046.99"/>
    <n v="220872.49"/>
    <n v="353395.99"/>
    <n v="276090.61"/>
    <n v="441744.99"/>
    <n v="312902.7"/>
    <n v="500644.32"/>
    <n v="349714.78"/>
    <n v="559543.65"/>
  </r>
  <r>
    <n v="9"/>
    <s v="Region IX - West"/>
    <x v="51"/>
    <s v="CA"/>
    <x v="373"/>
    <n v="1"/>
    <x v="0"/>
    <n v="106855.31"/>
    <n v="186996.79"/>
    <n v="138209.04"/>
    <n v="241865.82"/>
    <n v="165348.96"/>
    <n v="289360.67"/>
    <n v="197096.53"/>
    <n v="344918.93"/>
    <n v="232213.71"/>
    <n v="406373.99"/>
    <n v="254508.19"/>
    <n v="445389.33"/>
    <n v="275393.32"/>
    <n v="481938.31"/>
  </r>
  <r>
    <n v="9"/>
    <s v="Region IX - West"/>
    <x v="51"/>
    <s v="CA"/>
    <x v="373"/>
    <n v="2"/>
    <x v="1"/>
    <n v="92114.54"/>
    <n v="161200.44"/>
    <n v="120236.37"/>
    <n v="210413.65"/>
    <n v="145666.91"/>
    <n v="254917.09"/>
    <n v="177708.34"/>
    <n v="310989.59999999998"/>
    <n v="210753.35"/>
    <n v="368818.36"/>
    <n v="231788.29"/>
    <n v="405629.51"/>
    <n v="251441.83"/>
    <n v="440023.2"/>
  </r>
  <r>
    <n v="9"/>
    <s v="Region IX - West"/>
    <x v="51"/>
    <s v="CA"/>
    <x v="373"/>
    <n v="3"/>
    <x v="2"/>
    <n v="81058.44"/>
    <n v="141852.28"/>
    <n v="110720.52"/>
    <n v="193760.91"/>
    <n v="140174.98000000001"/>
    <n v="245306.22"/>
    <n v="184727.99"/>
    <n v="323273.98"/>
    <n v="228993.52"/>
    <n v="400738.67"/>
    <n v="258078"/>
    <n v="451636.5"/>
    <n v="286821.78000000003"/>
    <n v="501938.11"/>
  </r>
  <r>
    <n v="9"/>
    <s v="Region IX - West"/>
    <x v="51"/>
    <s v="CA"/>
    <x v="373"/>
    <n v="4"/>
    <x v="3"/>
    <n v="91129.59"/>
    <n v="145807.35"/>
    <n v="127581.43"/>
    <n v="204130.29"/>
    <n v="164033.26999999999"/>
    <n v="262453.23"/>
    <n v="218711.02"/>
    <n v="349937.64"/>
    <n v="273388.78000000003"/>
    <n v="437422.05"/>
    <n v="309840.62"/>
    <n v="495744.99"/>
    <n v="346292.45"/>
    <n v="554067.93999999994"/>
  </r>
  <r>
    <n v="9"/>
    <s v="Region IX - West"/>
    <x v="51"/>
    <s v="CA"/>
    <x v="374"/>
    <n v="1"/>
    <x v="0"/>
    <n v="130285.16"/>
    <n v="227999.02"/>
    <n v="168577.12"/>
    <n v="295009.95"/>
    <n v="201723.33"/>
    <n v="353015.83"/>
    <n v="240520.59"/>
    <n v="420911.04"/>
    <n v="283436.34999999998"/>
    <n v="496013.61"/>
    <n v="310682.23"/>
    <n v="543693.91"/>
    <n v="336231.45"/>
    <n v="588405.04"/>
  </r>
  <r>
    <n v="9"/>
    <s v="Region IX - West"/>
    <x v="51"/>
    <s v="CA"/>
    <x v="374"/>
    <n v="2"/>
    <x v="1"/>
    <n v="112016.68"/>
    <n v="196029.18"/>
    <n v="146303.29999999999"/>
    <n v="256030.77"/>
    <n v="177331.05"/>
    <n v="310329.34000000003"/>
    <n v="216492.5"/>
    <n v="378861.87"/>
    <n v="256840.18"/>
    <n v="449470.31"/>
    <n v="282525.09000000003"/>
    <n v="494418.91"/>
    <n v="306547.98"/>
    <n v="536458.96"/>
  </r>
  <r>
    <n v="9"/>
    <s v="Region IX - West"/>
    <x v="51"/>
    <s v="CA"/>
    <x v="374"/>
    <n v="3"/>
    <x v="2"/>
    <n v="98329.82"/>
    <n v="172077.19"/>
    <n v="134239.63"/>
    <n v="234919.35"/>
    <n v="169892.13"/>
    <n v="297311.21999999997"/>
    <n v="223831.06"/>
    <n v="391704.35"/>
    <n v="277413.71999999997"/>
    <n v="485474.01"/>
    <n v="312607.7"/>
    <n v="547063.47"/>
    <n v="347379.43"/>
    <n v="607914.01"/>
  </r>
  <r>
    <n v="9"/>
    <s v="Region IX - West"/>
    <x v="51"/>
    <s v="CA"/>
    <x v="374"/>
    <n v="4"/>
    <x v="3"/>
    <n v="111094.95"/>
    <n v="177751.92"/>
    <n v="155532.93"/>
    <n v="248852.69"/>
    <n v="199970.91"/>
    <n v="319953.46000000002"/>
    <n v="266627.88"/>
    <n v="426604.61"/>
    <n v="333284.84999999998"/>
    <n v="533255.76"/>
    <n v="377722.83"/>
    <n v="604356.53"/>
    <n v="422160.81"/>
    <n v="675457.3"/>
  </r>
  <r>
    <n v="9"/>
    <s v="Region IX - West"/>
    <x v="51"/>
    <s v="CA"/>
    <x v="375"/>
    <n v="1"/>
    <x v="0"/>
    <n v="127951.72"/>
    <n v="223915.51999999999"/>
    <n v="165546.98000000001"/>
    <n v="289707.21000000002"/>
    <n v="198090.02"/>
    <n v="346657.53"/>
    <n v="236177.21"/>
    <n v="413310.12"/>
    <n v="278307.40999999997"/>
    <n v="487037.96"/>
    <n v="305054.49"/>
    <n v="533845.36"/>
    <n v="330131.57"/>
    <n v="577730.25"/>
  </r>
  <r>
    <n v="9"/>
    <s v="Region IX - West"/>
    <x v="51"/>
    <s v="CA"/>
    <x v="375"/>
    <n v="2"/>
    <x v="1"/>
    <n v="110061.21"/>
    <n v="192607.13"/>
    <n v="143734"/>
    <n v="251534.49"/>
    <n v="174202.41"/>
    <n v="304854.21000000002"/>
    <n v="212646.25"/>
    <n v="372130.93"/>
    <n v="252261.5"/>
    <n v="441457.63"/>
    <n v="277479.90999999997"/>
    <n v="485589.85"/>
    <n v="301062.24"/>
    <n v="526858.92000000004"/>
  </r>
  <r>
    <n v="9"/>
    <s v="Region IX - West"/>
    <x v="51"/>
    <s v="CA"/>
    <x v="375"/>
    <n v="3"/>
    <x v="2"/>
    <n v="96654.98"/>
    <n v="169146.21"/>
    <n v="131965.65"/>
    <n v="230939.88"/>
    <n v="167024.34"/>
    <n v="292292.59000000003"/>
    <n v="220063.03"/>
    <n v="385110.3"/>
    <n v="272752.83"/>
    <n v="477317.45"/>
    <n v="307362.48"/>
    <n v="537884.34"/>
    <n v="341558.63"/>
    <n v="597727.6"/>
  </r>
  <r>
    <n v="9"/>
    <s v="Region IX - West"/>
    <x v="51"/>
    <s v="CA"/>
    <x v="375"/>
    <n v="4"/>
    <x v="3"/>
    <n v="109108.03"/>
    <n v="174572.85"/>
    <n v="152751.24"/>
    <n v="244401.99"/>
    <n v="196394.45"/>
    <n v="314231.13"/>
    <n v="261859.27"/>
    <n v="418974.84"/>
    <n v="327324.09000000003"/>
    <n v="523718.55"/>
    <n v="370967.3"/>
    <n v="593547.68999999994"/>
    <n v="414610.51"/>
    <n v="663376.82999999996"/>
  </r>
  <r>
    <n v="9"/>
    <s v="Region IX - West"/>
    <x v="51"/>
    <s v="CA"/>
    <x v="376"/>
    <n v="1"/>
    <x v="0"/>
    <n v="110674.84"/>
    <n v="193680.97"/>
    <n v="143117.37"/>
    <n v="250455.4"/>
    <n v="171199.47"/>
    <n v="299599.07"/>
    <n v="204037.26"/>
    <n v="357065.21"/>
    <n v="240360.04"/>
    <n v="420630.08"/>
    <n v="263419.71000000002"/>
    <n v="460984.49"/>
    <n v="285008.71000000002"/>
    <n v="498765.24"/>
  </r>
  <r>
    <n v="9"/>
    <s v="Region IX - West"/>
    <x v="51"/>
    <s v="CA"/>
    <x v="376"/>
    <n v="2"/>
    <x v="1"/>
    <n v="95556.1"/>
    <n v="167223.18"/>
    <n v="124683.86"/>
    <n v="218196.76"/>
    <n v="151012.76"/>
    <n v="264272.33"/>
    <n v="184151.94"/>
    <n v="322265.90000000002"/>
    <n v="218349.42"/>
    <n v="382111.48"/>
    <n v="240117.25"/>
    <n v="420205.19"/>
    <n v="260443.08"/>
    <n v="455775.38"/>
  </r>
  <r>
    <n v="9"/>
    <s v="Region IX - West"/>
    <x v="51"/>
    <s v="CA"/>
    <x v="376"/>
    <n v="3"/>
    <x v="2"/>
    <n v="84208.89"/>
    <n v="147365.54999999999"/>
    <n v="115060.34"/>
    <n v="201355.59"/>
    <n v="145698.85"/>
    <n v="254972.99"/>
    <n v="192037.45"/>
    <n v="336065.54"/>
    <n v="238081.22"/>
    <n v="416642.13"/>
    <n v="268340.26"/>
    <n v="469595.45"/>
    <n v="298249.86"/>
    <n v="521937.26"/>
  </r>
  <r>
    <n v="9"/>
    <s v="Region IX - West"/>
    <x v="51"/>
    <s v="CA"/>
    <x v="376"/>
    <n v="4"/>
    <x v="3"/>
    <n v="94395.26"/>
    <n v="151032.41"/>
    <n v="132153.35999999999"/>
    <n v="211445.38"/>
    <n v="169911.46"/>
    <n v="271858.34999999998"/>
    <n v="226548.62"/>
    <n v="362477.79"/>
    <n v="283185.77"/>
    <n v="453097.24"/>
    <n v="320943.88"/>
    <n v="513510.21"/>
    <n v="358701.98"/>
    <n v="573923.17000000004"/>
  </r>
  <r>
    <n v="9"/>
    <s v="Region IX - West"/>
    <x v="51"/>
    <s v="CA"/>
    <x v="377"/>
    <n v="1"/>
    <x v="0"/>
    <n v="125713.92"/>
    <n v="219999.35999999999"/>
    <n v="162583.66"/>
    <n v="284521.40000000002"/>
    <n v="194498.09"/>
    <n v="340371.66"/>
    <n v="231824.23"/>
    <n v="405692.4"/>
    <n v="273111.88"/>
    <n v="477945.79"/>
    <n v="299323.64"/>
    <n v="523816.37"/>
    <n v="323871.3"/>
    <n v="566774.78"/>
  </r>
  <r>
    <n v="9"/>
    <s v="Region IX - West"/>
    <x v="51"/>
    <s v="CA"/>
    <x v="377"/>
    <n v="2"/>
    <x v="1"/>
    <n v="108453.36"/>
    <n v="189793.38"/>
    <n v="141538.74"/>
    <n v="247692.79"/>
    <n v="171451.59"/>
    <n v="300040.28999999998"/>
    <n v="209121.82"/>
    <n v="365963.19"/>
    <n v="247983.08"/>
    <n v="433970.4"/>
    <n v="272719.99"/>
    <n v="477259.99"/>
    <n v="295825.53999999998"/>
    <n v="517694.69"/>
  </r>
  <r>
    <n v="9"/>
    <s v="Region IX - West"/>
    <x v="51"/>
    <s v="CA"/>
    <x v="377"/>
    <n v="3"/>
    <x v="2"/>
    <n v="95503.15"/>
    <n v="167130.5"/>
    <n v="130471.09"/>
    <n v="228324.4"/>
    <n v="165195.92000000001"/>
    <n v="289092.86"/>
    <n v="217717.96"/>
    <n v="381006.43"/>
    <n v="269903.39"/>
    <n v="472330.94"/>
    <n v="304195"/>
    <n v="532341.25"/>
    <n v="338087.66"/>
    <n v="591653.41"/>
  </r>
  <r>
    <n v="9"/>
    <s v="Region IX - West"/>
    <x v="51"/>
    <s v="CA"/>
    <x v="377"/>
    <n v="4"/>
    <x v="3"/>
    <n v="107217.34"/>
    <n v="171547.75"/>
    <n v="150104.28"/>
    <n v="240166.85"/>
    <n v="192991.22"/>
    <n v="308785.95"/>
    <n v="257321.62"/>
    <n v="411714.6"/>
    <n v="321652.03000000003"/>
    <n v="514643.25"/>
    <n v="364538.97"/>
    <n v="583262.36"/>
    <n v="407425.9"/>
    <n v="651881.46"/>
  </r>
  <r>
    <n v="9"/>
    <s v="Region IX - West"/>
    <x v="51"/>
    <s v="CA"/>
    <x v="378"/>
    <n v="1"/>
    <x v="0"/>
    <n v="112369.47"/>
    <n v="196646.56"/>
    <n v="145421.22"/>
    <n v="254487.14"/>
    <n v="174031.64"/>
    <n v="304555.37"/>
    <n v="207529.27"/>
    <n v="363176.22"/>
    <n v="244583.07"/>
    <n v="428020.38"/>
    <n v="268107.53999999998"/>
    <n v="469188.2"/>
    <n v="290177.34999999998"/>
    <n v="507810.36"/>
  </r>
  <r>
    <n v="9"/>
    <s v="Region IX - West"/>
    <x v="51"/>
    <s v="CA"/>
    <x v="378"/>
    <n v="2"/>
    <x v="1"/>
    <n v="96494.79"/>
    <n v="168865.88"/>
    <n v="126066.04"/>
    <n v="220615.57"/>
    <n v="152835.59"/>
    <n v="267462.28999999998"/>
    <n v="186649.68"/>
    <n v="326636.94"/>
    <n v="221471.92"/>
    <n v="387575.85"/>
    <n v="243639.96"/>
    <n v="426369.92"/>
    <n v="264383.43"/>
    <n v="462671.01"/>
  </r>
  <r>
    <n v="9"/>
    <s v="Region IX - West"/>
    <x v="51"/>
    <s v="CA"/>
    <x v="378"/>
    <n v="3"/>
    <x v="2"/>
    <n v="84607.35"/>
    <n v="148062.85999999999"/>
    <n v="115476.58"/>
    <n v="202084.01"/>
    <n v="146122.22"/>
    <n v="255713.89"/>
    <n v="192490.57"/>
    <n v="336858.49"/>
    <n v="238549.33"/>
    <n v="417461.33"/>
    <n v="268796.53000000003"/>
    <n v="470393.93"/>
    <n v="298676.82"/>
    <n v="522684.43"/>
  </r>
  <r>
    <n v="9"/>
    <s v="Region IX - West"/>
    <x v="51"/>
    <s v="CA"/>
    <x v="378"/>
    <n v="4"/>
    <x v="3"/>
    <n v="95811.58"/>
    <n v="153298.53"/>
    <n v="134136.21"/>
    <n v="214617.95"/>
    <n v="172460.85"/>
    <n v="275937.36"/>
    <n v="229947.8"/>
    <n v="367916.48"/>
    <n v="287434.74"/>
    <n v="459895.6"/>
    <n v="325759.38"/>
    <n v="521215.01"/>
    <n v="364084.01"/>
    <n v="582534.42000000004"/>
  </r>
  <r>
    <n v="9"/>
    <s v="Region IX - West"/>
    <x v="51"/>
    <s v="CA"/>
    <x v="379"/>
    <n v="1"/>
    <x v="0"/>
    <n v="117818.54"/>
    <n v="206182.44"/>
    <n v="152307.95000000001"/>
    <n v="266538.90999999997"/>
    <n v="182161.42"/>
    <n v="318782.49"/>
    <n v="217052.94"/>
    <n v="379842.64"/>
    <n v="255646.9"/>
    <n v="447382.08"/>
    <n v="280148.14"/>
    <n v="490259.25"/>
    <n v="303067.63"/>
    <n v="530368.36"/>
  </r>
  <r>
    <n v="9"/>
    <s v="Region IX - West"/>
    <x v="51"/>
    <s v="CA"/>
    <x v="379"/>
    <n v="2"/>
    <x v="1"/>
    <n v="101943.86"/>
    <n v="178401.75"/>
    <n v="132952.76999999999"/>
    <n v="232667.35"/>
    <n v="160965.38"/>
    <n v="281689.40999999997"/>
    <n v="196173.35"/>
    <n v="343303.36"/>
    <n v="232535.74"/>
    <n v="406937.55"/>
    <n v="255680.56"/>
    <n v="447440.98"/>
    <n v="277273.71999999997"/>
    <n v="485229.01"/>
  </r>
  <r>
    <n v="9"/>
    <s v="Region IX - West"/>
    <x v="51"/>
    <s v="CA"/>
    <x v="379"/>
    <n v="3"/>
    <x v="2"/>
    <n v="90017.9"/>
    <n v="157531.32999999999"/>
    <n v="123051.36"/>
    <n v="215339.88"/>
    <n v="155861.23000000001"/>
    <n v="272757.14"/>
    <n v="205475.9"/>
    <n v="359582.83"/>
    <n v="254781"/>
    <n v="445866.75"/>
    <n v="287192.42"/>
    <n v="502586.74"/>
    <n v="319236.94"/>
    <n v="558664.64"/>
  </r>
  <r>
    <n v="9"/>
    <s v="Region IX - West"/>
    <x v="51"/>
    <s v="CA"/>
    <x v="379"/>
    <n v="4"/>
    <x v="3"/>
    <n v="100500.33"/>
    <n v="160800.53"/>
    <n v="140700.46"/>
    <n v="225120.75"/>
    <n v="180900.6"/>
    <n v="289440.96000000002"/>
    <n v="241200.8"/>
    <n v="385921.28000000003"/>
    <n v="301501"/>
    <n v="482401.6"/>
    <n v="341701.13"/>
    <n v="546721.81000000006"/>
    <n v="381901.26"/>
    <n v="611042.03"/>
  </r>
  <r>
    <n v="9"/>
    <s v="Region IX - West"/>
    <x v="51"/>
    <s v="CA"/>
    <x v="380"/>
    <n v="1"/>
    <x v="0"/>
    <n v="118857.08"/>
    <n v="207999.9"/>
    <n v="153593.48000000001"/>
    <n v="268788.59000000003"/>
    <n v="183660.25"/>
    <n v="321405.44"/>
    <n v="218779.7"/>
    <n v="382864.48"/>
    <n v="257625.2"/>
    <n v="450844.1"/>
    <n v="282285.77"/>
    <n v="494000.1"/>
    <n v="305331.11"/>
    <n v="534329.43999999994"/>
  </r>
  <r>
    <n v="9"/>
    <s v="Region IX - West"/>
    <x v="51"/>
    <s v="CA"/>
    <x v="380"/>
    <n v="2"/>
    <x v="1"/>
    <n v="103108.4"/>
    <n v="180439.69"/>
    <n v="134391.91"/>
    <n v="235185.85"/>
    <n v="162632.42000000001"/>
    <n v="284606.74"/>
    <n v="198065.83"/>
    <n v="346615.2"/>
    <n v="234697.47"/>
    <n v="410720.56"/>
    <n v="258012.37"/>
    <n v="451521.65"/>
    <n v="279741.90999999997"/>
    <n v="489548.34"/>
  </r>
  <r>
    <n v="9"/>
    <s v="Region IX - West"/>
    <x v="51"/>
    <s v="CA"/>
    <x v="380"/>
    <n v="3"/>
    <x v="2"/>
    <n v="91263.14"/>
    <n v="159710.5"/>
    <n v="124818.29"/>
    <n v="218432.01"/>
    <n v="158151.63"/>
    <n v="276765.34999999998"/>
    <n v="208548.34"/>
    <n v="364959.6"/>
    <n v="258637.93"/>
    <n v="452616.37"/>
    <n v="291575.98"/>
    <n v="510257.97"/>
    <n v="324150.03999999998"/>
    <n v="567262.56999999995"/>
  </r>
  <r>
    <n v="9"/>
    <s v="Region IX - West"/>
    <x v="51"/>
    <s v="CA"/>
    <x v="380"/>
    <n v="4"/>
    <x v="3"/>
    <n v="101400.94"/>
    <n v="162241.51"/>
    <n v="141961.32"/>
    <n v="227138.12"/>
    <n v="182521.7"/>
    <n v="292034.71999999997"/>
    <n v="243362.26"/>
    <n v="389379.63"/>
    <n v="304202.83"/>
    <n v="486724.54"/>
    <n v="344763.21"/>
    <n v="551621.14"/>
    <n v="385323.59"/>
    <n v="616517.75"/>
  </r>
  <r>
    <n v="9"/>
    <s v="Region IX - West"/>
    <x v="51"/>
    <s v="CA"/>
    <x v="381"/>
    <n v="1"/>
    <x v="0"/>
    <n v="114046.82"/>
    <n v="199581.93"/>
    <n v="147433.03"/>
    <n v="258007.81"/>
    <n v="176331.6"/>
    <n v="308580.3"/>
    <n v="210107.4"/>
    <n v="367687.96"/>
    <n v="247467.27"/>
    <n v="433067.73"/>
    <n v="271185.06"/>
    <n v="474573.86"/>
    <n v="293372.05"/>
    <n v="513401.08"/>
  </r>
  <r>
    <n v="9"/>
    <s v="Region IX - West"/>
    <x v="51"/>
    <s v="CA"/>
    <x v="381"/>
    <n v="2"/>
    <x v="1"/>
    <n v="98676.1"/>
    <n v="172683.17"/>
    <n v="128692.3"/>
    <n v="225211.53"/>
    <n v="155808.44"/>
    <n v="272664.78000000003"/>
    <n v="189890.66"/>
    <n v="332308.65999999997"/>
    <n v="225089.8"/>
    <n v="393907.16"/>
    <n v="247494.23"/>
    <n v="433114.9"/>
    <n v="268396.99"/>
    <n v="469694.71999999997"/>
  </r>
  <r>
    <n v="9"/>
    <s v="Region IX - West"/>
    <x v="51"/>
    <s v="CA"/>
    <x v="381"/>
    <n v="3"/>
    <x v="2"/>
    <n v="87128.97"/>
    <n v="152475.69"/>
    <n v="119101.25"/>
    <n v="208427.18"/>
    <n v="150857.04"/>
    <n v="263999.82"/>
    <n v="198877.91"/>
    <n v="348036.35"/>
    <n v="246599.03"/>
    <n v="431548.31"/>
    <n v="277969.03000000003"/>
    <n v="486445.8"/>
    <n v="308983.77"/>
    <n v="540721.59"/>
  </r>
  <r>
    <n v="9"/>
    <s v="Region IX - West"/>
    <x v="51"/>
    <s v="CA"/>
    <x v="381"/>
    <n v="4"/>
    <x v="3"/>
    <n v="97282.78"/>
    <n v="155652.46"/>
    <n v="136195.9"/>
    <n v="217913.44"/>
    <n v="175109.01"/>
    <n v="280174.42"/>
    <n v="233478.68"/>
    <n v="373565.9"/>
    <n v="291848.34999999998"/>
    <n v="466957.37"/>
    <n v="330761.46999999997"/>
    <n v="529218.36"/>
    <n v="369674.58"/>
    <n v="591479.34"/>
  </r>
  <r>
    <n v="9"/>
    <s v="Region IX - West"/>
    <x v="51"/>
    <s v="CA"/>
    <x v="382"/>
    <n v="1"/>
    <x v="0"/>
    <n v="113790.49"/>
    <n v="199133.35"/>
    <n v="146973.97"/>
    <n v="257204.44"/>
    <n v="175695.95"/>
    <n v="307467.90999999997"/>
    <n v="209217.56"/>
    <n v="366130.73"/>
    <n v="246294.94"/>
    <n v="431016.15"/>
    <n v="269832.59000000003"/>
    <n v="472207.03"/>
    <n v="291799.13"/>
    <n v="510648.48"/>
  </r>
  <r>
    <n v="9"/>
    <s v="Region IX - West"/>
    <x v="51"/>
    <s v="CA"/>
    <x v="382"/>
    <n v="2"/>
    <x v="1"/>
    <n v="99049.72"/>
    <n v="173337"/>
    <n v="129001.3"/>
    <n v="225752.27"/>
    <n v="156013.9"/>
    <n v="273024.33"/>
    <n v="189829.37"/>
    <n v="332201.40000000002"/>
    <n v="224834.58"/>
    <n v="393460.52"/>
    <n v="247112.69"/>
    <n v="432447.21"/>
    <n v="267847.64"/>
    <n v="468733.37"/>
  </r>
  <r>
    <n v="9"/>
    <s v="Region IX - West"/>
    <x v="51"/>
    <s v="CA"/>
    <x v="382"/>
    <n v="3"/>
    <x v="2"/>
    <n v="87944.6"/>
    <n v="153903.06"/>
    <n v="120361.15"/>
    <n v="210632.01"/>
    <n v="152570.07"/>
    <n v="266997.63"/>
    <n v="201254.78"/>
    <n v="352195.86"/>
    <n v="249652.01"/>
    <n v="436891.02"/>
    <n v="281490.95"/>
    <n v="492609.17"/>
    <n v="312989.19"/>
    <n v="547731.07999999996"/>
  </r>
  <r>
    <n v="9"/>
    <s v="Region IX - West"/>
    <x v="51"/>
    <s v="CA"/>
    <x v="382"/>
    <n v="4"/>
    <x v="3"/>
    <n v="97097.09"/>
    <n v="155355.35"/>
    <n v="135935.93"/>
    <n v="217497.49"/>
    <n v="174774.77"/>
    <n v="279639.63"/>
    <n v="233033.02"/>
    <n v="372852.84"/>
    <n v="291291.28000000003"/>
    <n v="466066.05"/>
    <n v="330130.12"/>
    <n v="528208.18999999994"/>
    <n v="368968.95"/>
    <n v="590350.32999999996"/>
  </r>
  <r>
    <n v="9"/>
    <s v="Region IX - West"/>
    <x v="52"/>
    <s v="HI"/>
    <x v="383"/>
    <n v="1"/>
    <x v="0"/>
    <n v="134986.54999999999"/>
    <n v="236226.46"/>
    <n v="175221.47"/>
    <n v="306637.57"/>
    <n v="210054.36"/>
    <n v="367595.13"/>
    <n v="251035.07"/>
    <n v="439311.38"/>
    <n v="296371.87"/>
    <n v="518650.77"/>
    <n v="325158.3"/>
    <n v="569027.02"/>
    <n v="352379.06"/>
    <n v="616663.36"/>
  </r>
  <r>
    <n v="9"/>
    <s v="Region IX - West"/>
    <x v="52"/>
    <s v="HI"/>
    <x v="383"/>
    <n v="2"/>
    <x v="1"/>
    <n v="113442.34"/>
    <n v="198524.1"/>
    <n v="148953.72"/>
    <n v="260669.02"/>
    <n v="181288.29"/>
    <n v="317254.52"/>
    <n v="222698.49"/>
    <n v="389722.36"/>
    <n v="265006.73"/>
    <n v="463761.77"/>
    <n v="291952.28999999998"/>
    <n v="510916.5"/>
    <n v="317373.03000000003"/>
    <n v="555402.81000000006"/>
  </r>
  <r>
    <n v="9"/>
    <s v="Region IX - West"/>
    <x v="52"/>
    <s v="HI"/>
    <x v="383"/>
    <n v="3"/>
    <x v="2"/>
    <n v="97433.18"/>
    <n v="170508.07"/>
    <n v="132370.71"/>
    <n v="231648.74"/>
    <n v="167004.79999999999"/>
    <n v="292258.40000000002"/>
    <n v="219498.62"/>
    <n v="384122.58"/>
    <n v="271572.28999999998"/>
    <n v="475251.51"/>
    <n v="305665.64"/>
    <n v="534914.86"/>
    <n v="339261.03"/>
    <n v="593706.80000000005"/>
  </r>
  <r>
    <n v="9"/>
    <s v="Region IX - West"/>
    <x v="52"/>
    <s v="HI"/>
    <x v="383"/>
    <n v="4"/>
    <x v="3"/>
    <n v="114959.02"/>
    <n v="183934.44"/>
    <n v="160942.63"/>
    <n v="257508.21"/>
    <n v="206926.24"/>
    <n v="331081.98"/>
    <n v="275901.65000000002"/>
    <n v="441442.65"/>
    <n v="344877.06"/>
    <n v="551803.31000000006"/>
    <n v="390860.67"/>
    <n v="625377.07999999996"/>
    <n v="436844.28"/>
    <n v="698950.86"/>
  </r>
  <r>
    <n v="9"/>
    <s v="Region IX - West"/>
    <x v="53"/>
    <s v="NV"/>
    <x v="384"/>
    <n v="1"/>
    <x v="0"/>
    <n v="92919.86"/>
    <n v="162609.76"/>
    <n v="120353.74"/>
    <n v="210619.05"/>
    <n v="144102.07"/>
    <n v="252178.61"/>
    <n v="171945.4"/>
    <n v="300904.45"/>
    <n v="202745.71"/>
    <n v="354804.98"/>
    <n v="222300.64"/>
    <n v="389026.11"/>
    <n v="240687.94"/>
    <n v="421203.9"/>
  </r>
  <r>
    <n v="9"/>
    <s v="Region IX - West"/>
    <x v="53"/>
    <s v="NV"/>
    <x v="384"/>
    <n v="2"/>
    <x v="1"/>
    <n v="79313"/>
    <n v="138797.74"/>
    <n v="103763.58"/>
    <n v="181586.27"/>
    <n v="125934.02"/>
    <n v="220384.54"/>
    <n v="154048.60999999999"/>
    <n v="269585.07"/>
    <n v="182936.14"/>
    <n v="320138.25"/>
    <n v="201328.42"/>
    <n v="352324.74"/>
    <n v="218578.87"/>
    <n v="382513.03"/>
  </r>
  <r>
    <n v="9"/>
    <s v="Region IX - West"/>
    <x v="53"/>
    <s v="NV"/>
    <x v="384"/>
    <n v="3"/>
    <x v="2"/>
    <n v="69147.77"/>
    <n v="121008.6"/>
    <n v="94257.98"/>
    <n v="164951.47"/>
    <n v="119176.55"/>
    <n v="208558.97"/>
    <n v="156897.16"/>
    <n v="274570.03000000003"/>
    <n v="194352.41"/>
    <n v="340116.72"/>
    <n v="218929.46"/>
    <n v="383126.55"/>
    <n v="243192.01"/>
    <n v="425586.01"/>
  </r>
  <r>
    <n v="9"/>
    <s v="Region IX - West"/>
    <x v="53"/>
    <s v="NV"/>
    <x v="384"/>
    <n v="4"/>
    <x v="3"/>
    <n v="79201.36"/>
    <n v="126722.17"/>
    <n v="110881.9"/>
    <n v="177411.04"/>
    <n v="142562.44"/>
    <n v="228099.91"/>
    <n v="190083.26"/>
    <n v="304133.21000000002"/>
    <n v="237604.07"/>
    <n v="380166.52"/>
    <n v="269284.61"/>
    <n v="430855.38"/>
    <n v="300965.15000000002"/>
    <n v="481544.25"/>
  </r>
  <r>
    <n v="9"/>
    <s v="Region IX - West"/>
    <x v="53"/>
    <s v="NV"/>
    <x v="385"/>
    <n v="1"/>
    <x v="0"/>
    <n v="98273.32"/>
    <n v="171978.3"/>
    <n v="127173.67"/>
    <n v="222553.92"/>
    <n v="152190.48000000001"/>
    <n v="266333.33"/>
    <n v="181478.69"/>
    <n v="317587.7"/>
    <n v="213876.14"/>
    <n v="374283.25"/>
    <n v="234444.38"/>
    <n v="410277.67"/>
    <n v="253738.65"/>
    <n v="444042.64"/>
  </r>
  <r>
    <n v="9"/>
    <s v="Region IX - West"/>
    <x v="53"/>
    <s v="NV"/>
    <x v="385"/>
    <n v="2"/>
    <x v="1"/>
    <n v="84414.47"/>
    <n v="147725.32"/>
    <n v="110276.28"/>
    <n v="192983.5"/>
    <n v="133685.99"/>
    <n v="233950.48"/>
    <n v="163250.48000000001"/>
    <n v="285688.33"/>
    <n v="193699.73"/>
    <n v="338974.53"/>
    <n v="213083.79"/>
    <n v="372896.64"/>
    <n v="231220.16"/>
    <n v="404635.27"/>
  </r>
  <r>
    <n v="9"/>
    <s v="Region IX - West"/>
    <x v="53"/>
    <s v="NV"/>
    <x v="385"/>
    <n v="3"/>
    <x v="2"/>
    <n v="74035.320000000007"/>
    <n v="129561.81"/>
    <n v="101053.36"/>
    <n v="176843.38"/>
    <n v="127876.2"/>
    <n v="223783.35"/>
    <n v="168459.56"/>
    <n v="294804.21999999997"/>
    <n v="208772.65"/>
    <n v="365352.13"/>
    <n v="235247.64"/>
    <n v="411683.37"/>
    <n v="261402.31"/>
    <n v="457454.04"/>
  </r>
  <r>
    <n v="9"/>
    <s v="Region IX - West"/>
    <x v="53"/>
    <s v="NV"/>
    <x v="385"/>
    <n v="4"/>
    <x v="3"/>
    <n v="83793.88"/>
    <n v="134070.21"/>
    <n v="117311.44"/>
    <n v="187698.3"/>
    <n v="150828.99"/>
    <n v="241326.38"/>
    <n v="201105.32"/>
    <n v="321768.51"/>
    <n v="251381.65"/>
    <n v="402210.64"/>
    <n v="284899.20000000001"/>
    <n v="455838.73"/>
    <n v="318416.75"/>
    <n v="509466.81"/>
  </r>
  <r>
    <n v="9"/>
    <s v="Region IX - West"/>
    <x v="53"/>
    <s v="NV"/>
    <x v="386"/>
    <n v="1"/>
    <x v="0"/>
    <n v="101102.1"/>
    <n v="176928.68"/>
    <n v="130829.85"/>
    <n v="228952.25"/>
    <n v="156562.84"/>
    <n v="273984.98"/>
    <n v="186687.84"/>
    <n v="326703.71999999997"/>
    <n v="220010.86"/>
    <n v="385019.01"/>
    <n v="241166.7"/>
    <n v="422041.72"/>
    <n v="261010.34"/>
    <n v="456768.1"/>
  </r>
  <r>
    <n v="9"/>
    <s v="Region IX - West"/>
    <x v="53"/>
    <s v="NV"/>
    <x v="386"/>
    <n v="2"/>
    <x v="1"/>
    <n v="86865.29"/>
    <n v="152014.26"/>
    <n v="113471.64"/>
    <n v="198575.35999999999"/>
    <n v="137553.69"/>
    <n v="240718.96"/>
    <n v="167962.49"/>
    <n v="293934.36"/>
    <n v="199284.19"/>
    <n v="348747.33"/>
    <n v="219223.54"/>
    <n v="383641.2"/>
    <n v="237877.71"/>
    <n v="416285.99"/>
  </r>
  <r>
    <n v="9"/>
    <s v="Region IX - West"/>
    <x v="53"/>
    <s v="NV"/>
    <x v="386"/>
    <n v="3"/>
    <x v="2"/>
    <n v="76202.03"/>
    <n v="133353.54999999999"/>
    <n v="104015.94"/>
    <n v="182027.89"/>
    <n v="131629.34"/>
    <n v="230351.34"/>
    <n v="173408.05"/>
    <n v="303464.09000000003"/>
    <n v="214909.12"/>
    <n v="376090.96"/>
    <n v="242165.18"/>
    <n v="423789.07"/>
    <n v="269092.19"/>
    <n v="470911.33"/>
  </r>
  <r>
    <n v="9"/>
    <s v="Region IX - West"/>
    <x v="53"/>
    <s v="NV"/>
    <x v="386"/>
    <n v="4"/>
    <x v="3"/>
    <n v="86207.039999999994"/>
    <n v="137931.26999999999"/>
    <n v="120689.86"/>
    <n v="193103.78"/>
    <n v="155172.68"/>
    <n v="248276.29"/>
    <n v="206896.9"/>
    <n v="331035.05"/>
    <n v="258621.13"/>
    <n v="413793.81"/>
    <n v="293103.94"/>
    <n v="468966.32"/>
    <n v="327586.76"/>
    <n v="524138.83"/>
  </r>
  <r>
    <n v="9"/>
    <s v="Region IX - West"/>
    <x v="53"/>
    <s v="NV"/>
    <x v="387"/>
    <n v="1"/>
    <x v="0"/>
    <n v="91577.18"/>
    <n v="160260.06"/>
    <n v="118575.74"/>
    <n v="207507.55"/>
    <n v="141946.9"/>
    <n v="248407.08"/>
    <n v="169333.6"/>
    <n v="296333.8"/>
    <n v="199628.38"/>
    <n v="349349.66"/>
    <n v="218862.11"/>
    <n v="383008.69"/>
    <n v="236931.77"/>
    <n v="414630.59"/>
  </r>
  <r>
    <n v="9"/>
    <s v="Region IX - West"/>
    <x v="53"/>
    <s v="NV"/>
    <x v="387"/>
    <n v="2"/>
    <x v="1"/>
    <n v="78348.28"/>
    <n v="137109.49"/>
    <n v="102446.42"/>
    <n v="179281.24"/>
    <n v="124283.53"/>
    <n v="217496.17"/>
    <n v="151933.95000000001"/>
    <n v="265884.40999999997"/>
    <n v="180369.08"/>
    <n v="315645.89"/>
    <n v="198472.46"/>
    <n v="347326.8"/>
    <n v="215436.84"/>
    <n v="377014.47"/>
  </r>
  <r>
    <n v="9"/>
    <s v="Region IX - West"/>
    <x v="53"/>
    <s v="NV"/>
    <x v="387"/>
    <n v="3"/>
    <x v="2"/>
    <n v="68456.67"/>
    <n v="119799.17"/>
    <n v="93361.25"/>
    <n v="163382.18"/>
    <n v="118079.5"/>
    <n v="206639.13"/>
    <n v="155490.10999999999"/>
    <n v="272107.7"/>
    <n v="192642.74"/>
    <n v="337124.8"/>
    <n v="217028.96"/>
    <n v="379800.68"/>
    <n v="241109.42"/>
    <n v="421941.49"/>
  </r>
  <r>
    <n v="9"/>
    <s v="Region IX - West"/>
    <x v="53"/>
    <s v="NV"/>
    <x v="387"/>
    <n v="4"/>
    <x v="3"/>
    <n v="78066.94"/>
    <n v="124907.11"/>
    <n v="109293.72"/>
    <n v="174869.95"/>
    <n v="140520.49"/>
    <n v="224832.79"/>
    <n v="187360.66"/>
    <n v="299777.06"/>
    <n v="234200.82"/>
    <n v="374721.32"/>
    <n v="265427.59999999998"/>
    <n v="424684.16"/>
    <n v="296654.37"/>
    <n v="474647"/>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dataOnRows="1" applyNumberFormats="0" applyBorderFormats="0" applyFontFormats="0" applyPatternFormats="0" applyAlignmentFormats="0" applyWidthHeightFormats="1" dataCaption="Data" updatedVersion="6"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6">
    <format dxfId="22">
      <pivotArea type="all" dataOnly="0" outline="0" fieldPosition="0"/>
    </format>
    <format dxfId="21">
      <pivotArea type="all" dataOnly="0" outline="0" fieldPosition="0"/>
    </format>
    <format dxfId="20">
      <pivotArea outline="0" fieldPosition="0"/>
    </format>
    <format dxfId="19">
      <pivotArea dataOnly="0" labelOnly="1" outline="0" fieldPosition="0">
        <references count="1">
          <reference field="2" count="0"/>
        </references>
      </pivotArea>
    </format>
    <format dxfId="18">
      <pivotArea type="all" dataOnly="0" outline="0" fieldPosition="0"/>
    </format>
    <format dxfId="17">
      <pivotArea dataOnly="0" labelOnly="1" outline="0" fieldPosition="0">
        <references count="1">
          <reference field="2" count="0"/>
        </references>
      </pivotArea>
    </format>
    <format dxfId="16">
      <pivotArea type="all" dataOnly="0" outline="0" fieldPosition="0"/>
    </format>
    <format dxfId="15">
      <pivotArea outline="0" collapsedLevelsAreSubtotals="1" fieldPosition="0"/>
    </format>
    <format dxfId="14">
      <pivotArea field="6"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6" count="0"/>
        </references>
      </pivotArea>
    </format>
    <format dxfId="1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7">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0"/>
  <sheetViews>
    <sheetView showGridLines="0" topLeftCell="A46" zoomScale="90" zoomScaleNormal="90" workbookViewId="0">
      <selection activeCell="M89" sqref="M89"/>
    </sheetView>
  </sheetViews>
  <sheetFormatPr defaultRowHeight="13.2"/>
  <cols>
    <col min="1" max="2" width="2.6640625" customWidth="1"/>
    <col min="9" max="11" width="9.6640625" customWidth="1"/>
    <col min="12" max="13" width="13.33203125" customWidth="1"/>
    <col min="14" max="14" width="10.6640625" customWidth="1"/>
    <col min="16" max="17" width="2.6640625" customWidth="1"/>
    <col min="19" max="19" width="28.44140625" customWidth="1"/>
    <col min="20" max="20" width="19" customWidth="1"/>
  </cols>
  <sheetData>
    <row r="1" spans="2:20" ht="28.95" customHeight="1">
      <c r="B1" s="989" t="s">
        <v>766</v>
      </c>
      <c r="C1" s="989"/>
      <c r="D1" s="989"/>
      <c r="E1" s="989"/>
      <c r="F1" s="989"/>
      <c r="G1" s="989"/>
      <c r="H1" s="989"/>
      <c r="I1" s="991" t="s">
        <v>545</v>
      </c>
      <c r="J1" s="991"/>
      <c r="K1" s="991"/>
      <c r="L1" s="27"/>
      <c r="M1" s="992" t="s">
        <v>949</v>
      </c>
      <c r="N1" s="992"/>
      <c r="O1" s="992"/>
      <c r="P1" s="992"/>
    </row>
    <row r="2" spans="2:20" ht="15.6" customHeight="1" thickBot="1">
      <c r="B2" s="990"/>
      <c r="C2" s="990"/>
      <c r="D2" s="990"/>
      <c r="E2" s="990"/>
      <c r="F2" s="990"/>
      <c r="G2" s="990"/>
      <c r="H2" s="990"/>
      <c r="I2" s="988" t="s">
        <v>544</v>
      </c>
      <c r="J2" s="988"/>
      <c r="K2" s="988"/>
      <c r="L2" s="278"/>
      <c r="M2" s="279"/>
      <c r="N2" s="279"/>
      <c r="O2" s="279"/>
      <c r="P2" s="279"/>
    </row>
    <row r="3" spans="2:20" ht="76.2" customHeight="1" thickBot="1">
      <c r="B3" s="987" t="s">
        <v>801</v>
      </c>
      <c r="C3" s="987"/>
      <c r="D3" s="987"/>
      <c r="E3" s="987"/>
      <c r="F3" s="987"/>
      <c r="G3" s="987"/>
      <c r="H3" s="987"/>
      <c r="I3" s="987"/>
      <c r="J3" s="987"/>
      <c r="K3" s="987"/>
      <c r="L3" s="987"/>
      <c r="M3" s="987"/>
      <c r="N3" s="987"/>
      <c r="O3" s="987"/>
      <c r="P3" s="987"/>
    </row>
    <row r="4" spans="2:20" ht="9.75" customHeight="1" thickBot="1">
      <c r="B4" s="547"/>
      <c r="C4" s="547"/>
      <c r="D4" s="547"/>
      <c r="E4" s="547"/>
      <c r="F4" s="547"/>
      <c r="G4" s="547"/>
      <c r="H4" s="547"/>
      <c r="I4" s="547"/>
      <c r="J4" s="547"/>
      <c r="K4" s="547"/>
      <c r="L4" s="547"/>
      <c r="M4" s="547"/>
      <c r="N4" s="547"/>
      <c r="O4" s="547"/>
      <c r="P4" s="547"/>
    </row>
    <row r="5" spans="2:20" ht="24" customHeight="1" thickTop="1" thickBot="1">
      <c r="B5" s="984" t="str">
        <f>'Select City &amp; State'!AA3</f>
        <v xml:space="preserve">This workbook uses the TDCs and HCCs in accordance with HUD Notice PIH-2011-38 (HA), as updated to include HUD's most recent TDC and HCC limits, which can be found on the Capital Fund Program website. </v>
      </c>
      <c r="C5" s="985"/>
      <c r="D5" s="985"/>
      <c r="E5" s="985"/>
      <c r="F5" s="985"/>
      <c r="G5" s="985"/>
      <c r="H5" s="985"/>
      <c r="I5" s="985"/>
      <c r="J5" s="985"/>
      <c r="K5" s="985"/>
      <c r="L5" s="985"/>
      <c r="M5" s="985"/>
      <c r="N5" s="985"/>
      <c r="O5" s="985"/>
      <c r="P5" s="986"/>
    </row>
    <row r="6" spans="2:20" ht="15" customHeight="1" thickTop="1" thickBot="1">
      <c r="B6" s="547"/>
      <c r="C6" s="547"/>
      <c r="D6" s="547"/>
      <c r="E6" s="547"/>
      <c r="F6" s="547"/>
      <c r="G6" s="547"/>
      <c r="H6" s="547"/>
      <c r="I6" s="547"/>
      <c r="J6" s="547"/>
      <c r="K6" s="547"/>
      <c r="L6" s="547"/>
      <c r="M6" s="547"/>
      <c r="N6" s="547"/>
      <c r="O6" s="547"/>
      <c r="P6" s="547"/>
    </row>
    <row r="7" spans="2:20" ht="51" customHeight="1" thickTop="1" thickBot="1">
      <c r="B7" s="993" t="s">
        <v>733</v>
      </c>
      <c r="C7" s="994"/>
      <c r="D7" s="994"/>
      <c r="E7" s="994"/>
      <c r="F7" s="994"/>
      <c r="G7" s="994"/>
      <c r="H7" s="994"/>
      <c r="I7" s="994"/>
      <c r="J7" s="994"/>
      <c r="K7" s="994"/>
      <c r="L7" s="994"/>
      <c r="M7" s="994"/>
      <c r="N7" s="994"/>
      <c r="O7" s="994"/>
      <c r="P7" s="995"/>
    </row>
    <row r="8" spans="2:20" ht="27.6" thickTop="1" thickBot="1">
      <c r="S8" s="927" t="s">
        <v>1160</v>
      </c>
      <c r="T8" s="928" t="s">
        <v>1161</v>
      </c>
    </row>
    <row r="9" spans="2:20" ht="32.25" customHeight="1">
      <c r="B9" s="30"/>
      <c r="C9" s="70"/>
      <c r="D9" s="70"/>
      <c r="E9" s="70"/>
      <c r="F9" s="70"/>
      <c r="G9" s="70"/>
      <c r="H9" s="70"/>
      <c r="I9" s="70"/>
      <c r="J9" s="70"/>
      <c r="K9" s="70"/>
      <c r="L9" s="70"/>
      <c r="M9" s="70"/>
      <c r="N9" s="70"/>
      <c r="O9" s="70"/>
      <c r="P9" s="31"/>
      <c r="S9" s="983" t="s">
        <v>1162</v>
      </c>
      <c r="T9" s="983"/>
    </row>
    <row r="10" spans="2:20" ht="28.5" customHeight="1">
      <c r="B10" s="18"/>
      <c r="C10" s="975" t="s">
        <v>11</v>
      </c>
      <c r="D10" s="975"/>
      <c r="E10" s="975"/>
      <c r="F10" s="975"/>
      <c r="G10" s="975"/>
      <c r="H10" s="975"/>
      <c r="I10" s="975"/>
      <c r="J10" s="975"/>
      <c r="K10" s="975"/>
      <c r="L10" s="975"/>
      <c r="M10" s="975"/>
      <c r="N10" s="975"/>
      <c r="O10" s="975"/>
      <c r="P10" s="19"/>
      <c r="S10" s="983" t="s">
        <v>1163</v>
      </c>
      <c r="T10" s="983"/>
    </row>
    <row r="11" spans="2:20">
      <c r="B11" s="18"/>
      <c r="D11" s="71"/>
      <c r="E11" s="71"/>
      <c r="F11" s="71"/>
      <c r="G11" s="71"/>
      <c r="H11" s="71"/>
      <c r="I11" s="71"/>
      <c r="J11" s="28"/>
      <c r="P11" s="19"/>
    </row>
    <row r="12" spans="2:20" ht="33" customHeight="1">
      <c r="B12" s="18"/>
      <c r="C12" s="160" t="s">
        <v>89</v>
      </c>
      <c r="D12" s="978" t="s">
        <v>731</v>
      </c>
      <c r="E12" s="978"/>
      <c r="F12" s="978"/>
      <c r="G12" s="978"/>
      <c r="H12" s="978"/>
      <c r="I12" s="978"/>
      <c r="J12" s="539"/>
      <c r="K12" s="947" t="s">
        <v>957</v>
      </c>
      <c r="L12" s="947"/>
      <c r="M12" s="947"/>
      <c r="N12" s="947"/>
      <c r="P12" s="19"/>
    </row>
    <row r="13" spans="2:20">
      <c r="B13" s="18"/>
      <c r="C13" s="158" t="s">
        <v>90</v>
      </c>
      <c r="D13" s="960" t="s">
        <v>925</v>
      </c>
      <c r="E13" s="960"/>
      <c r="F13" s="960"/>
      <c r="G13" s="960"/>
      <c r="H13" s="960"/>
      <c r="I13" s="960"/>
      <c r="K13" s="947"/>
      <c r="L13" s="947"/>
      <c r="M13" s="947"/>
      <c r="N13" s="947"/>
      <c r="O13" s="159"/>
      <c r="P13" s="19"/>
    </row>
    <row r="14" spans="2:20">
      <c r="B14" s="18"/>
      <c r="C14" s="157" t="s">
        <v>91</v>
      </c>
      <c r="D14" s="977" t="s">
        <v>93</v>
      </c>
      <c r="E14" s="977"/>
      <c r="F14" s="977"/>
      <c r="G14" s="977"/>
      <c r="H14" s="977"/>
      <c r="I14" s="977"/>
      <c r="J14" s="977"/>
      <c r="K14" s="947"/>
      <c r="L14" s="947"/>
      <c r="M14" s="947"/>
      <c r="N14" s="947"/>
      <c r="O14" s="159"/>
      <c r="P14" s="19"/>
    </row>
    <row r="15" spans="2:20">
      <c r="B15" s="18"/>
      <c r="C15" s="27"/>
      <c r="J15" s="28"/>
      <c r="K15" s="947"/>
      <c r="L15" s="947"/>
      <c r="M15" s="947"/>
      <c r="N15" s="947"/>
      <c r="O15" s="159"/>
      <c r="P15" s="19"/>
    </row>
    <row r="16" spans="2:20" ht="12.9" customHeight="1">
      <c r="B16" s="18"/>
      <c r="C16" s="951" t="s">
        <v>935</v>
      </c>
      <c r="D16" s="951"/>
      <c r="E16" s="951"/>
      <c r="F16" s="951"/>
      <c r="G16" s="951"/>
      <c r="H16" s="951"/>
      <c r="I16" s="951"/>
      <c r="K16" s="947"/>
      <c r="L16" s="947"/>
      <c r="M16" s="947"/>
      <c r="N16" s="947"/>
      <c r="P16" s="19"/>
    </row>
    <row r="17" spans="2:19" ht="17.399999999999999">
      <c r="B17" s="18"/>
      <c r="C17" s="934" t="s">
        <v>92</v>
      </c>
      <c r="D17" s="934"/>
      <c r="E17" s="934"/>
      <c r="F17" s="934"/>
      <c r="G17" s="934"/>
      <c r="H17" s="934"/>
      <c r="I17" s="934"/>
      <c r="P17" s="19"/>
    </row>
    <row r="18" spans="2:19">
      <c r="B18" s="18"/>
      <c r="C18" s="649" t="s">
        <v>928</v>
      </c>
      <c r="D18" s="648"/>
      <c r="E18" s="648"/>
      <c r="F18" s="648"/>
      <c r="G18" s="648"/>
      <c r="H18" s="648"/>
      <c r="I18" s="648"/>
      <c r="P18" s="19"/>
    </row>
    <row r="19" spans="2:19">
      <c r="B19" s="18"/>
      <c r="C19" s="649"/>
      <c r="D19" s="648"/>
      <c r="E19" s="648"/>
      <c r="F19" s="648"/>
      <c r="G19" s="648"/>
      <c r="H19" s="648"/>
      <c r="I19" s="648"/>
      <c r="P19" s="19"/>
    </row>
    <row r="20" spans="2:19" ht="12.9" customHeight="1">
      <c r="B20" s="18"/>
      <c r="C20" s="979" t="s">
        <v>929</v>
      </c>
      <c r="D20" s="980"/>
      <c r="E20" s="980"/>
      <c r="F20" s="980"/>
      <c r="G20" s="980"/>
      <c r="H20" s="980"/>
      <c r="I20" s="980"/>
      <c r="J20" s="980"/>
      <c r="K20" s="980"/>
      <c r="L20" s="980"/>
      <c r="M20" s="980"/>
      <c r="N20" s="980"/>
      <c r="O20" s="980"/>
      <c r="P20" s="19"/>
    </row>
    <row r="21" spans="2:19" ht="12.9" customHeight="1">
      <c r="B21" s="18"/>
      <c r="C21" s="981" t="s">
        <v>96</v>
      </c>
      <c r="D21" s="982"/>
      <c r="E21" s="982"/>
      <c r="F21" s="982"/>
      <c r="G21" s="982"/>
      <c r="H21" s="982"/>
      <c r="I21" s="982"/>
      <c r="J21" s="982"/>
      <c r="K21" s="982"/>
      <c r="L21" s="982"/>
      <c r="M21" s="982"/>
      <c r="N21" s="982"/>
      <c r="O21" s="982"/>
      <c r="P21" s="19"/>
    </row>
    <row r="22" spans="2:19" ht="12.9" customHeight="1">
      <c r="B22" s="18"/>
      <c r="C22" s="956" t="s">
        <v>94</v>
      </c>
      <c r="D22" s="960"/>
      <c r="E22" s="960"/>
      <c r="F22" s="960"/>
      <c r="G22" s="960"/>
      <c r="H22" s="960"/>
      <c r="I22" s="960"/>
      <c r="J22" s="960"/>
      <c r="K22" s="960"/>
      <c r="L22" s="960"/>
      <c r="M22" s="960"/>
      <c r="N22" s="960"/>
      <c r="O22" s="960"/>
      <c r="P22" s="19"/>
    </row>
    <row r="23" spans="2:19" ht="12.9" customHeight="1">
      <c r="B23" s="18"/>
      <c r="C23" s="939" t="s">
        <v>95</v>
      </c>
      <c r="D23" s="940"/>
      <c r="E23" s="940"/>
      <c r="F23" s="940"/>
      <c r="G23" s="940"/>
      <c r="H23" s="940"/>
      <c r="I23" s="940"/>
      <c r="J23" s="940"/>
      <c r="K23" s="940"/>
      <c r="L23" s="940"/>
      <c r="M23" s="940"/>
      <c r="N23" s="940"/>
      <c r="O23" s="940"/>
      <c r="P23" s="19"/>
    </row>
    <row r="24" spans="2:19" ht="6" customHeight="1">
      <c r="B24" s="18"/>
      <c r="P24" s="19"/>
    </row>
    <row r="25" spans="2:19" ht="12.9" customHeight="1">
      <c r="B25" s="18"/>
      <c r="C25" s="963" t="s">
        <v>97</v>
      </c>
      <c r="D25" s="963"/>
      <c r="E25" s="963"/>
      <c r="F25" s="963"/>
      <c r="G25" s="963"/>
      <c r="H25" s="963"/>
      <c r="I25" s="963"/>
      <c r="J25" s="963"/>
      <c r="K25" s="963"/>
      <c r="L25" s="963"/>
      <c r="M25" s="963"/>
      <c r="N25" s="963"/>
      <c r="O25" s="963"/>
      <c r="P25" s="19"/>
    </row>
    <row r="26" spans="2:19" ht="12.9" customHeight="1">
      <c r="B26" s="18"/>
      <c r="C26" s="976" t="s">
        <v>802</v>
      </c>
      <c r="D26" s="938"/>
      <c r="E26" s="938"/>
      <c r="F26" s="938"/>
      <c r="G26" s="938"/>
      <c r="H26" s="938"/>
      <c r="I26" s="938"/>
      <c r="J26" s="938"/>
      <c r="K26" s="938"/>
      <c r="L26" s="938"/>
      <c r="M26" s="938"/>
      <c r="N26" s="938"/>
      <c r="O26" s="938"/>
      <c r="P26" s="19"/>
      <c r="S26" s="123"/>
    </row>
    <row r="27" spans="2:19" s="123" customFormat="1" ht="12.9" customHeight="1">
      <c r="B27" s="129"/>
      <c r="C27" s="937" t="s">
        <v>169</v>
      </c>
      <c r="D27" s="937"/>
      <c r="E27" s="937"/>
      <c r="F27" s="937"/>
      <c r="G27" s="937"/>
      <c r="H27" s="937"/>
      <c r="I27" s="937"/>
      <c r="J27" s="937"/>
      <c r="K27" s="937"/>
      <c r="L27" s="937"/>
      <c r="M27" s="937"/>
      <c r="N27" s="937"/>
      <c r="O27" s="937"/>
      <c r="P27" s="130"/>
      <c r="S27" s="75"/>
    </row>
    <row r="28" spans="2:19" s="75" customFormat="1">
      <c r="B28" s="127"/>
      <c r="C28" s="941" t="s">
        <v>803</v>
      </c>
      <c r="D28" s="942"/>
      <c r="E28" s="942"/>
      <c r="F28" s="942"/>
      <c r="G28" s="942"/>
      <c r="H28" s="942"/>
      <c r="I28" s="942"/>
      <c r="J28" s="942"/>
      <c r="K28" s="942"/>
      <c r="L28" s="942"/>
      <c r="M28" s="942"/>
      <c r="N28" s="942"/>
      <c r="O28" s="942"/>
      <c r="P28" s="128"/>
      <c r="S28"/>
    </row>
    <row r="29" spans="2:19">
      <c r="B29" s="18"/>
      <c r="C29" s="941" t="s">
        <v>76</v>
      </c>
      <c r="D29" s="942"/>
      <c r="E29" s="942"/>
      <c r="F29" s="942"/>
      <c r="G29" s="942"/>
      <c r="H29" s="942"/>
      <c r="I29" s="942"/>
      <c r="J29" s="942"/>
      <c r="K29" s="942"/>
      <c r="L29" s="942"/>
      <c r="M29" s="942"/>
      <c r="N29" s="942"/>
      <c r="O29" s="942"/>
      <c r="P29" s="19"/>
      <c r="S29" s="75"/>
    </row>
    <row r="30" spans="2:19" s="75" customFormat="1">
      <c r="B30" s="127"/>
      <c r="C30" s="941" t="s">
        <v>7</v>
      </c>
      <c r="D30" s="944"/>
      <c r="E30" s="944"/>
      <c r="F30" s="944"/>
      <c r="G30" s="944"/>
      <c r="H30" s="944"/>
      <c r="I30" s="944"/>
      <c r="J30" s="944"/>
      <c r="K30" s="944"/>
      <c r="L30" s="944"/>
      <c r="M30" s="944"/>
      <c r="N30" s="944"/>
      <c r="O30" s="944"/>
      <c r="P30" s="128"/>
    </row>
    <row r="31" spans="2:19" s="75" customFormat="1" ht="6" customHeight="1">
      <c r="B31" s="127"/>
      <c r="C31" s="131"/>
      <c r="D31" s="132"/>
      <c r="E31" s="132"/>
      <c r="F31" s="132"/>
      <c r="G31" s="132"/>
      <c r="H31" s="132"/>
      <c r="I31" s="132"/>
      <c r="J31" s="132"/>
      <c r="K31" s="132"/>
      <c r="L31" s="132"/>
      <c r="M31" s="132"/>
      <c r="N31" s="132"/>
      <c r="O31" s="132"/>
      <c r="P31" s="128"/>
      <c r="S31"/>
    </row>
    <row r="32" spans="2:19" ht="13.5" customHeight="1">
      <c r="B32" s="18"/>
      <c r="C32" s="937" t="s">
        <v>98</v>
      </c>
      <c r="D32" s="937"/>
      <c r="E32" s="937"/>
      <c r="F32" s="937"/>
      <c r="G32" s="937"/>
      <c r="H32" s="937"/>
      <c r="I32" s="937"/>
      <c r="J32" s="937"/>
      <c r="K32" s="937"/>
      <c r="L32" s="937"/>
      <c r="M32" s="937"/>
      <c r="N32" s="937"/>
      <c r="O32" s="937"/>
      <c r="P32" s="19"/>
    </row>
    <row r="33" spans="2:16" ht="13.5" customHeight="1">
      <c r="B33" s="18"/>
      <c r="C33" s="937" t="s">
        <v>83</v>
      </c>
      <c r="D33" s="938"/>
      <c r="E33" s="938"/>
      <c r="F33" s="938"/>
      <c r="G33" s="938"/>
      <c r="H33" s="938"/>
      <c r="I33" s="938"/>
      <c r="J33" s="938"/>
      <c r="K33" s="938"/>
      <c r="L33" s="938"/>
      <c r="M33" s="938"/>
      <c r="N33" s="938"/>
      <c r="O33" s="938"/>
      <c r="P33" s="19"/>
    </row>
    <row r="34" spans="2:16" ht="13.5" customHeight="1">
      <c r="B34" s="18"/>
      <c r="C34" s="943" t="s">
        <v>804</v>
      </c>
      <c r="D34" s="944"/>
      <c r="E34" s="944"/>
      <c r="F34" s="944"/>
      <c r="G34" s="944"/>
      <c r="H34" s="944"/>
      <c r="I34" s="944"/>
      <c r="J34" s="944"/>
      <c r="K34" s="944"/>
      <c r="L34" s="944"/>
      <c r="M34" s="944"/>
      <c r="N34" s="944"/>
      <c r="O34" s="944"/>
      <c r="P34" s="19"/>
    </row>
    <row r="35" spans="2:16" ht="6" customHeight="1">
      <c r="B35" s="18"/>
      <c r="C35" s="74"/>
      <c r="D35" s="29"/>
      <c r="E35" s="29"/>
      <c r="F35" s="29"/>
      <c r="G35" s="29"/>
      <c r="H35" s="29"/>
      <c r="I35" s="29"/>
      <c r="J35" s="29"/>
      <c r="K35" s="29"/>
      <c r="L35" s="29"/>
      <c r="M35" s="29"/>
      <c r="N35" s="29"/>
      <c r="O35" s="29"/>
      <c r="P35" s="19"/>
    </row>
    <row r="36" spans="2:16">
      <c r="B36" s="18"/>
      <c r="C36" s="945" t="s">
        <v>170</v>
      </c>
      <c r="D36" s="945"/>
      <c r="E36" s="945"/>
      <c r="F36" s="945"/>
      <c r="G36" s="945"/>
      <c r="H36" s="945"/>
      <c r="I36" s="945"/>
      <c r="J36" s="945"/>
      <c r="K36" s="945"/>
      <c r="L36" s="945"/>
      <c r="M36" s="945"/>
      <c r="N36" s="945"/>
      <c r="O36" s="945"/>
      <c r="P36" s="19"/>
    </row>
    <row r="37" spans="2:16">
      <c r="B37" s="18"/>
      <c r="C37" s="935" t="s">
        <v>71</v>
      </c>
      <c r="D37" s="936"/>
      <c r="E37" s="936"/>
      <c r="F37" s="936"/>
      <c r="G37" s="936"/>
      <c r="H37" s="936"/>
      <c r="I37" s="936"/>
      <c r="J37" s="936"/>
      <c r="K37" s="936"/>
      <c r="L37" s="936"/>
      <c r="M37" s="936"/>
      <c r="N37" s="936"/>
      <c r="O37" s="936"/>
      <c r="P37" s="19"/>
    </row>
    <row r="38" spans="2:16">
      <c r="B38" s="18"/>
      <c r="C38" s="935" t="s">
        <v>72</v>
      </c>
      <c r="D38" s="936"/>
      <c r="E38" s="936"/>
      <c r="F38" s="936"/>
      <c r="G38" s="936"/>
      <c r="H38" s="936"/>
      <c r="I38" s="936"/>
      <c r="J38" s="936"/>
      <c r="K38" s="936"/>
      <c r="L38" s="936"/>
      <c r="M38" s="936"/>
      <c r="N38" s="936"/>
      <c r="O38" s="936"/>
      <c r="P38" s="19"/>
    </row>
    <row r="39" spans="2:16">
      <c r="B39" s="18"/>
      <c r="C39" s="935" t="s">
        <v>73</v>
      </c>
      <c r="D39" s="936"/>
      <c r="E39" s="936"/>
      <c r="F39" s="936"/>
      <c r="G39" s="936"/>
      <c r="H39" s="936"/>
      <c r="I39" s="936"/>
      <c r="J39" s="936"/>
      <c r="K39" s="936"/>
      <c r="L39" s="936"/>
      <c r="M39" s="936"/>
      <c r="N39" s="936"/>
      <c r="O39" s="936"/>
      <c r="P39" s="19"/>
    </row>
    <row r="40" spans="2:16">
      <c r="B40" s="18"/>
      <c r="C40" s="935" t="s">
        <v>74</v>
      </c>
      <c r="D40" s="936"/>
      <c r="E40" s="936"/>
      <c r="F40" s="936"/>
      <c r="G40" s="936"/>
      <c r="H40" s="936"/>
      <c r="I40" s="936"/>
      <c r="J40" s="936"/>
      <c r="K40" s="936"/>
      <c r="L40" s="936"/>
      <c r="M40" s="936"/>
      <c r="N40" s="936"/>
      <c r="O40" s="936"/>
      <c r="P40" s="19"/>
    </row>
    <row r="41" spans="2:16">
      <c r="B41" s="18"/>
      <c r="C41" s="954" t="s">
        <v>75</v>
      </c>
      <c r="D41" s="967"/>
      <c r="E41" s="967"/>
      <c r="F41" s="967"/>
      <c r="G41" s="967"/>
      <c r="H41" s="967"/>
      <c r="I41" s="967"/>
      <c r="J41" s="967"/>
      <c r="K41" s="967"/>
      <c r="L41" s="967"/>
      <c r="M41" s="967"/>
      <c r="N41" s="967"/>
      <c r="O41" s="967"/>
      <c r="P41" s="19"/>
    </row>
    <row r="42" spans="2:16">
      <c r="B42" s="18"/>
      <c r="C42" s="149"/>
      <c r="D42" s="150"/>
      <c r="E42" s="150"/>
      <c r="F42" s="150"/>
      <c r="G42" s="150"/>
      <c r="H42" s="150"/>
      <c r="I42" s="150"/>
      <c r="J42" s="150"/>
      <c r="K42" s="150"/>
      <c r="L42" s="150"/>
      <c r="M42" s="150"/>
      <c r="N42" s="150"/>
      <c r="O42" s="150"/>
      <c r="P42" s="19"/>
    </row>
    <row r="43" spans="2:16">
      <c r="B43" s="18"/>
      <c r="C43" s="968" t="s">
        <v>930</v>
      </c>
      <c r="D43" s="969"/>
      <c r="E43" s="969"/>
      <c r="F43" s="969"/>
      <c r="G43" s="969"/>
      <c r="H43" s="969"/>
      <c r="I43" s="969"/>
      <c r="J43" s="969"/>
      <c r="K43" s="969"/>
      <c r="L43" s="969"/>
      <c r="M43" s="969"/>
      <c r="N43" s="969"/>
      <c r="O43" s="969"/>
      <c r="P43" s="19"/>
    </row>
    <row r="44" spans="2:16">
      <c r="B44" s="18"/>
      <c r="C44" s="149"/>
      <c r="D44" s="150"/>
      <c r="E44" s="150"/>
      <c r="F44" s="150"/>
      <c r="G44" s="150"/>
      <c r="H44" s="150"/>
      <c r="I44" s="150"/>
      <c r="J44" s="150"/>
      <c r="K44" s="150"/>
      <c r="L44" s="150"/>
      <c r="M44" s="150"/>
      <c r="N44" s="150"/>
      <c r="O44" s="150"/>
      <c r="P44" s="19"/>
    </row>
    <row r="45" spans="2:16">
      <c r="B45" s="18"/>
      <c r="C45" s="958" t="s">
        <v>931</v>
      </c>
      <c r="D45" s="959"/>
      <c r="E45" s="959"/>
      <c r="F45" s="959"/>
      <c r="G45" s="959"/>
      <c r="H45" s="959"/>
      <c r="I45" s="959"/>
      <c r="J45" s="959"/>
      <c r="K45" s="959"/>
      <c r="L45" s="959"/>
      <c r="M45" s="959"/>
      <c r="N45" s="959"/>
      <c r="O45" s="959"/>
      <c r="P45" s="19"/>
    </row>
    <row r="46" spans="2:16">
      <c r="B46" s="18"/>
      <c r="C46" s="149"/>
      <c r="D46" s="150"/>
      <c r="E46" s="150"/>
      <c r="F46" s="150"/>
      <c r="G46" s="150"/>
      <c r="H46" s="150"/>
      <c r="I46" s="150"/>
      <c r="J46" s="150"/>
      <c r="K46" s="150"/>
      <c r="L46" s="150"/>
      <c r="M46" s="150"/>
      <c r="N46" s="150"/>
      <c r="O46" s="150"/>
      <c r="P46" s="19"/>
    </row>
    <row r="47" spans="2:16" ht="12.9" customHeight="1">
      <c r="B47" s="18"/>
      <c r="C47" s="968" t="s">
        <v>936</v>
      </c>
      <c r="D47" s="972"/>
      <c r="E47" s="972"/>
      <c r="F47" s="972"/>
      <c r="G47" s="972"/>
      <c r="H47" s="972"/>
      <c r="I47" s="972"/>
      <c r="J47" s="972"/>
      <c r="K47" s="972"/>
      <c r="L47" s="972"/>
      <c r="M47" s="972"/>
      <c r="N47" s="972"/>
      <c r="O47" s="972"/>
      <c r="P47" s="19"/>
    </row>
    <row r="48" spans="2:16" ht="20.25" customHeight="1">
      <c r="B48" s="18"/>
      <c r="C48" s="934" t="s">
        <v>87</v>
      </c>
      <c r="D48" s="934"/>
      <c r="E48" s="934"/>
      <c r="F48" s="934"/>
      <c r="G48" s="934"/>
      <c r="H48" s="934"/>
      <c r="I48" s="934"/>
      <c r="J48" s="934"/>
      <c r="P48" s="19"/>
    </row>
    <row r="49" spans="2:16">
      <c r="B49" s="18"/>
      <c r="C49" s="974" t="s">
        <v>88</v>
      </c>
      <c r="D49" s="974"/>
      <c r="E49" s="974"/>
      <c r="F49" s="974"/>
      <c r="G49" s="974"/>
      <c r="H49" s="974"/>
      <c r="I49" s="974"/>
      <c r="P49" s="19"/>
    </row>
    <row r="50" spans="2:16">
      <c r="B50" s="18"/>
      <c r="C50" s="973" t="s">
        <v>940</v>
      </c>
      <c r="D50" s="974"/>
      <c r="E50" s="974"/>
      <c r="F50" s="974"/>
      <c r="G50" s="974"/>
      <c r="H50" s="974"/>
      <c r="I50" s="974"/>
      <c r="P50" s="19"/>
    </row>
    <row r="51" spans="2:16">
      <c r="B51" s="18"/>
      <c r="C51" s="653"/>
      <c r="D51" s="649"/>
      <c r="E51" s="649"/>
      <c r="F51" s="649"/>
      <c r="G51" s="649"/>
      <c r="H51" s="649"/>
      <c r="I51" s="649"/>
      <c r="P51" s="19"/>
    </row>
    <row r="52" spans="2:16" ht="12.9" customHeight="1">
      <c r="B52" s="18"/>
      <c r="C52" s="968" t="s">
        <v>941</v>
      </c>
      <c r="D52" s="972"/>
      <c r="E52" s="972"/>
      <c r="F52" s="972"/>
      <c r="G52" s="972"/>
      <c r="H52" s="972"/>
      <c r="I52" s="972"/>
      <c r="J52" s="972"/>
      <c r="K52" s="972"/>
      <c r="L52" s="972"/>
      <c r="M52" s="972"/>
      <c r="N52" s="972"/>
      <c r="O52" s="972"/>
      <c r="P52" s="19"/>
    </row>
    <row r="53" spans="2:16" ht="18" customHeight="1">
      <c r="B53" s="18"/>
      <c r="C53" s="934" t="s">
        <v>942</v>
      </c>
      <c r="D53" s="934"/>
      <c r="E53" s="934"/>
      <c r="F53" s="934"/>
      <c r="G53" s="934"/>
      <c r="H53" s="934"/>
      <c r="I53" s="934"/>
      <c r="J53" s="934"/>
      <c r="K53" s="934"/>
      <c r="L53" s="934"/>
      <c r="M53" s="934"/>
      <c r="N53" s="934"/>
      <c r="P53" s="19"/>
    </row>
    <row r="54" spans="2:16">
      <c r="B54" s="18"/>
      <c r="C54" s="653"/>
      <c r="D54" s="649"/>
      <c r="E54" s="649"/>
      <c r="F54" s="649"/>
      <c r="G54" s="649"/>
      <c r="H54" s="649"/>
      <c r="I54" s="649"/>
      <c r="P54" s="19"/>
    </row>
    <row r="55" spans="2:16">
      <c r="B55" s="18"/>
      <c r="C55" s="958" t="s">
        <v>943</v>
      </c>
      <c r="D55" s="964"/>
      <c r="E55" s="964"/>
      <c r="F55" s="964"/>
      <c r="G55" s="964"/>
      <c r="H55" s="964"/>
      <c r="I55" s="964"/>
      <c r="J55" s="964"/>
      <c r="K55" s="964"/>
      <c r="L55" s="964"/>
      <c r="M55" s="964"/>
      <c r="N55" s="964"/>
      <c r="O55" s="964"/>
      <c r="P55" s="19"/>
    </row>
    <row r="56" spans="2:16">
      <c r="B56" s="18"/>
      <c r="C56" s="965" t="s">
        <v>84</v>
      </c>
      <c r="D56" s="965"/>
      <c r="E56" s="965"/>
      <c r="F56" s="965"/>
      <c r="G56" s="965"/>
      <c r="H56" s="965"/>
      <c r="I56" s="965"/>
      <c r="J56" s="965"/>
      <c r="K56" s="965"/>
      <c r="L56" s="965"/>
      <c r="M56" s="965"/>
      <c r="N56" s="965"/>
      <c r="O56" s="965"/>
      <c r="P56" s="19"/>
    </row>
    <row r="57" spans="2:16">
      <c r="B57" s="18"/>
      <c r="C57" s="965" t="s">
        <v>0</v>
      </c>
      <c r="D57" s="965"/>
      <c r="E57" s="965"/>
      <c r="F57" s="965"/>
      <c r="G57" s="965"/>
      <c r="H57" s="965"/>
      <c r="I57" s="965"/>
      <c r="J57" s="965"/>
      <c r="K57" s="965"/>
      <c r="L57" s="965"/>
      <c r="M57" s="965"/>
      <c r="N57" s="965"/>
      <c r="O57" s="965"/>
      <c r="P57" s="19"/>
    </row>
    <row r="58" spans="2:16">
      <c r="B58" s="18"/>
      <c r="C58" s="937" t="s">
        <v>167</v>
      </c>
      <c r="D58" s="937"/>
      <c r="E58" s="937"/>
      <c r="F58" s="937"/>
      <c r="G58" s="937"/>
      <c r="H58" s="937"/>
      <c r="I58" s="937"/>
      <c r="J58" s="937"/>
      <c r="K58" s="937"/>
      <c r="L58" s="937"/>
      <c r="M58" s="937"/>
      <c r="N58" s="937"/>
      <c r="O58" s="937"/>
      <c r="P58" s="19"/>
    </row>
    <row r="59" spans="2:16">
      <c r="B59" s="18"/>
      <c r="C59" s="223" t="s">
        <v>168</v>
      </c>
      <c r="P59" s="19"/>
    </row>
    <row r="60" spans="2:16">
      <c r="B60" s="18"/>
      <c r="C60" s="72"/>
      <c r="D60" s="72"/>
      <c r="E60" s="72"/>
      <c r="F60" s="72"/>
      <c r="G60" s="72"/>
      <c r="H60" s="72"/>
      <c r="I60" s="72"/>
      <c r="J60" s="72"/>
      <c r="K60" s="72"/>
      <c r="L60" s="72"/>
      <c r="M60" s="72"/>
      <c r="N60" s="72"/>
      <c r="O60" s="72"/>
      <c r="P60" s="19"/>
    </row>
    <row r="61" spans="2:16">
      <c r="B61" s="18"/>
      <c r="C61" s="958" t="s">
        <v>944</v>
      </c>
      <c r="D61" s="964"/>
      <c r="E61" s="964"/>
      <c r="F61" s="964"/>
      <c r="G61" s="964"/>
      <c r="H61" s="964"/>
      <c r="I61" s="964"/>
      <c r="J61" s="964"/>
      <c r="K61" s="964"/>
      <c r="L61" s="964"/>
      <c r="M61" s="964"/>
      <c r="N61" s="964"/>
      <c r="O61" s="964"/>
      <c r="P61" s="19"/>
    </row>
    <row r="62" spans="2:16">
      <c r="B62" s="18"/>
      <c r="C62" s="948" t="s">
        <v>77</v>
      </c>
      <c r="D62" s="970"/>
      <c r="E62" s="970"/>
      <c r="F62" s="970"/>
      <c r="G62" s="970"/>
      <c r="H62" s="970"/>
      <c r="I62" s="970"/>
      <c r="J62" s="970"/>
      <c r="K62" s="970"/>
      <c r="L62" s="970"/>
      <c r="M62" s="970"/>
      <c r="N62" s="970"/>
      <c r="O62" s="970"/>
      <c r="P62" s="19"/>
    </row>
    <row r="63" spans="2:16">
      <c r="B63" s="18"/>
      <c r="C63" s="971" t="s">
        <v>78</v>
      </c>
      <c r="D63" s="971"/>
      <c r="E63" s="971"/>
      <c r="F63" s="971"/>
      <c r="G63" s="971"/>
      <c r="H63" s="971"/>
      <c r="I63" s="971"/>
      <c r="J63" s="971"/>
      <c r="K63" s="971"/>
      <c r="L63" s="971"/>
      <c r="M63" s="971"/>
      <c r="N63" s="971"/>
      <c r="O63" s="971"/>
      <c r="P63" s="19"/>
    </row>
    <row r="64" spans="2:16">
      <c r="B64" s="18"/>
      <c r="C64" s="73"/>
      <c r="D64" s="73"/>
      <c r="E64" s="73"/>
      <c r="F64" s="73"/>
      <c r="G64" s="73"/>
      <c r="H64" s="73"/>
      <c r="I64" s="73"/>
      <c r="J64" s="73"/>
      <c r="K64" s="73"/>
      <c r="L64" s="73"/>
      <c r="M64" s="73"/>
      <c r="N64" s="73"/>
      <c r="O64" s="73"/>
      <c r="P64" s="19"/>
    </row>
    <row r="65" spans="2:16">
      <c r="B65" s="18"/>
      <c r="C65" s="958" t="s">
        <v>945</v>
      </c>
      <c r="D65" s="952"/>
      <c r="E65" s="952"/>
      <c r="F65" s="952"/>
      <c r="G65" s="952"/>
      <c r="H65" s="952"/>
      <c r="I65" s="952"/>
      <c r="J65" s="952"/>
      <c r="K65" s="952"/>
      <c r="L65" s="952"/>
      <c r="M65" s="952"/>
      <c r="N65" s="952"/>
      <c r="O65" s="952"/>
      <c r="P65" s="19"/>
    </row>
    <row r="66" spans="2:16">
      <c r="B66" s="18"/>
      <c r="C66" s="961" t="s">
        <v>806</v>
      </c>
      <c r="D66" s="966"/>
      <c r="E66" s="966"/>
      <c r="F66" s="966"/>
      <c r="G66" s="966"/>
      <c r="H66" s="966"/>
      <c r="I66" s="966"/>
      <c r="J66" s="966"/>
      <c r="K66" s="966"/>
      <c r="L66" s="966"/>
      <c r="M66" s="966"/>
      <c r="N66" s="966"/>
      <c r="O66" s="966"/>
      <c r="P66" s="19"/>
    </row>
    <row r="67" spans="2:16">
      <c r="B67" s="18"/>
      <c r="C67" s="949" t="s">
        <v>3</v>
      </c>
      <c r="D67" s="950"/>
      <c r="E67" s="950"/>
      <c r="F67" s="950"/>
      <c r="G67" s="950"/>
      <c r="H67" s="950"/>
      <c r="I67" s="950"/>
      <c r="J67" s="950"/>
      <c r="K67" s="950"/>
      <c r="L67" s="950"/>
      <c r="M67" s="950"/>
      <c r="N67" s="950"/>
      <c r="O67" s="950"/>
      <c r="P67" s="19"/>
    </row>
    <row r="68" spans="2:16">
      <c r="B68" s="18"/>
      <c r="C68" s="949" t="s">
        <v>5</v>
      </c>
      <c r="D68" s="950"/>
      <c r="E68" s="950"/>
      <c r="F68" s="950"/>
      <c r="G68" s="950"/>
      <c r="H68" s="950"/>
      <c r="I68" s="950"/>
      <c r="J68" s="950"/>
      <c r="K68" s="950"/>
      <c r="L68" s="950"/>
      <c r="M68" s="950"/>
      <c r="N68" s="950"/>
      <c r="O68" s="950"/>
      <c r="P68" s="19"/>
    </row>
    <row r="69" spans="2:16">
      <c r="B69" s="18"/>
      <c r="C69" s="939" t="s">
        <v>8</v>
      </c>
      <c r="D69" s="940"/>
      <c r="E69" s="940"/>
      <c r="F69" s="940"/>
      <c r="G69" s="940"/>
      <c r="H69" s="940"/>
      <c r="I69" s="940"/>
      <c r="J69" s="940"/>
      <c r="K69" s="940"/>
      <c r="L69" s="940"/>
      <c r="M69" s="940"/>
      <c r="N69" s="940"/>
      <c r="O69" s="940"/>
      <c r="P69" s="19"/>
    </row>
    <row r="70" spans="2:16">
      <c r="B70" s="18"/>
      <c r="C70" s="954" t="s">
        <v>79</v>
      </c>
      <c r="D70" s="955"/>
      <c r="E70" s="955"/>
      <c r="F70" s="955"/>
      <c r="G70" s="955"/>
      <c r="H70" s="955"/>
      <c r="I70" s="955"/>
      <c r="J70" s="955"/>
      <c r="K70" s="955"/>
      <c r="L70" s="955"/>
      <c r="M70" s="955"/>
      <c r="N70" s="955"/>
      <c r="O70" s="955"/>
      <c r="P70" s="19"/>
    </row>
    <row r="71" spans="2:16">
      <c r="B71" s="18"/>
      <c r="C71" s="954" t="s">
        <v>80</v>
      </c>
      <c r="D71" s="955"/>
      <c r="E71" s="955"/>
      <c r="F71" s="955"/>
      <c r="G71" s="955"/>
      <c r="H71" s="955"/>
      <c r="I71" s="955"/>
      <c r="J71" s="955"/>
      <c r="K71" s="955"/>
      <c r="L71" s="955"/>
      <c r="M71" s="955"/>
      <c r="N71" s="955"/>
      <c r="O71" s="955"/>
      <c r="P71" s="19"/>
    </row>
    <row r="72" spans="2:16">
      <c r="B72" s="18"/>
      <c r="C72" s="954" t="s">
        <v>81</v>
      </c>
      <c r="D72" s="955"/>
      <c r="E72" s="955"/>
      <c r="F72" s="955"/>
      <c r="G72" s="955"/>
      <c r="H72" s="955"/>
      <c r="I72" s="955"/>
      <c r="J72" s="955"/>
      <c r="K72" s="955"/>
      <c r="L72" s="955"/>
      <c r="M72" s="955"/>
      <c r="N72" s="955"/>
      <c r="O72" s="955"/>
      <c r="P72" s="19"/>
    </row>
    <row r="73" spans="2:16">
      <c r="B73" s="18"/>
      <c r="C73" s="72"/>
      <c r="D73" s="72"/>
      <c r="E73" s="72"/>
      <c r="F73" s="72"/>
      <c r="G73" s="72"/>
      <c r="H73" s="72"/>
      <c r="I73" s="72"/>
      <c r="J73" s="72"/>
      <c r="K73" s="72"/>
      <c r="L73" s="72"/>
      <c r="M73" s="72"/>
      <c r="N73" s="72"/>
      <c r="O73" s="72"/>
      <c r="P73" s="19"/>
    </row>
    <row r="74" spans="2:16">
      <c r="B74" s="18"/>
      <c r="C74" s="958" t="s">
        <v>946</v>
      </c>
      <c r="D74" s="960"/>
      <c r="E74" s="960"/>
      <c r="F74" s="960"/>
      <c r="G74" s="960"/>
      <c r="H74" s="960"/>
      <c r="I74" s="960"/>
      <c r="J74" s="960"/>
      <c r="K74" s="960"/>
      <c r="L74" s="960"/>
      <c r="M74" s="28"/>
      <c r="N74" s="28"/>
      <c r="O74" s="28"/>
      <c r="P74" s="19"/>
    </row>
    <row r="75" spans="2:16">
      <c r="B75" s="18"/>
      <c r="C75" s="948" t="s">
        <v>953</v>
      </c>
      <c r="D75" s="947"/>
      <c r="E75" s="947"/>
      <c r="F75" s="947"/>
      <c r="G75" s="947"/>
      <c r="H75" s="947"/>
      <c r="I75" s="947"/>
      <c r="J75" s="947"/>
      <c r="K75" s="947"/>
      <c r="L75" s="947"/>
      <c r="M75" s="947"/>
      <c r="N75" s="947"/>
      <c r="O75" s="947"/>
      <c r="P75" s="19"/>
    </row>
    <row r="76" spans="2:16">
      <c r="B76" s="18"/>
      <c r="C76" s="948" t="s">
        <v>954</v>
      </c>
      <c r="D76" s="947"/>
      <c r="E76" s="947"/>
      <c r="F76" s="947"/>
      <c r="G76" s="947"/>
      <c r="H76" s="947"/>
      <c r="I76" s="947"/>
      <c r="J76" s="947"/>
      <c r="K76" s="947"/>
      <c r="L76" s="947"/>
      <c r="M76" s="947"/>
      <c r="N76" s="947"/>
      <c r="O76" s="947"/>
      <c r="P76" s="19"/>
    </row>
    <row r="77" spans="2:16">
      <c r="B77" s="18"/>
      <c r="C77" s="29"/>
      <c r="D77" s="28"/>
      <c r="E77" s="28"/>
      <c r="F77" s="28"/>
      <c r="G77" s="28"/>
      <c r="H77" s="28"/>
      <c r="I77" s="28"/>
      <c r="J77" s="28"/>
      <c r="K77" s="28"/>
      <c r="L77" s="28"/>
      <c r="M77" s="28"/>
      <c r="N77" s="28"/>
      <c r="O77" s="28"/>
      <c r="P77" s="19"/>
    </row>
    <row r="78" spans="2:16">
      <c r="B78" s="18"/>
      <c r="C78" s="951" t="s">
        <v>947</v>
      </c>
      <c r="D78" s="952"/>
      <c r="E78" s="952"/>
      <c r="F78" s="952"/>
      <c r="G78" s="952"/>
      <c r="H78" s="952"/>
      <c r="I78" s="952"/>
      <c r="J78" s="952"/>
      <c r="K78" s="952"/>
      <c r="L78" s="952"/>
      <c r="M78" s="952"/>
      <c r="N78" s="952"/>
      <c r="O78" s="952"/>
      <c r="P78" s="19"/>
    </row>
    <row r="79" spans="2:16">
      <c r="B79" s="18"/>
      <c r="C79" s="953" t="s">
        <v>1</v>
      </c>
      <c r="D79" s="953"/>
      <c r="E79" s="953"/>
      <c r="F79" s="953"/>
      <c r="G79" s="953"/>
      <c r="H79" s="953"/>
      <c r="I79" s="953"/>
      <c r="J79" s="953"/>
      <c r="K79" s="953"/>
      <c r="L79" s="953"/>
      <c r="M79" s="953"/>
      <c r="N79" s="953"/>
      <c r="O79" s="953"/>
      <c r="P79" s="19"/>
    </row>
    <row r="80" spans="2:16">
      <c r="B80" s="18"/>
      <c r="C80" s="961" t="s">
        <v>805</v>
      </c>
      <c r="D80" s="961"/>
      <c r="E80" s="961"/>
      <c r="F80" s="961"/>
      <c r="G80" s="961"/>
      <c r="H80" s="961"/>
      <c r="I80" s="961"/>
      <c r="J80" s="961"/>
      <c r="K80" s="961"/>
      <c r="L80" s="961"/>
      <c r="M80" s="961"/>
      <c r="N80" s="961"/>
      <c r="O80" s="961"/>
      <c r="P80" s="19"/>
    </row>
    <row r="81" spans="2:16">
      <c r="B81" s="18"/>
      <c r="C81" s="45"/>
      <c r="D81" s="45"/>
      <c r="E81" s="45"/>
      <c r="F81" s="45"/>
      <c r="G81" s="45"/>
      <c r="H81" s="45"/>
      <c r="I81" s="45"/>
      <c r="J81" s="45"/>
      <c r="K81" s="45"/>
      <c r="L81" s="45"/>
      <c r="M81" s="45"/>
      <c r="N81" s="45"/>
      <c r="O81" s="45"/>
      <c r="P81" s="19"/>
    </row>
    <row r="82" spans="2:16">
      <c r="B82" s="18"/>
      <c r="C82" s="958" t="s">
        <v>948</v>
      </c>
      <c r="D82" s="959"/>
      <c r="E82" s="959"/>
      <c r="F82" s="959"/>
      <c r="G82" s="959"/>
      <c r="H82" s="959"/>
      <c r="I82" s="959"/>
      <c r="J82" s="959"/>
      <c r="K82" s="959"/>
      <c r="L82" s="959"/>
      <c r="M82" s="959"/>
      <c r="N82" s="959"/>
      <c r="O82" s="959"/>
      <c r="P82" s="19"/>
    </row>
    <row r="83" spans="2:16">
      <c r="B83" s="18"/>
      <c r="C83" s="962" t="s">
        <v>101</v>
      </c>
      <c r="D83" s="963"/>
      <c r="E83" s="963"/>
      <c r="F83" s="963"/>
      <c r="G83" s="963"/>
      <c r="H83" s="963"/>
      <c r="I83" s="963"/>
      <c r="J83" s="963"/>
      <c r="K83" s="963"/>
      <c r="L83" s="963"/>
      <c r="M83" s="963"/>
      <c r="N83" s="963"/>
      <c r="O83" s="963"/>
      <c r="P83" s="19"/>
    </row>
    <row r="84" spans="2:16">
      <c r="B84" s="18"/>
      <c r="C84" s="956" t="s">
        <v>102</v>
      </c>
      <c r="D84" s="956"/>
      <c r="E84" s="956"/>
      <c r="F84" s="956"/>
      <c r="G84" s="956"/>
      <c r="H84" s="956"/>
      <c r="I84" s="956"/>
      <c r="J84" s="956"/>
      <c r="K84" s="956"/>
      <c r="L84" s="956"/>
      <c r="M84" s="956"/>
      <c r="N84" s="956"/>
      <c r="O84" s="956"/>
      <c r="P84" s="19"/>
    </row>
    <row r="85" spans="2:16">
      <c r="B85" s="18"/>
      <c r="C85" s="956" t="s">
        <v>2</v>
      </c>
      <c r="D85" s="956"/>
      <c r="E85" s="956"/>
      <c r="F85" s="956"/>
      <c r="G85" s="956"/>
      <c r="H85" s="956"/>
      <c r="I85" s="956"/>
      <c r="J85" s="956"/>
      <c r="K85" s="956"/>
      <c r="L85" s="956"/>
      <c r="M85" s="956"/>
      <c r="N85" s="956"/>
      <c r="O85" s="956"/>
      <c r="P85" s="19"/>
    </row>
    <row r="86" spans="2:16">
      <c r="B86" s="18"/>
      <c r="C86" s="957" t="s">
        <v>807</v>
      </c>
      <c r="D86" s="957"/>
      <c r="E86" s="957"/>
      <c r="F86" s="957"/>
      <c r="G86" s="957"/>
      <c r="H86" s="957"/>
      <c r="I86" s="957"/>
      <c r="J86" s="957"/>
      <c r="K86" s="957"/>
      <c r="L86" s="957"/>
      <c r="M86" s="957"/>
      <c r="N86" s="957"/>
      <c r="O86" s="957"/>
      <c r="P86" s="19"/>
    </row>
    <row r="87" spans="2:16">
      <c r="B87" s="18"/>
      <c r="C87" s="939"/>
      <c r="D87" s="939"/>
      <c r="E87" s="939"/>
      <c r="F87" s="939"/>
      <c r="G87" s="939"/>
      <c r="H87" s="939"/>
      <c r="I87" s="939"/>
      <c r="J87" s="939"/>
      <c r="K87" s="939"/>
      <c r="L87" s="939"/>
      <c r="M87" s="939"/>
      <c r="N87" s="939"/>
      <c r="O87" s="939"/>
      <c r="P87" s="19"/>
    </row>
    <row r="88" spans="2:16">
      <c r="B88" s="18"/>
      <c r="C88" s="946" t="s">
        <v>4</v>
      </c>
      <c r="D88" s="947"/>
      <c r="E88" s="947"/>
      <c r="F88" s="947"/>
      <c r="G88" s="947"/>
      <c r="H88" s="947"/>
      <c r="I88" s="947"/>
      <c r="J88" s="947"/>
      <c r="K88" s="947"/>
      <c r="L88" s="947"/>
      <c r="M88" s="947"/>
      <c r="N88" s="947"/>
      <c r="O88" s="947"/>
      <c r="P88" s="19"/>
    </row>
    <row r="89" spans="2:16" ht="13.8" thickBot="1">
      <c r="B89" s="20"/>
      <c r="C89" s="65"/>
      <c r="D89" s="65"/>
      <c r="E89" s="65"/>
      <c r="F89" s="65"/>
      <c r="G89" s="65"/>
      <c r="H89" s="65"/>
      <c r="I89" s="65"/>
      <c r="J89" s="65"/>
      <c r="K89" s="65"/>
      <c r="L89" s="65"/>
      <c r="M89" s="65"/>
      <c r="N89" s="65"/>
      <c r="O89" s="65"/>
      <c r="P89" s="21"/>
    </row>
    <row r="90" spans="2:16">
      <c r="I90" s="273"/>
      <c r="P90" s="274" t="s">
        <v>1164</v>
      </c>
    </row>
  </sheetData>
  <sheetProtection password="CE28" sheet="1" objects="1" scenarios="1"/>
  <mergeCells count="71">
    <mergeCell ref="S9:T9"/>
    <mergeCell ref="S10:T10"/>
    <mergeCell ref="B5:P5"/>
    <mergeCell ref="B3:P3"/>
    <mergeCell ref="I2:K2"/>
    <mergeCell ref="B1:H2"/>
    <mergeCell ref="I1:K1"/>
    <mergeCell ref="M1:P1"/>
    <mergeCell ref="B7:P7"/>
    <mergeCell ref="C16:I16"/>
    <mergeCell ref="C32:O32"/>
    <mergeCell ref="C10:O10"/>
    <mergeCell ref="D13:I13"/>
    <mergeCell ref="C49:I49"/>
    <mergeCell ref="C22:O22"/>
    <mergeCell ref="C30:O30"/>
    <mergeCell ref="C26:O26"/>
    <mergeCell ref="C27:O27"/>
    <mergeCell ref="C47:O47"/>
    <mergeCell ref="D14:J14"/>
    <mergeCell ref="D12:I12"/>
    <mergeCell ref="K12:N16"/>
    <mergeCell ref="C20:O20"/>
    <mergeCell ref="C21:O21"/>
    <mergeCell ref="C25:O25"/>
    <mergeCell ref="C65:O65"/>
    <mergeCell ref="C38:O38"/>
    <mergeCell ref="C48:J48"/>
    <mergeCell ref="C52:O52"/>
    <mergeCell ref="C53:N53"/>
    <mergeCell ref="C50:I50"/>
    <mergeCell ref="C83:O83"/>
    <mergeCell ref="C39:O39"/>
    <mergeCell ref="C40:O40"/>
    <mergeCell ref="C55:O55"/>
    <mergeCell ref="C56:O56"/>
    <mergeCell ref="C69:O69"/>
    <mergeCell ref="C66:O66"/>
    <mergeCell ref="C41:O41"/>
    <mergeCell ref="C43:O43"/>
    <mergeCell ref="C45:O45"/>
    <mergeCell ref="C67:O67"/>
    <mergeCell ref="C57:O57"/>
    <mergeCell ref="C61:O61"/>
    <mergeCell ref="C58:O58"/>
    <mergeCell ref="C62:O62"/>
    <mergeCell ref="C63:O63"/>
    <mergeCell ref="C88:O88"/>
    <mergeCell ref="C76:O76"/>
    <mergeCell ref="C68:O68"/>
    <mergeCell ref="C75:O75"/>
    <mergeCell ref="C78:O78"/>
    <mergeCell ref="C79:O79"/>
    <mergeCell ref="C72:O72"/>
    <mergeCell ref="C70:O70"/>
    <mergeCell ref="C87:O87"/>
    <mergeCell ref="C85:O85"/>
    <mergeCell ref="C86:O86"/>
    <mergeCell ref="C84:O84"/>
    <mergeCell ref="C82:O82"/>
    <mergeCell ref="C74:L74"/>
    <mergeCell ref="C80:O80"/>
    <mergeCell ref="C71:O71"/>
    <mergeCell ref="C17:I17"/>
    <mergeCell ref="C37:O37"/>
    <mergeCell ref="C33:O33"/>
    <mergeCell ref="C23:O23"/>
    <mergeCell ref="C28:O28"/>
    <mergeCell ref="C29:O29"/>
    <mergeCell ref="C34:O34"/>
    <mergeCell ref="C36:O36"/>
  </mergeCells>
  <phoneticPr fontId="0" type="noConversion"/>
  <printOptions horizontalCentered="1"/>
  <pageMargins left="0.25" right="0.25" top="0.5" bottom="0.5" header="0.5" footer="0.25"/>
  <pageSetup scale="96" fitToHeight="0" orientation="landscape" r:id="rId1"/>
  <headerFooter alignWithMargins="0"/>
  <rowBreaks count="2" manualBreakCount="2">
    <brk id="31" max="16"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zoomScale="90" zoomScaleNormal="90" workbookViewId="0">
      <selection activeCell="D9" sqref="D9"/>
    </sheetView>
  </sheetViews>
  <sheetFormatPr defaultColWidth="9.109375" defaultRowHeight="13.2"/>
  <cols>
    <col min="1" max="2" width="2.5546875" customWidth="1"/>
    <col min="3" max="3" width="22.88671875" bestFit="1" customWidth="1"/>
    <col min="4" max="4" width="24.33203125" bestFit="1" customWidth="1"/>
    <col min="5" max="5" width="32.6640625" style="262" bestFit="1" customWidth="1"/>
    <col min="6" max="6" width="12" customWidth="1"/>
    <col min="7" max="7" width="10.6640625" customWidth="1"/>
    <col min="8" max="8" width="8.44140625" customWidth="1"/>
    <col min="9" max="9" width="7.6640625" customWidth="1"/>
    <col min="10" max="11" width="6.6640625" customWidth="1"/>
    <col min="12" max="12" width="8.33203125" customWidth="1"/>
    <col min="13" max="14" width="2.5546875" customWidth="1"/>
  </cols>
  <sheetData>
    <row r="1" spans="2:27" ht="13.8" thickBot="1"/>
    <row r="2" spans="2:27">
      <c r="B2" s="558"/>
      <c r="C2" s="559"/>
      <c r="D2" s="559"/>
      <c r="E2" s="560"/>
      <c r="F2" s="559"/>
      <c r="G2" s="559"/>
      <c r="H2" s="559"/>
      <c r="I2" s="559"/>
      <c r="J2" s="559"/>
      <c r="K2" s="559"/>
      <c r="L2" s="559"/>
      <c r="M2" s="561"/>
    </row>
    <row r="3" spans="2:27" ht="15.6">
      <c r="B3" s="98"/>
      <c r="C3" s="996" t="s">
        <v>958</v>
      </c>
      <c r="D3" s="996"/>
      <c r="E3" s="996"/>
      <c r="F3" s="224"/>
      <c r="G3" s="224"/>
      <c r="H3" s="224"/>
      <c r="I3" s="224"/>
      <c r="J3" s="224"/>
      <c r="K3" s="224"/>
      <c r="L3" s="224"/>
      <c r="M3" s="19"/>
      <c r="AA3" s="654" t="s">
        <v>1159</v>
      </c>
    </row>
    <row r="4" spans="2:27">
      <c r="B4" s="98"/>
      <c r="C4" s="996"/>
      <c r="D4" s="996"/>
      <c r="E4" s="996"/>
      <c r="F4" s="912"/>
      <c r="G4" s="912"/>
      <c r="H4" s="912"/>
      <c r="I4" s="912"/>
      <c r="J4" s="912"/>
      <c r="K4" s="912"/>
      <c r="L4" s="912"/>
      <c r="M4" s="67"/>
      <c r="N4" s="68"/>
    </row>
    <row r="5" spans="2:27">
      <c r="B5" s="98"/>
      <c r="C5" s="650"/>
      <c r="D5" s="650"/>
      <c r="E5" s="650"/>
      <c r="F5" s="650"/>
      <c r="G5" s="27"/>
      <c r="H5" s="27"/>
      <c r="I5" s="27"/>
      <c r="J5" s="27"/>
      <c r="K5" s="27"/>
      <c r="L5" s="27"/>
      <c r="M5" s="67"/>
      <c r="N5" s="68"/>
    </row>
    <row r="6" spans="2:27" ht="26.25" customHeight="1" thickBot="1">
      <c r="B6" s="98"/>
      <c r="C6" s="997" t="s">
        <v>959</v>
      </c>
      <c r="D6" s="997"/>
      <c r="E6" s="997"/>
      <c r="F6" s="650"/>
      <c r="G6" s="27"/>
      <c r="H6" s="27"/>
      <c r="I6" s="27"/>
      <c r="J6" s="27"/>
      <c r="K6" s="27"/>
      <c r="L6" s="27"/>
      <c r="M6" s="19"/>
    </row>
    <row r="7" spans="2:27" ht="16.649999999999999" customHeight="1" thickBot="1">
      <c r="B7" s="227"/>
      <c r="C7" s="228"/>
      <c r="D7" s="228"/>
      <c r="E7" s="263"/>
      <c r="F7" s="914"/>
      <c r="G7" s="1008" t="str">
        <f>AA3</f>
        <v xml:space="preserve">This workbook uses the TDCs and HCCs in accordance with HUD Notice PIH-2011-38 (HA), as updated to include HUD's most recent TDC and HCC limits, which can be found on the Capital Fund Program website. </v>
      </c>
      <c r="H7" s="1009"/>
      <c r="I7" s="1009"/>
      <c r="J7" s="1009"/>
      <c r="K7" s="1009"/>
      <c r="L7" s="1010"/>
      <c r="M7" s="19"/>
    </row>
    <row r="8" spans="2:27" ht="36" customHeight="1" thickTop="1" thickBot="1">
      <c r="B8" s="227"/>
      <c r="C8" s="918" t="s">
        <v>40</v>
      </c>
      <c r="D8" s="924" t="s">
        <v>736</v>
      </c>
      <c r="E8" s="556" t="s">
        <v>172</v>
      </c>
      <c r="F8" s="914"/>
      <c r="G8" s="1011"/>
      <c r="H8" s="1012"/>
      <c r="I8" s="1012"/>
      <c r="J8" s="1012"/>
      <c r="K8" s="1012"/>
      <c r="L8" s="1013"/>
      <c r="M8" s="19"/>
    </row>
    <row r="9" spans="2:27" ht="33.75" customHeight="1" thickTop="1" thickBot="1">
      <c r="B9" s="227"/>
      <c r="C9" s="918" t="s">
        <v>41</v>
      </c>
      <c r="D9" s="923" t="s">
        <v>175</v>
      </c>
      <c r="E9" s="556" t="s">
        <v>173</v>
      </c>
      <c r="F9" s="914"/>
      <c r="G9" s="1014"/>
      <c r="H9" s="1015"/>
      <c r="I9" s="1015"/>
      <c r="J9" s="1015"/>
      <c r="K9" s="1015"/>
      <c r="L9" s="1016"/>
      <c r="M9" s="19"/>
    </row>
    <row r="10" spans="2:27" ht="13.8" thickBot="1">
      <c r="B10" s="227"/>
      <c r="C10" s="914"/>
      <c r="D10" s="914"/>
      <c r="E10" s="264"/>
      <c r="F10" s="914"/>
      <c r="G10" s="914"/>
      <c r="H10" s="914"/>
      <c r="I10" s="914"/>
      <c r="J10" s="914"/>
      <c r="K10" s="914"/>
      <c r="L10" s="914"/>
      <c r="M10" s="19"/>
    </row>
    <row r="11" spans="2:27" ht="13.8" thickBot="1">
      <c r="B11" s="227"/>
      <c r="C11" s="926" t="s">
        <v>42</v>
      </c>
      <c r="D11" s="925" t="s">
        <v>43</v>
      </c>
      <c r="E11" s="924" t="s">
        <v>44</v>
      </c>
      <c r="G11" s="998" t="s">
        <v>937</v>
      </c>
      <c r="H11" s="999"/>
      <c r="I11" s="999"/>
      <c r="J11" s="999"/>
      <c r="K11" s="999"/>
      <c r="L11" s="1000"/>
      <c r="M11" s="19"/>
    </row>
    <row r="12" spans="2:27">
      <c r="B12" s="227"/>
      <c r="C12" s="919" t="s">
        <v>171</v>
      </c>
      <c r="D12" s="915" t="s">
        <v>528</v>
      </c>
      <c r="E12" s="920">
        <v>195732.84</v>
      </c>
      <c r="G12" s="1001"/>
      <c r="H12" s="1002"/>
      <c r="I12" s="1002"/>
      <c r="J12" s="1002"/>
      <c r="K12" s="1002"/>
      <c r="L12" s="1003"/>
      <c r="M12" s="19"/>
    </row>
    <row r="13" spans="2:27">
      <c r="B13" s="227"/>
      <c r="C13" s="275"/>
      <c r="D13" s="916" t="s">
        <v>529</v>
      </c>
      <c r="E13" s="921">
        <v>253434.2</v>
      </c>
      <c r="G13" s="1001"/>
      <c r="H13" s="1002"/>
      <c r="I13" s="1002"/>
      <c r="J13" s="1002"/>
      <c r="K13" s="1002"/>
      <c r="L13" s="1003"/>
      <c r="M13" s="19"/>
    </row>
    <row r="14" spans="2:27">
      <c r="B14" s="227"/>
      <c r="C14" s="275"/>
      <c r="D14" s="916" t="s">
        <v>530</v>
      </c>
      <c r="E14" s="921">
        <v>303383.02</v>
      </c>
      <c r="G14" s="1001"/>
      <c r="H14" s="1002"/>
      <c r="I14" s="1002"/>
      <c r="J14" s="1002"/>
      <c r="K14" s="1002"/>
      <c r="L14" s="1003"/>
      <c r="M14" s="19"/>
    </row>
    <row r="15" spans="2:27" ht="13.8" thickBot="1">
      <c r="B15" s="227"/>
      <c r="C15" s="275"/>
      <c r="D15" s="916" t="s">
        <v>531</v>
      </c>
      <c r="E15" s="921">
        <v>361912.33</v>
      </c>
      <c r="G15" s="1004"/>
      <c r="H15" s="1005"/>
      <c r="I15" s="1005"/>
      <c r="J15" s="1005"/>
      <c r="K15" s="1005"/>
      <c r="L15" s="1006"/>
      <c r="M15" s="19"/>
    </row>
    <row r="16" spans="2:27" ht="13.8" thickBot="1">
      <c r="B16" s="227"/>
      <c r="C16" s="275"/>
      <c r="D16" s="916" t="s">
        <v>532</v>
      </c>
      <c r="E16" s="921">
        <v>426656.56</v>
      </c>
      <c r="G16" s="226"/>
      <c r="H16" s="226"/>
      <c r="I16" s="226"/>
      <c r="J16" s="226"/>
      <c r="K16" s="226"/>
      <c r="L16" s="226"/>
      <c r="M16" s="19"/>
    </row>
    <row r="17" spans="2:13">
      <c r="B17" s="227"/>
      <c r="C17" s="275"/>
      <c r="D17" s="916" t="s">
        <v>533</v>
      </c>
      <c r="E17" s="921">
        <v>467761.75</v>
      </c>
      <c r="G17" s="998" t="s">
        <v>938</v>
      </c>
      <c r="H17" s="999"/>
      <c r="I17" s="999"/>
      <c r="J17" s="999"/>
      <c r="K17" s="999"/>
      <c r="L17" s="1000"/>
      <c r="M17" s="19"/>
    </row>
    <row r="18" spans="2:13">
      <c r="B18" s="227"/>
      <c r="C18" s="275"/>
      <c r="D18" s="916" t="s">
        <v>534</v>
      </c>
      <c r="E18" s="921">
        <v>506377.48</v>
      </c>
      <c r="G18" s="1001"/>
      <c r="H18" s="1002"/>
      <c r="I18" s="1002"/>
      <c r="J18" s="1002"/>
      <c r="K18" s="1002"/>
      <c r="L18" s="1003"/>
      <c r="M18" s="19"/>
    </row>
    <row r="19" spans="2:13">
      <c r="B19" s="227"/>
      <c r="C19" s="275"/>
      <c r="D19" s="916" t="s">
        <v>535</v>
      </c>
      <c r="E19" s="921">
        <v>111847.34</v>
      </c>
      <c r="G19" s="1001"/>
      <c r="H19" s="1002"/>
      <c r="I19" s="1002"/>
      <c r="J19" s="1002"/>
      <c r="K19" s="1002"/>
      <c r="L19" s="1003"/>
      <c r="M19" s="19"/>
    </row>
    <row r="20" spans="2:13">
      <c r="B20" s="227"/>
      <c r="C20" s="275"/>
      <c r="D20" s="916" t="s">
        <v>536</v>
      </c>
      <c r="E20" s="921">
        <v>144819.54</v>
      </c>
      <c r="G20" s="1001"/>
      <c r="H20" s="1002"/>
      <c r="I20" s="1002"/>
      <c r="J20" s="1002"/>
      <c r="K20" s="1002"/>
      <c r="L20" s="1003"/>
      <c r="M20" s="19"/>
    </row>
    <row r="21" spans="2:13" ht="13.8" thickBot="1">
      <c r="B21" s="227"/>
      <c r="C21" s="275"/>
      <c r="D21" s="916" t="s">
        <v>537</v>
      </c>
      <c r="E21" s="921">
        <v>173361.73</v>
      </c>
      <c r="G21" s="1004"/>
      <c r="H21" s="1005"/>
      <c r="I21" s="1005"/>
      <c r="J21" s="1005"/>
      <c r="K21" s="1005"/>
      <c r="L21" s="1006"/>
      <c r="M21" s="19"/>
    </row>
    <row r="22" spans="2:13" ht="13.8" thickBot="1">
      <c r="B22" s="227"/>
      <c r="C22" s="275"/>
      <c r="D22" s="916" t="s">
        <v>538</v>
      </c>
      <c r="E22" s="921">
        <v>206807.04000000001</v>
      </c>
      <c r="G22" s="226"/>
      <c r="H22" s="226"/>
      <c r="I22" s="226"/>
      <c r="J22" s="226"/>
      <c r="K22" s="226"/>
      <c r="L22" s="226"/>
      <c r="M22" s="19"/>
    </row>
    <row r="23" spans="2:13">
      <c r="B23" s="227"/>
      <c r="C23" s="275"/>
      <c r="D23" s="916" t="s">
        <v>539</v>
      </c>
      <c r="E23" s="921">
        <v>243803.75</v>
      </c>
      <c r="G23" s="1007" t="s">
        <v>939</v>
      </c>
      <c r="H23" s="999"/>
      <c r="I23" s="999"/>
      <c r="J23" s="999"/>
      <c r="K23" s="999"/>
      <c r="L23" s="1000"/>
      <c r="M23" s="19"/>
    </row>
    <row r="24" spans="2:13">
      <c r="B24" s="227"/>
      <c r="C24" s="275"/>
      <c r="D24" s="916" t="s">
        <v>540</v>
      </c>
      <c r="E24" s="921">
        <v>267292.43</v>
      </c>
      <c r="G24" s="1001"/>
      <c r="H24" s="1002"/>
      <c r="I24" s="1002"/>
      <c r="J24" s="1002"/>
      <c r="K24" s="1002"/>
      <c r="L24" s="1003"/>
      <c r="M24" s="19"/>
    </row>
    <row r="25" spans="2:13" ht="13.8" thickBot="1">
      <c r="B25" s="227"/>
      <c r="C25" s="275"/>
      <c r="D25" s="917" t="s">
        <v>541</v>
      </c>
      <c r="E25" s="921">
        <v>289358.56</v>
      </c>
      <c r="G25" s="1001"/>
      <c r="H25" s="1002"/>
      <c r="I25" s="1002"/>
      <c r="J25" s="1002"/>
      <c r="K25" s="1002"/>
      <c r="L25" s="1003"/>
      <c r="M25" s="19"/>
    </row>
    <row r="26" spans="2:13">
      <c r="B26" s="227"/>
      <c r="C26" s="919" t="s">
        <v>23</v>
      </c>
      <c r="D26" s="915" t="s">
        <v>528</v>
      </c>
      <c r="E26" s="920">
        <v>152555.66</v>
      </c>
      <c r="G26" s="1001"/>
      <c r="H26" s="1002"/>
      <c r="I26" s="1002"/>
      <c r="J26" s="1002"/>
      <c r="K26" s="1002"/>
      <c r="L26" s="1003"/>
      <c r="M26" s="19"/>
    </row>
    <row r="27" spans="2:13" ht="13.8" thickBot="1">
      <c r="B27" s="227"/>
      <c r="C27" s="275"/>
      <c r="D27" s="916" t="s">
        <v>529</v>
      </c>
      <c r="E27" s="921">
        <v>213577.92</v>
      </c>
      <c r="G27" s="1004"/>
      <c r="H27" s="1005"/>
      <c r="I27" s="1005"/>
      <c r="J27" s="1005"/>
      <c r="K27" s="1005"/>
      <c r="L27" s="1006"/>
      <c r="M27" s="19"/>
    </row>
    <row r="28" spans="2:13">
      <c r="B28" s="227"/>
      <c r="C28" s="275"/>
      <c r="D28" s="916" t="s">
        <v>530</v>
      </c>
      <c r="E28" s="921">
        <v>274600.18</v>
      </c>
      <c r="G28" s="914"/>
      <c r="H28" s="914"/>
      <c r="I28" s="914"/>
      <c r="J28" s="914"/>
      <c r="K28" s="914"/>
      <c r="L28" s="914"/>
      <c r="M28" s="19"/>
    </row>
    <row r="29" spans="2:13">
      <c r="B29" s="227"/>
      <c r="C29" s="275"/>
      <c r="D29" s="916" t="s">
        <v>531</v>
      </c>
      <c r="E29" s="921">
        <v>366133.58</v>
      </c>
      <c r="G29" s="225" t="s">
        <v>45</v>
      </c>
      <c r="H29" s="225"/>
      <c r="I29" s="225"/>
      <c r="J29" s="225"/>
      <c r="K29" s="225"/>
      <c r="L29" s="225"/>
      <c r="M29" s="19"/>
    </row>
    <row r="30" spans="2:13">
      <c r="B30" s="227"/>
      <c r="C30" s="275"/>
      <c r="D30" s="916" t="s">
        <v>532</v>
      </c>
      <c r="E30" s="921">
        <v>457666.97</v>
      </c>
      <c r="G30" s="914"/>
      <c r="H30" s="914"/>
      <c r="I30" s="914"/>
      <c r="J30" s="914"/>
      <c r="K30" s="914"/>
      <c r="L30" s="914"/>
      <c r="M30" s="19"/>
    </row>
    <row r="31" spans="2:13">
      <c r="B31" s="227"/>
      <c r="C31" s="275"/>
      <c r="D31" s="916" t="s">
        <v>533</v>
      </c>
      <c r="E31" s="921">
        <v>518689.24</v>
      </c>
      <c r="G31" s="914"/>
      <c r="H31" s="914"/>
      <c r="I31" s="914"/>
      <c r="J31" s="914"/>
      <c r="K31" s="914"/>
      <c r="L31" s="914"/>
      <c r="M31" s="19"/>
    </row>
    <row r="32" spans="2:13">
      <c r="B32" s="227"/>
      <c r="C32" s="275"/>
      <c r="D32" s="916" t="s">
        <v>534</v>
      </c>
      <c r="E32" s="921">
        <v>579711.5</v>
      </c>
      <c r="G32" s="913"/>
      <c r="H32" s="913"/>
      <c r="I32" s="913"/>
      <c r="J32" s="913"/>
      <c r="K32" s="913"/>
      <c r="L32" s="913"/>
      <c r="M32" s="19"/>
    </row>
    <row r="33" spans="2:13">
      <c r="B33" s="227"/>
      <c r="C33" s="275"/>
      <c r="D33" s="916" t="s">
        <v>535</v>
      </c>
      <c r="E33" s="921">
        <v>95347.28</v>
      </c>
      <c r="G33" s="913"/>
      <c r="H33" s="913"/>
      <c r="I33" s="913"/>
      <c r="J33" s="913"/>
      <c r="K33" s="913"/>
      <c r="L33" s="913"/>
      <c r="M33" s="19"/>
    </row>
    <row r="34" spans="2:13">
      <c r="B34" s="227"/>
      <c r="C34" s="275"/>
      <c r="D34" s="916" t="s">
        <v>536</v>
      </c>
      <c r="E34" s="921">
        <v>133486.20000000001</v>
      </c>
      <c r="G34" s="913"/>
      <c r="H34" s="913"/>
      <c r="I34" s="913"/>
      <c r="J34" s="913"/>
      <c r="K34" s="913"/>
      <c r="L34" s="913"/>
      <c r="M34" s="19"/>
    </row>
    <row r="35" spans="2:13">
      <c r="B35" s="227"/>
      <c r="C35" s="275"/>
      <c r="D35" s="916" t="s">
        <v>537</v>
      </c>
      <c r="E35" s="921">
        <v>171625.11</v>
      </c>
      <c r="G35" s="913"/>
      <c r="H35" s="913"/>
      <c r="I35" s="913"/>
      <c r="J35" s="913"/>
      <c r="K35" s="913"/>
      <c r="L35" s="913"/>
      <c r="M35" s="19"/>
    </row>
    <row r="36" spans="2:13">
      <c r="B36" s="227"/>
      <c r="C36" s="275"/>
      <c r="D36" s="916" t="s">
        <v>538</v>
      </c>
      <c r="E36" s="921">
        <v>228833.48</v>
      </c>
      <c r="G36" s="913"/>
      <c r="H36" s="913"/>
      <c r="I36" s="913"/>
      <c r="J36" s="913"/>
      <c r="K36" s="913"/>
      <c r="L36" s="913"/>
      <c r="M36" s="19"/>
    </row>
    <row r="37" spans="2:13">
      <c r="B37" s="227"/>
      <c r="C37" s="275"/>
      <c r="D37" s="916" t="s">
        <v>539</v>
      </c>
      <c r="E37" s="921">
        <v>286041.84999999998</v>
      </c>
      <c r="G37" s="913"/>
      <c r="H37" s="913"/>
      <c r="I37" s="913"/>
      <c r="J37" s="913"/>
      <c r="K37" s="913"/>
      <c r="L37" s="913"/>
      <c r="M37" s="19"/>
    </row>
    <row r="38" spans="2:13">
      <c r="B38" s="227"/>
      <c r="C38" s="275"/>
      <c r="D38" s="916" t="s">
        <v>540</v>
      </c>
      <c r="E38" s="921">
        <v>324180.77</v>
      </c>
      <c r="G38" s="913"/>
      <c r="H38" s="913"/>
      <c r="I38" s="913"/>
      <c r="J38" s="913"/>
      <c r="K38" s="913"/>
      <c r="L38" s="913"/>
      <c r="M38" s="19"/>
    </row>
    <row r="39" spans="2:13" ht="13.8" thickBot="1">
      <c r="B39" s="227"/>
      <c r="C39" s="275"/>
      <c r="D39" s="917" t="s">
        <v>541</v>
      </c>
      <c r="E39" s="921">
        <v>362319.68</v>
      </c>
      <c r="G39" s="913"/>
      <c r="H39" s="913"/>
      <c r="I39" s="913"/>
      <c r="J39" s="913"/>
      <c r="K39" s="913"/>
      <c r="L39" s="913"/>
      <c r="M39" s="19"/>
    </row>
    <row r="40" spans="2:13">
      <c r="B40" s="227"/>
      <c r="C40" s="919" t="s">
        <v>21</v>
      </c>
      <c r="D40" s="915" t="s">
        <v>528</v>
      </c>
      <c r="E40" s="920">
        <v>167477.26999999999</v>
      </c>
      <c r="G40" s="913"/>
      <c r="H40" s="913"/>
      <c r="I40" s="913"/>
      <c r="J40" s="913"/>
      <c r="K40" s="913"/>
      <c r="L40" s="913"/>
      <c r="M40" s="19"/>
    </row>
    <row r="41" spans="2:13">
      <c r="B41" s="227"/>
      <c r="C41" s="275"/>
      <c r="D41" s="916" t="s">
        <v>529</v>
      </c>
      <c r="E41" s="921">
        <v>218983.62</v>
      </c>
      <c r="G41" s="913"/>
      <c r="H41" s="913"/>
      <c r="I41" s="913"/>
      <c r="J41" s="913"/>
      <c r="K41" s="913"/>
      <c r="L41" s="913"/>
      <c r="M41" s="19"/>
    </row>
    <row r="42" spans="2:13">
      <c r="B42" s="227"/>
      <c r="C42" s="275"/>
      <c r="D42" s="916" t="s">
        <v>530</v>
      </c>
      <c r="E42" s="921">
        <v>265655.87</v>
      </c>
      <c r="G42" s="913"/>
      <c r="H42" s="913"/>
      <c r="I42" s="913"/>
      <c r="J42" s="913"/>
      <c r="K42" s="913"/>
      <c r="L42" s="913"/>
      <c r="M42" s="19"/>
    </row>
    <row r="43" spans="2:13">
      <c r="B43" s="227"/>
      <c r="C43" s="275"/>
      <c r="D43" s="916" t="s">
        <v>531</v>
      </c>
      <c r="E43" s="921">
        <v>324748.44</v>
      </c>
      <c r="G43" s="913"/>
      <c r="H43" s="913"/>
      <c r="I43" s="913"/>
      <c r="J43" s="913"/>
      <c r="K43" s="913"/>
      <c r="L43" s="913"/>
      <c r="M43" s="19"/>
    </row>
    <row r="44" spans="2:13">
      <c r="B44" s="227"/>
      <c r="C44" s="275"/>
      <c r="D44" s="916" t="s">
        <v>532</v>
      </c>
      <c r="E44" s="921">
        <v>385520.67</v>
      </c>
      <c r="G44" s="913"/>
      <c r="H44" s="913"/>
      <c r="I44" s="913"/>
      <c r="J44" s="913"/>
      <c r="K44" s="913"/>
      <c r="L44" s="913"/>
      <c r="M44" s="19"/>
    </row>
    <row r="45" spans="2:13">
      <c r="B45" s="227"/>
      <c r="C45" s="275"/>
      <c r="D45" s="916" t="s">
        <v>533</v>
      </c>
      <c r="E45" s="921">
        <v>424211.54</v>
      </c>
      <c r="G45" s="913"/>
      <c r="H45" s="913"/>
      <c r="I45" s="913"/>
      <c r="J45" s="913"/>
      <c r="K45" s="913"/>
      <c r="L45" s="913"/>
      <c r="M45" s="19"/>
    </row>
    <row r="46" spans="2:13">
      <c r="B46" s="227"/>
      <c r="C46" s="275"/>
      <c r="D46" s="916" t="s">
        <v>534</v>
      </c>
      <c r="E46" s="921">
        <v>460466.52</v>
      </c>
      <c r="G46" s="913"/>
      <c r="H46" s="913"/>
      <c r="I46" s="913"/>
      <c r="J46" s="913"/>
      <c r="K46" s="913"/>
      <c r="L46" s="913"/>
      <c r="M46" s="19"/>
    </row>
    <row r="47" spans="2:13">
      <c r="B47" s="227"/>
      <c r="C47" s="275"/>
      <c r="D47" s="916" t="s">
        <v>535</v>
      </c>
      <c r="E47" s="921">
        <v>95701.3</v>
      </c>
      <c r="G47" s="913"/>
      <c r="H47" s="913"/>
      <c r="I47" s="913"/>
      <c r="J47" s="913"/>
      <c r="K47" s="913"/>
      <c r="L47" s="913"/>
      <c r="M47" s="19"/>
    </row>
    <row r="48" spans="2:13">
      <c r="B48" s="227"/>
      <c r="C48" s="275"/>
      <c r="D48" s="916" t="s">
        <v>536</v>
      </c>
      <c r="E48" s="921">
        <v>125133.5</v>
      </c>
      <c r="G48" s="913"/>
      <c r="H48" s="913"/>
      <c r="I48" s="913"/>
      <c r="J48" s="913"/>
      <c r="K48" s="913"/>
      <c r="L48" s="913"/>
      <c r="M48" s="19"/>
    </row>
    <row r="49" spans="2:13">
      <c r="B49" s="227"/>
      <c r="C49" s="275"/>
      <c r="D49" s="916" t="s">
        <v>537</v>
      </c>
      <c r="E49" s="921">
        <v>151803.35</v>
      </c>
      <c r="G49" s="913"/>
      <c r="H49" s="913"/>
      <c r="I49" s="913"/>
      <c r="J49" s="913"/>
      <c r="K49" s="913"/>
      <c r="L49" s="913"/>
      <c r="M49" s="19"/>
    </row>
    <row r="50" spans="2:13">
      <c r="B50" s="227"/>
      <c r="C50" s="275"/>
      <c r="D50" s="916" t="s">
        <v>538</v>
      </c>
      <c r="E50" s="921">
        <v>185570.54</v>
      </c>
      <c r="G50" s="913"/>
      <c r="H50" s="913"/>
      <c r="I50" s="913"/>
      <c r="J50" s="913"/>
      <c r="K50" s="913"/>
      <c r="L50" s="913"/>
      <c r="M50" s="19"/>
    </row>
    <row r="51" spans="2:13">
      <c r="B51" s="227"/>
      <c r="C51" s="275"/>
      <c r="D51" s="916" t="s">
        <v>539</v>
      </c>
      <c r="E51" s="921">
        <v>220297.53</v>
      </c>
      <c r="G51" s="913"/>
      <c r="H51" s="913"/>
      <c r="I51" s="913"/>
      <c r="J51" s="913"/>
      <c r="K51" s="913"/>
      <c r="L51" s="913"/>
      <c r="M51" s="19"/>
    </row>
    <row r="52" spans="2:13">
      <c r="B52" s="227"/>
      <c r="C52" s="275"/>
      <c r="D52" s="916" t="s">
        <v>540</v>
      </c>
      <c r="E52" s="921">
        <v>242406.59</v>
      </c>
      <c r="G52" s="913"/>
      <c r="H52" s="913"/>
      <c r="I52" s="913"/>
      <c r="J52" s="913"/>
      <c r="K52" s="913"/>
      <c r="L52" s="913"/>
      <c r="M52" s="19"/>
    </row>
    <row r="53" spans="2:13" ht="13.8" thickBot="1">
      <c r="B53" s="227"/>
      <c r="C53" s="275"/>
      <c r="D53" s="917" t="s">
        <v>541</v>
      </c>
      <c r="E53" s="921">
        <v>263123.73</v>
      </c>
      <c r="G53" s="913"/>
      <c r="H53" s="913"/>
      <c r="I53" s="913"/>
      <c r="J53" s="913"/>
      <c r="K53" s="913"/>
      <c r="L53" s="913"/>
      <c r="M53" s="19"/>
    </row>
    <row r="54" spans="2:13">
      <c r="B54" s="227"/>
      <c r="C54" s="919" t="s">
        <v>46</v>
      </c>
      <c r="D54" s="915" t="s">
        <v>528</v>
      </c>
      <c r="E54" s="920">
        <v>146348.85999999999</v>
      </c>
      <c r="G54" s="913"/>
      <c r="H54" s="913"/>
      <c r="I54" s="913"/>
      <c r="J54" s="913"/>
      <c r="K54" s="913"/>
      <c r="L54" s="913"/>
      <c r="M54" s="19"/>
    </row>
    <row r="55" spans="2:13">
      <c r="B55" s="227"/>
      <c r="C55" s="275"/>
      <c r="D55" s="916" t="s">
        <v>529</v>
      </c>
      <c r="E55" s="921">
        <v>199595.45</v>
      </c>
      <c r="G55" s="913"/>
      <c r="H55" s="913"/>
      <c r="I55" s="913"/>
      <c r="J55" s="913"/>
      <c r="K55" s="913"/>
      <c r="L55" s="913"/>
      <c r="M55" s="19"/>
    </row>
    <row r="56" spans="2:13">
      <c r="B56" s="227"/>
      <c r="C56" s="275"/>
      <c r="D56" s="916" t="s">
        <v>530</v>
      </c>
      <c r="E56" s="921">
        <v>252444.09</v>
      </c>
      <c r="G56" s="913"/>
      <c r="H56" s="913"/>
      <c r="I56" s="913"/>
      <c r="J56" s="913"/>
      <c r="K56" s="913"/>
      <c r="L56" s="913"/>
      <c r="M56" s="19"/>
    </row>
    <row r="57" spans="2:13">
      <c r="B57" s="227"/>
      <c r="C57" s="275"/>
      <c r="D57" s="916" t="s">
        <v>531</v>
      </c>
      <c r="E57" s="921">
        <v>332428.78000000003</v>
      </c>
      <c r="G57" s="913"/>
      <c r="H57" s="913"/>
      <c r="I57" s="913"/>
      <c r="J57" s="913"/>
      <c r="K57" s="913"/>
      <c r="L57" s="913"/>
      <c r="M57" s="19"/>
    </row>
    <row r="58" spans="2:13">
      <c r="B58" s="227"/>
      <c r="C58" s="275"/>
      <c r="D58" s="916" t="s">
        <v>532</v>
      </c>
      <c r="E58" s="921">
        <v>411862.44</v>
      </c>
      <c r="G58" s="913"/>
      <c r="H58" s="913"/>
      <c r="I58" s="913"/>
      <c r="J58" s="913"/>
      <c r="K58" s="913"/>
      <c r="L58" s="913"/>
      <c r="M58" s="19"/>
    </row>
    <row r="59" spans="2:13">
      <c r="B59" s="227"/>
      <c r="C59" s="275"/>
      <c r="D59" s="916" t="s">
        <v>533</v>
      </c>
      <c r="E59" s="921">
        <v>464001.88</v>
      </c>
      <c r="G59" s="913"/>
      <c r="H59" s="913"/>
      <c r="I59" s="913"/>
      <c r="J59" s="913"/>
      <c r="K59" s="913"/>
      <c r="L59" s="913"/>
      <c r="M59" s="19"/>
    </row>
    <row r="60" spans="2:13">
      <c r="B60" s="227"/>
      <c r="C60" s="275"/>
      <c r="D60" s="916" t="s">
        <v>534</v>
      </c>
      <c r="E60" s="921">
        <v>515488.24</v>
      </c>
      <c r="G60" s="913"/>
      <c r="H60" s="913"/>
      <c r="I60" s="913"/>
      <c r="J60" s="913"/>
      <c r="K60" s="913"/>
      <c r="L60" s="913"/>
      <c r="M60" s="19"/>
    </row>
    <row r="61" spans="2:13">
      <c r="B61" s="227"/>
      <c r="C61" s="275"/>
      <c r="D61" s="916" t="s">
        <v>535</v>
      </c>
      <c r="E61" s="921">
        <v>83627.92</v>
      </c>
      <c r="G61" s="913"/>
      <c r="H61" s="913"/>
      <c r="I61" s="913"/>
      <c r="J61" s="913"/>
      <c r="K61" s="913"/>
      <c r="L61" s="913"/>
      <c r="M61" s="19"/>
    </row>
    <row r="62" spans="2:13">
      <c r="B62" s="227"/>
      <c r="C62" s="275"/>
      <c r="D62" s="916" t="s">
        <v>536</v>
      </c>
      <c r="E62" s="921">
        <v>114054.54</v>
      </c>
      <c r="G62" s="913"/>
      <c r="H62" s="913"/>
      <c r="I62" s="913"/>
      <c r="J62" s="913"/>
      <c r="K62" s="913"/>
      <c r="L62" s="913"/>
      <c r="M62" s="19"/>
    </row>
    <row r="63" spans="2:13">
      <c r="B63" s="227"/>
      <c r="C63" s="275"/>
      <c r="D63" s="916" t="s">
        <v>537</v>
      </c>
      <c r="E63" s="921">
        <v>144253.76000000001</v>
      </c>
      <c r="G63" s="913"/>
      <c r="H63" s="913"/>
      <c r="I63" s="913"/>
      <c r="J63" s="913"/>
      <c r="K63" s="913"/>
      <c r="L63" s="913"/>
      <c r="M63" s="19"/>
    </row>
    <row r="64" spans="2:13">
      <c r="B64" s="227"/>
      <c r="C64" s="275"/>
      <c r="D64" s="916" t="s">
        <v>538</v>
      </c>
      <c r="E64" s="921">
        <v>189959.3</v>
      </c>
      <c r="G64" s="913"/>
      <c r="H64" s="913"/>
      <c r="I64" s="913"/>
      <c r="J64" s="913"/>
      <c r="K64" s="913"/>
      <c r="L64" s="913"/>
      <c r="M64" s="19"/>
    </row>
    <row r="65" spans="2:13">
      <c r="B65" s="227"/>
      <c r="C65" s="275"/>
      <c r="D65" s="916" t="s">
        <v>539</v>
      </c>
      <c r="E65" s="921">
        <v>235349.97</v>
      </c>
      <c r="G65" s="913"/>
      <c r="H65" s="913"/>
      <c r="I65" s="913"/>
      <c r="J65" s="913"/>
      <c r="K65" s="913"/>
      <c r="L65" s="913"/>
      <c r="M65" s="19"/>
    </row>
    <row r="66" spans="2:13">
      <c r="B66" s="227"/>
      <c r="C66" s="275"/>
      <c r="D66" s="916" t="s">
        <v>540</v>
      </c>
      <c r="E66" s="921">
        <v>265143.93</v>
      </c>
      <c r="G66" s="913"/>
      <c r="H66" s="913"/>
      <c r="I66" s="913"/>
      <c r="J66" s="913"/>
      <c r="K66" s="913"/>
      <c r="L66" s="913"/>
      <c r="M66" s="19"/>
    </row>
    <row r="67" spans="2:13" ht="13.8" thickBot="1">
      <c r="B67" s="227"/>
      <c r="C67" s="276"/>
      <c r="D67" s="917" t="s">
        <v>541</v>
      </c>
      <c r="E67" s="922">
        <v>294564.71000000002</v>
      </c>
      <c r="G67" s="913"/>
      <c r="H67" s="913"/>
      <c r="I67" s="913"/>
      <c r="J67" s="913"/>
      <c r="K67" s="913"/>
      <c r="L67" s="913"/>
      <c r="M67" s="19"/>
    </row>
    <row r="68" spans="2:13" ht="13.8" thickBot="1">
      <c r="B68" s="557"/>
      <c r="E68"/>
      <c r="G68" s="65"/>
      <c r="H68" s="65"/>
      <c r="I68" s="65"/>
      <c r="J68" s="65"/>
      <c r="K68" s="65"/>
      <c r="L68" s="65"/>
      <c r="M68" s="21"/>
    </row>
    <row r="69" spans="2:13">
      <c r="E69"/>
      <c r="M69" s="274" t="s">
        <v>1164</v>
      </c>
    </row>
    <row r="70" spans="2:13">
      <c r="E70"/>
    </row>
    <row r="71" spans="2:13">
      <c r="E71"/>
    </row>
    <row r="72" spans="2:13">
      <c r="E72"/>
    </row>
    <row r="73" spans="2:13">
      <c r="E73"/>
    </row>
    <row r="74" spans="2:13">
      <c r="E74"/>
    </row>
    <row r="75" spans="2:13">
      <c r="E75"/>
    </row>
    <row r="76" spans="2:13">
      <c r="E76"/>
    </row>
    <row r="77" spans="2:13">
      <c r="E77"/>
    </row>
    <row r="78" spans="2:13">
      <c r="E78"/>
    </row>
    <row r="79" spans="2:13">
      <c r="E79"/>
    </row>
    <row r="80" spans="2:13">
      <c r="E80"/>
    </row>
    <row r="81" spans="5:5" ht="13.8" thickBot="1">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9" spans="5:5">
      <c r="E99"/>
    </row>
    <row r="100" spans="5:5">
      <c r="E100"/>
    </row>
    <row r="101" spans="5:5">
      <c r="E101"/>
    </row>
    <row r="102" spans="5:5">
      <c r="E102"/>
    </row>
    <row r="103" spans="5:5">
      <c r="E103"/>
    </row>
    <row r="104" spans="5:5">
      <c r="E104"/>
    </row>
    <row r="105" spans="5:5">
      <c r="E105"/>
    </row>
    <row r="106" spans="5:5">
      <c r="E106"/>
    </row>
    <row r="107" spans="5:5">
      <c r="E107"/>
    </row>
    <row r="108" spans="5:5">
      <c r="E108"/>
    </row>
    <row r="109" spans="5:5">
      <c r="E109"/>
    </row>
    <row r="110" spans="5:5">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ht="13.8" thickBot="1">
      <c r="E123"/>
    </row>
    <row r="124" spans="5:5">
      <c r="E124"/>
    </row>
    <row r="125" spans="5:5">
      <c r="E125"/>
    </row>
    <row r="126" spans="5:5">
      <c r="E126"/>
    </row>
    <row r="127" spans="5:5">
      <c r="E127"/>
    </row>
    <row r="128" spans="5:5">
      <c r="E128"/>
    </row>
    <row r="129" spans="5:5">
      <c r="E129"/>
    </row>
    <row r="130" spans="5:5">
      <c r="E130"/>
    </row>
    <row r="131" spans="5:5">
      <c r="E131"/>
    </row>
    <row r="132" spans="5:5">
      <c r="E132"/>
    </row>
    <row r="133" spans="5:5">
      <c r="E133"/>
    </row>
    <row r="134" spans="5:5">
      <c r="E134"/>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ht="13.8" thickBot="1">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ht="13.8" thickBot="1">
      <c r="E179"/>
    </row>
    <row r="180" spans="5:5">
      <c r="E180"/>
    </row>
    <row r="181" spans="5:5" ht="14.4" thickTop="1" thickBot="1">
      <c r="E181"/>
    </row>
    <row r="182" spans="5:5" ht="14.4" thickTop="1" thickBot="1">
      <c r="E182"/>
    </row>
    <row r="183" spans="5:5" ht="14.4" thickTop="1" thickBot="1">
      <c r="E183"/>
    </row>
    <row r="184" spans="5:5" ht="14.4" thickTop="1" thickBot="1">
      <c r="E184"/>
    </row>
    <row r="185" spans="5:5" ht="14.4" thickTop="1" thickBot="1">
      <c r="E185"/>
    </row>
    <row r="186" spans="5:5" ht="14.4" thickTop="1" thickBot="1">
      <c r="E186"/>
    </row>
    <row r="187" spans="5:5" ht="14.4" thickTop="1" thickBot="1">
      <c r="E187"/>
    </row>
    <row r="188" spans="5:5" ht="14.4" thickTop="1" thickBot="1">
      <c r="E188"/>
    </row>
    <row r="189" spans="5:5" ht="14.4" thickTop="1" thickBot="1">
      <c r="E189"/>
    </row>
    <row r="190" spans="5:5" ht="14.4" thickTop="1" thickBot="1">
      <c r="E190"/>
    </row>
    <row r="191" spans="5:5" ht="14.4" thickTop="1" thickBot="1">
      <c r="E191"/>
    </row>
    <row r="192" spans="5:5" ht="14.4" thickTop="1" thickBot="1">
      <c r="E192"/>
    </row>
    <row r="193" spans="5:5" ht="14.4" thickTop="1" thickBot="1">
      <c r="E193"/>
    </row>
    <row r="194" spans="5:5" ht="14.4" thickTop="1" thickBot="1">
      <c r="E194"/>
    </row>
    <row r="195" spans="5:5" ht="14.4" thickTop="1" thickBot="1">
      <c r="E195"/>
    </row>
    <row r="196" spans="5:5" ht="14.4" thickTop="1" thickBot="1">
      <c r="E196"/>
    </row>
    <row r="197" spans="5:5" ht="14.4" thickTop="1" thickBot="1">
      <c r="E197"/>
    </row>
    <row r="198" spans="5:5" ht="14.4" thickTop="1" thickBot="1">
      <c r="E198"/>
    </row>
    <row r="199" spans="5:5" ht="14.4" thickTop="1" thickBot="1">
      <c r="E199"/>
    </row>
    <row r="200" spans="5:5" ht="14.4" thickTop="1" thickBot="1">
      <c r="E200"/>
    </row>
    <row r="201" spans="5:5" ht="14.4" thickTop="1" thickBot="1">
      <c r="E201"/>
    </row>
    <row r="202" spans="5:5" ht="14.4" thickTop="1" thickBot="1">
      <c r="E202"/>
    </row>
    <row r="203" spans="5:5" ht="14.4" thickTop="1" thickBot="1">
      <c r="E203"/>
    </row>
    <row r="204" spans="5:5" ht="14.4" thickTop="1" thickBot="1">
      <c r="E204"/>
    </row>
    <row r="205" spans="5:5" ht="14.4" thickTop="1" thickBot="1">
      <c r="E205"/>
    </row>
    <row r="206" spans="5:5" ht="14.4" thickTop="1" thickBot="1">
      <c r="E206"/>
    </row>
    <row r="207" spans="5:5" ht="14.4" thickTop="1" thickBot="1">
      <c r="E207"/>
    </row>
    <row r="208" spans="5:5" ht="13.8" thickTop="1">
      <c r="E208"/>
    </row>
    <row r="209" spans="5:5">
      <c r="E209"/>
    </row>
    <row r="210" spans="5:5">
      <c r="E210"/>
    </row>
    <row r="211" spans="5:5">
      <c r="E211"/>
    </row>
    <row r="212" spans="5:5">
      <c r="E212"/>
    </row>
    <row r="213" spans="5:5">
      <c r="E213"/>
    </row>
    <row r="214" spans="5:5">
      <c r="E214"/>
    </row>
    <row r="215" spans="5:5">
      <c r="E215"/>
    </row>
    <row r="216" spans="5:5">
      <c r="E216"/>
    </row>
    <row r="217" spans="5:5">
      <c r="E217"/>
    </row>
    <row r="218" spans="5:5">
      <c r="E218"/>
    </row>
    <row r="219" spans="5:5">
      <c r="E219"/>
    </row>
    <row r="220" spans="5:5">
      <c r="E220"/>
    </row>
    <row r="221" spans="5:5" ht="13.8" thickBot="1">
      <c r="E221"/>
    </row>
    <row r="222" spans="5:5" ht="14.4" thickTop="1" thickBot="1">
      <c r="E222"/>
    </row>
    <row r="223" spans="5:5" ht="14.4" thickTop="1" thickBot="1">
      <c r="E223"/>
    </row>
    <row r="224" spans="5:5" ht="14.4" thickTop="1" thickBot="1">
      <c r="E224"/>
    </row>
    <row r="225" spans="5:5" ht="14.4" thickTop="1" thickBot="1">
      <c r="E225"/>
    </row>
    <row r="226" spans="5:5" ht="14.4" thickTop="1" thickBot="1">
      <c r="E226"/>
    </row>
    <row r="227" spans="5:5" ht="14.4" thickTop="1" thickBot="1">
      <c r="E227"/>
    </row>
    <row r="228" spans="5:5" ht="14.4" thickTop="1" thickBot="1">
      <c r="E228"/>
    </row>
    <row r="229" spans="5:5" ht="14.4" thickTop="1" thickBot="1">
      <c r="E229"/>
    </row>
    <row r="230" spans="5:5" ht="14.4" thickTop="1" thickBot="1">
      <c r="E230"/>
    </row>
    <row r="231" spans="5:5" ht="14.4" thickTop="1" thickBot="1">
      <c r="E231"/>
    </row>
    <row r="232" spans="5:5" ht="14.4" thickTop="1" thickBot="1">
      <c r="E232"/>
    </row>
    <row r="233" spans="5:5" ht="14.4" thickTop="1" thickBot="1">
      <c r="E233"/>
    </row>
    <row r="234" spans="5:5" ht="14.4" thickTop="1" thickBot="1">
      <c r="E234"/>
    </row>
    <row r="235" spans="5:5" ht="14.4" thickTop="1" thickBot="1">
      <c r="E235"/>
    </row>
    <row r="236" spans="5:5" ht="14.4" thickTop="1" thickBot="1">
      <c r="E236"/>
    </row>
    <row r="237" spans="5:5" ht="14.4" thickTop="1" thickBot="1">
      <c r="E237"/>
    </row>
    <row r="238" spans="5:5" ht="14.4" thickTop="1" thickBot="1">
      <c r="E238"/>
    </row>
    <row r="239" spans="5:5" ht="14.4" thickTop="1" thickBot="1">
      <c r="E239"/>
    </row>
    <row r="240" spans="5:5" ht="14.4" thickTop="1" thickBot="1">
      <c r="E240"/>
    </row>
    <row r="241" spans="5:5" ht="14.4" thickTop="1" thickBot="1">
      <c r="E241"/>
    </row>
    <row r="242" spans="5:5" ht="14.4" thickTop="1" thickBot="1">
      <c r="E242"/>
    </row>
    <row r="243" spans="5:5" ht="14.4" thickTop="1" thickBot="1">
      <c r="E243"/>
    </row>
    <row r="244" spans="5:5" ht="14.4" thickTop="1" thickBot="1">
      <c r="E244"/>
    </row>
    <row r="245" spans="5:5" ht="14.4" thickTop="1" thickBot="1">
      <c r="E245"/>
    </row>
    <row r="246" spans="5:5" ht="14.4" thickTop="1" thickBot="1">
      <c r="E246"/>
    </row>
    <row r="247" spans="5:5" ht="14.4" thickTop="1" thickBot="1">
      <c r="E247"/>
    </row>
    <row r="248" spans="5:5" ht="14.4" thickTop="1" thickBot="1">
      <c r="E248"/>
    </row>
    <row r="249" spans="5:5" ht="14.4" thickTop="1" thickBot="1">
      <c r="E249"/>
    </row>
    <row r="250" spans="5:5" ht="14.4" thickTop="1" thickBot="1">
      <c r="E250"/>
    </row>
    <row r="251" spans="5:5" ht="14.4" thickTop="1" thickBot="1">
      <c r="E251"/>
    </row>
    <row r="252" spans="5:5" ht="14.4" thickTop="1" thickBot="1">
      <c r="E252"/>
    </row>
    <row r="253" spans="5:5" ht="14.4" thickTop="1" thickBot="1">
      <c r="E253"/>
    </row>
    <row r="254" spans="5:5" ht="14.4" thickTop="1" thickBot="1">
      <c r="E254"/>
    </row>
    <row r="255" spans="5:5" ht="14.4" thickTop="1" thickBot="1">
      <c r="E255"/>
    </row>
    <row r="256" spans="5:5" ht="14.4" thickTop="1" thickBot="1">
      <c r="E256"/>
    </row>
    <row r="257" spans="5:5" ht="14.4" thickTop="1" thickBot="1">
      <c r="E257"/>
    </row>
    <row r="258" spans="5:5" ht="14.4" thickTop="1" thickBot="1">
      <c r="E258"/>
    </row>
    <row r="259" spans="5:5" ht="14.4" thickTop="1" thickBot="1">
      <c r="E259"/>
    </row>
    <row r="260" spans="5:5" ht="14.4" thickTop="1" thickBot="1">
      <c r="E260"/>
    </row>
    <row r="261" spans="5:5" ht="14.4" thickTop="1" thickBot="1">
      <c r="E261"/>
    </row>
    <row r="262" spans="5:5" ht="14.4" thickTop="1" thickBot="1">
      <c r="E262"/>
    </row>
    <row r="263" spans="5:5" ht="14.4" thickTop="1" thickBot="1">
      <c r="E263"/>
    </row>
    <row r="264" spans="5:5" ht="14.4" thickTop="1" thickBot="1">
      <c r="E264"/>
    </row>
    <row r="265" spans="5:5" ht="14.4" thickTop="1" thickBot="1">
      <c r="E265"/>
    </row>
    <row r="266" spans="5:5" ht="14.4" thickTop="1" thickBot="1">
      <c r="E266"/>
    </row>
    <row r="267" spans="5:5" ht="14.4" thickTop="1" thickBot="1">
      <c r="E267"/>
    </row>
    <row r="268" spans="5:5" ht="14.4" thickTop="1" thickBot="1">
      <c r="E268"/>
    </row>
    <row r="269" spans="5:5" ht="14.4" thickTop="1" thickBot="1">
      <c r="E269"/>
    </row>
    <row r="270" spans="5:5" ht="14.4" thickTop="1" thickBot="1">
      <c r="E270"/>
    </row>
    <row r="271" spans="5:5" ht="14.4" thickTop="1" thickBot="1">
      <c r="E271"/>
    </row>
    <row r="272" spans="5:5" ht="14.4" thickTop="1" thickBot="1">
      <c r="E272"/>
    </row>
    <row r="273" spans="5:5" ht="14.4" thickTop="1" thickBot="1">
      <c r="E273"/>
    </row>
    <row r="274" spans="5:5" ht="14.4" thickTop="1" thickBot="1">
      <c r="E274"/>
    </row>
    <row r="275" spans="5:5" ht="14.4" thickTop="1" thickBot="1">
      <c r="E275"/>
    </row>
    <row r="276" spans="5:5" ht="14.4" thickTop="1" thickBot="1">
      <c r="E276"/>
    </row>
    <row r="277" spans="5:5" ht="14.4" thickTop="1" thickBot="1">
      <c r="E277"/>
    </row>
    <row r="278" spans="5:5" ht="13.8" thickTop="1">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ht="13.8" thickBot="1">
      <c r="E291"/>
    </row>
    <row r="292" spans="5:5" ht="14.4" thickTop="1" thickBot="1">
      <c r="E292"/>
    </row>
    <row r="293" spans="5:5" ht="14.4" thickTop="1" thickBot="1">
      <c r="E293"/>
    </row>
    <row r="294" spans="5:5" ht="14.4" thickTop="1" thickBot="1">
      <c r="E294"/>
    </row>
    <row r="295" spans="5:5" ht="14.4" thickTop="1" thickBot="1">
      <c r="E295"/>
    </row>
    <row r="296" spans="5:5" ht="14.4" thickTop="1" thickBot="1">
      <c r="E296"/>
    </row>
    <row r="297" spans="5:5" ht="14.4" thickTop="1" thickBot="1">
      <c r="E297"/>
    </row>
    <row r="298" spans="5:5" ht="14.4" thickTop="1" thickBot="1">
      <c r="E298"/>
    </row>
    <row r="299" spans="5:5" ht="14.4" thickTop="1" thickBot="1">
      <c r="E299"/>
    </row>
    <row r="300" spans="5:5" ht="14.4" thickTop="1" thickBot="1">
      <c r="E300"/>
    </row>
    <row r="301" spans="5:5" ht="14.4" thickTop="1" thickBot="1">
      <c r="E301"/>
    </row>
    <row r="302" spans="5:5" ht="14.4" thickTop="1" thickBot="1">
      <c r="E302"/>
    </row>
    <row r="303" spans="5:5" ht="14.4" thickTop="1" thickBot="1">
      <c r="E303"/>
    </row>
    <row r="304" spans="5:5" ht="14.4" thickTop="1" thickBot="1">
      <c r="E304"/>
    </row>
    <row r="305" spans="5:5" ht="14.4" thickTop="1" thickBot="1">
      <c r="E305"/>
    </row>
    <row r="306" spans="5:5" ht="14.4" thickTop="1" thickBot="1">
      <c r="E306"/>
    </row>
    <row r="307" spans="5:5" ht="14.4" thickTop="1" thickBot="1">
      <c r="E307"/>
    </row>
    <row r="308" spans="5:5" ht="14.4" thickTop="1" thickBot="1">
      <c r="E308"/>
    </row>
    <row r="309" spans="5:5" ht="14.4" thickTop="1" thickBot="1">
      <c r="E309"/>
    </row>
    <row r="310" spans="5:5" ht="14.4" thickTop="1" thickBot="1">
      <c r="E310"/>
    </row>
    <row r="311" spans="5:5" ht="14.4" thickTop="1" thickBot="1">
      <c r="E311"/>
    </row>
    <row r="312" spans="5:5" ht="14.4" thickTop="1" thickBot="1">
      <c r="E312"/>
    </row>
    <row r="313" spans="5:5" ht="14.4" thickTop="1" thickBot="1">
      <c r="E313"/>
    </row>
    <row r="314" spans="5:5" ht="14.4" thickTop="1" thickBot="1">
      <c r="E314"/>
    </row>
    <row r="315" spans="5:5" ht="14.4" thickTop="1" thickBot="1">
      <c r="E315"/>
    </row>
    <row r="316" spans="5:5" ht="14.4" thickTop="1" thickBot="1">
      <c r="E316"/>
    </row>
    <row r="317" spans="5:5" ht="14.4" thickTop="1" thickBot="1">
      <c r="E317"/>
    </row>
    <row r="318" spans="5:5" ht="14.4" thickTop="1" thickBot="1">
      <c r="E318"/>
    </row>
    <row r="319" spans="5:5" ht="14.4" thickTop="1" thickBot="1">
      <c r="E319"/>
    </row>
    <row r="320" spans="5:5" ht="14.4" thickTop="1" thickBot="1">
      <c r="E320"/>
    </row>
    <row r="321" spans="5:5" ht="14.4" thickTop="1" thickBot="1">
      <c r="E321"/>
    </row>
    <row r="322" spans="5:5" ht="14.4" thickTop="1" thickBot="1">
      <c r="E322"/>
    </row>
    <row r="323" spans="5:5" ht="14.4" thickTop="1" thickBot="1">
      <c r="E323"/>
    </row>
    <row r="324" spans="5:5" ht="14.4" thickTop="1" thickBot="1">
      <c r="E324"/>
    </row>
    <row r="325" spans="5:5" ht="14.4" thickTop="1" thickBot="1">
      <c r="E325"/>
    </row>
    <row r="326" spans="5:5" ht="14.4" thickTop="1" thickBot="1">
      <c r="E326"/>
    </row>
    <row r="327" spans="5:5" ht="14.4" thickTop="1" thickBot="1">
      <c r="E327"/>
    </row>
    <row r="328" spans="5:5" ht="14.4" thickTop="1" thickBot="1">
      <c r="E328"/>
    </row>
    <row r="329" spans="5:5" ht="14.4" thickTop="1" thickBot="1">
      <c r="E329"/>
    </row>
    <row r="330" spans="5:5" ht="14.4" thickTop="1" thickBot="1">
      <c r="E330"/>
    </row>
    <row r="331" spans="5:5" ht="14.4" thickTop="1" thickBot="1">
      <c r="E331"/>
    </row>
    <row r="332" spans="5:5" ht="14.4" thickTop="1" thickBot="1">
      <c r="E332"/>
    </row>
    <row r="333" spans="5:5" ht="14.4" thickTop="1" thickBot="1">
      <c r="E333"/>
    </row>
    <row r="334" spans="5:5" ht="14.4" thickTop="1" thickBot="1">
      <c r="E334"/>
    </row>
    <row r="335" spans="5:5" ht="14.4" thickTop="1" thickBot="1">
      <c r="E335"/>
    </row>
    <row r="336" spans="5:5" ht="14.4" thickTop="1" thickBot="1">
      <c r="E336"/>
    </row>
    <row r="337" spans="5:5" ht="14.4" thickTop="1" thickBot="1">
      <c r="E337"/>
    </row>
    <row r="338" spans="5:5" ht="14.4" thickTop="1" thickBot="1">
      <c r="E338"/>
    </row>
    <row r="339" spans="5:5" ht="14.4" thickTop="1" thickBot="1">
      <c r="E339"/>
    </row>
    <row r="340" spans="5:5" ht="14.4" thickTop="1" thickBot="1">
      <c r="E340"/>
    </row>
    <row r="341" spans="5:5" ht="14.4" thickTop="1" thickBot="1">
      <c r="E341"/>
    </row>
    <row r="342" spans="5:5" ht="14.4" thickTop="1" thickBot="1">
      <c r="E342"/>
    </row>
    <row r="343" spans="5:5" ht="14.4" thickTop="1" thickBot="1">
      <c r="E343"/>
    </row>
    <row r="344" spans="5:5" ht="14.4" thickTop="1" thickBot="1">
      <c r="E344"/>
    </row>
    <row r="345" spans="5:5" ht="14.4" thickTop="1" thickBot="1">
      <c r="E345"/>
    </row>
    <row r="346" spans="5:5" ht="14.4" thickTop="1" thickBot="1">
      <c r="E346"/>
    </row>
    <row r="347" spans="5:5" ht="14.4" thickTop="1" thickBot="1">
      <c r="E347"/>
    </row>
    <row r="348" spans="5:5" ht="13.8" thickTop="1">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ht="13.8" thickBot="1">
      <c r="E361"/>
    </row>
    <row r="362" spans="5:5" ht="14.4" thickTop="1" thickBot="1">
      <c r="E362"/>
    </row>
    <row r="363" spans="5:5" ht="14.4" thickTop="1" thickBot="1">
      <c r="E363"/>
    </row>
    <row r="364" spans="5:5" ht="14.4" thickTop="1" thickBot="1">
      <c r="E364"/>
    </row>
    <row r="365" spans="5:5" ht="14.4" thickTop="1" thickBot="1">
      <c r="E365"/>
    </row>
    <row r="366" spans="5:5" ht="14.4" thickTop="1" thickBot="1">
      <c r="E366"/>
    </row>
    <row r="367" spans="5:5" ht="14.4" thickTop="1" thickBot="1">
      <c r="E367"/>
    </row>
    <row r="368" spans="5:5" ht="14.4" thickTop="1" thickBot="1">
      <c r="E368"/>
    </row>
    <row r="369" spans="5:5" ht="14.4" thickTop="1" thickBot="1">
      <c r="E369"/>
    </row>
    <row r="370" spans="5:5" ht="14.4" thickTop="1" thickBot="1">
      <c r="E370"/>
    </row>
    <row r="371" spans="5:5" ht="14.4" thickTop="1" thickBot="1">
      <c r="E371"/>
    </row>
    <row r="372" spans="5:5" ht="14.4" thickTop="1" thickBot="1">
      <c r="E372"/>
    </row>
    <row r="373" spans="5:5" ht="14.4" thickTop="1" thickBot="1">
      <c r="E373"/>
    </row>
    <row r="374" spans="5:5" ht="14.4" thickTop="1" thickBot="1">
      <c r="E374"/>
    </row>
    <row r="375" spans="5:5" ht="14.4" thickTop="1" thickBot="1">
      <c r="E375"/>
    </row>
    <row r="376" spans="5:5" ht="14.4" thickTop="1" thickBot="1">
      <c r="E376"/>
    </row>
    <row r="377" spans="5:5" ht="14.4" thickTop="1" thickBot="1">
      <c r="E377"/>
    </row>
    <row r="378" spans="5:5" ht="14.4" thickTop="1" thickBot="1">
      <c r="E378"/>
    </row>
    <row r="379" spans="5:5" ht="14.4" thickTop="1" thickBot="1">
      <c r="E379"/>
    </row>
    <row r="380" spans="5:5" ht="14.4" thickTop="1" thickBot="1">
      <c r="E380"/>
    </row>
    <row r="381" spans="5:5" ht="14.4" thickTop="1" thickBot="1">
      <c r="E381"/>
    </row>
    <row r="382" spans="5:5" ht="14.4" thickTop="1" thickBot="1">
      <c r="E382"/>
    </row>
    <row r="383" spans="5:5" ht="14.4" thickTop="1" thickBot="1">
      <c r="E383"/>
    </row>
    <row r="384" spans="5:5" ht="14.4" thickTop="1" thickBot="1">
      <c r="E384"/>
    </row>
    <row r="385" spans="5:5" ht="14.4" thickTop="1" thickBot="1">
      <c r="E385"/>
    </row>
    <row r="386" spans="5:5" ht="14.4" thickTop="1" thickBot="1">
      <c r="E386"/>
    </row>
    <row r="387" spans="5:5" ht="14.4" thickTop="1" thickBot="1">
      <c r="E387"/>
    </row>
    <row r="388" spans="5:5" ht="14.4" thickTop="1" thickBot="1">
      <c r="E388"/>
    </row>
    <row r="389" spans="5:5" ht="14.4" thickTop="1" thickBot="1">
      <c r="E389"/>
    </row>
    <row r="390" spans="5:5" ht="14.4" thickTop="1" thickBot="1">
      <c r="E390"/>
    </row>
    <row r="391" spans="5:5" ht="14.4" thickTop="1" thickBot="1">
      <c r="E391"/>
    </row>
    <row r="392" spans="5:5" ht="14.4" thickTop="1" thickBot="1">
      <c r="E392"/>
    </row>
    <row r="393" spans="5:5" ht="14.4" thickTop="1" thickBot="1">
      <c r="E393"/>
    </row>
    <row r="394" spans="5:5" ht="14.4" thickTop="1" thickBot="1">
      <c r="E394"/>
    </row>
    <row r="395" spans="5:5" ht="14.4" thickTop="1" thickBot="1">
      <c r="E395"/>
    </row>
    <row r="396" spans="5:5" ht="14.4" thickTop="1" thickBot="1">
      <c r="E396"/>
    </row>
    <row r="397" spans="5:5" ht="14.4" thickTop="1" thickBot="1">
      <c r="E397"/>
    </row>
    <row r="398" spans="5:5" ht="14.4" thickTop="1" thickBot="1">
      <c r="E398"/>
    </row>
    <row r="399" spans="5:5" ht="14.4" thickTop="1" thickBot="1">
      <c r="E399"/>
    </row>
    <row r="400" spans="5:5" ht="14.4" thickTop="1" thickBot="1">
      <c r="E400"/>
    </row>
    <row r="401" spans="5:5" ht="14.4" thickTop="1" thickBot="1">
      <c r="E401"/>
    </row>
    <row r="402" spans="5:5" ht="14.4" thickTop="1" thickBot="1">
      <c r="E402"/>
    </row>
    <row r="403" spans="5:5" ht="14.4" thickTop="1" thickBot="1">
      <c r="E403"/>
    </row>
    <row r="404" spans="5:5" ht="14.4" thickTop="1" thickBot="1">
      <c r="E404"/>
    </row>
    <row r="405" spans="5:5" ht="14.4" thickTop="1" thickBot="1">
      <c r="E405"/>
    </row>
    <row r="406" spans="5:5" ht="14.4" thickTop="1" thickBot="1">
      <c r="E406"/>
    </row>
    <row r="407" spans="5:5" ht="14.4" thickTop="1" thickBot="1">
      <c r="E407"/>
    </row>
    <row r="408" spans="5:5" ht="14.4" thickTop="1" thickBot="1">
      <c r="E408"/>
    </row>
    <row r="409" spans="5:5" ht="14.4" thickTop="1" thickBot="1">
      <c r="E409"/>
    </row>
    <row r="410" spans="5:5" ht="14.4" thickTop="1" thickBot="1">
      <c r="E410"/>
    </row>
    <row r="411" spans="5:5" ht="14.4" thickTop="1" thickBot="1">
      <c r="E411"/>
    </row>
    <row r="412" spans="5:5" ht="14.4" thickTop="1" thickBot="1">
      <c r="E412"/>
    </row>
    <row r="413" spans="5:5" ht="14.4" thickTop="1" thickBot="1">
      <c r="E413"/>
    </row>
    <row r="414" spans="5:5" ht="14.4" thickTop="1" thickBot="1">
      <c r="E414"/>
    </row>
    <row r="415" spans="5:5" ht="14.4" thickTop="1" thickBot="1">
      <c r="E415"/>
    </row>
    <row r="416" spans="5:5" ht="14.4" thickTop="1" thickBot="1">
      <c r="E416"/>
    </row>
    <row r="417" spans="5:5" ht="14.4" thickTop="1" thickBot="1">
      <c r="E417"/>
    </row>
    <row r="418" spans="5:5" ht="13.8" thickTop="1">
      <c r="E418"/>
    </row>
    <row r="419" spans="5:5">
      <c r="E419"/>
    </row>
    <row r="420" spans="5:5">
      <c r="E420"/>
    </row>
    <row r="421" spans="5:5">
      <c r="E421"/>
    </row>
    <row r="422" spans="5:5">
      <c r="E422"/>
    </row>
    <row r="423" spans="5:5">
      <c r="E423"/>
    </row>
    <row r="424" spans="5:5">
      <c r="E424"/>
    </row>
    <row r="425" spans="5:5">
      <c r="E425"/>
    </row>
    <row r="426" spans="5:5">
      <c r="E426"/>
    </row>
    <row r="427" spans="5:5">
      <c r="E427"/>
    </row>
    <row r="428" spans="5:5">
      <c r="E428"/>
    </row>
    <row r="429" spans="5:5">
      <c r="E429"/>
    </row>
    <row r="430" spans="5:5">
      <c r="E430"/>
    </row>
    <row r="431" spans="5:5" ht="13.8" thickBot="1">
      <c r="E431"/>
    </row>
    <row r="432" spans="5:5" ht="14.4" thickTop="1" thickBot="1">
      <c r="E432"/>
    </row>
    <row r="433" spans="5:5" ht="14.4" thickTop="1" thickBot="1">
      <c r="E433"/>
    </row>
    <row r="434" spans="5:5" ht="14.4" thickTop="1" thickBot="1">
      <c r="E434"/>
    </row>
    <row r="435" spans="5:5" ht="14.4" thickTop="1" thickBot="1">
      <c r="E435"/>
    </row>
    <row r="436" spans="5:5" ht="14.4" thickTop="1" thickBot="1">
      <c r="E436"/>
    </row>
    <row r="437" spans="5:5" ht="14.4" thickTop="1" thickBot="1">
      <c r="E437"/>
    </row>
    <row r="438" spans="5:5" ht="14.4" thickTop="1" thickBot="1">
      <c r="E438"/>
    </row>
    <row r="439" spans="5:5" ht="14.4" thickTop="1" thickBot="1">
      <c r="E439"/>
    </row>
    <row r="440" spans="5:5" ht="14.4" thickTop="1" thickBot="1">
      <c r="E440"/>
    </row>
    <row r="441" spans="5:5" ht="14.4" thickTop="1" thickBot="1">
      <c r="E441"/>
    </row>
    <row r="442" spans="5:5" ht="14.4" thickTop="1" thickBot="1">
      <c r="E442"/>
    </row>
    <row r="443" spans="5:5" ht="14.4" thickTop="1" thickBot="1">
      <c r="E443"/>
    </row>
    <row r="444" spans="5:5" ht="14.4" thickTop="1" thickBot="1">
      <c r="E444"/>
    </row>
    <row r="445" spans="5:5" ht="14.4" thickTop="1" thickBot="1">
      <c r="E445"/>
    </row>
    <row r="446" spans="5:5" ht="14.4" thickTop="1" thickBot="1">
      <c r="E446"/>
    </row>
    <row r="447" spans="5:5" ht="14.4" thickTop="1" thickBot="1">
      <c r="E447"/>
    </row>
    <row r="448" spans="5:5" ht="14.4" thickTop="1" thickBot="1">
      <c r="E448"/>
    </row>
    <row r="449" spans="5:5" ht="14.4" thickTop="1" thickBot="1">
      <c r="E449"/>
    </row>
    <row r="450" spans="5:5" ht="14.4" thickTop="1" thickBot="1">
      <c r="E450"/>
    </row>
    <row r="451" spans="5:5" ht="14.4" thickTop="1" thickBot="1">
      <c r="E451"/>
    </row>
    <row r="452" spans="5:5" ht="14.4" thickTop="1" thickBot="1">
      <c r="E452"/>
    </row>
    <row r="453" spans="5:5" ht="14.4" thickTop="1" thickBot="1">
      <c r="E453"/>
    </row>
    <row r="454" spans="5:5" ht="14.4" thickTop="1" thickBot="1">
      <c r="E454"/>
    </row>
    <row r="455" spans="5:5" ht="14.4" thickTop="1" thickBot="1">
      <c r="E455"/>
    </row>
    <row r="456" spans="5:5" ht="14.4" thickTop="1" thickBot="1">
      <c r="E456"/>
    </row>
    <row r="457" spans="5:5" ht="14.4" thickTop="1" thickBot="1">
      <c r="E457"/>
    </row>
    <row r="458" spans="5:5" ht="14.4" thickTop="1" thickBot="1">
      <c r="E458"/>
    </row>
    <row r="459" spans="5:5" ht="14.4" thickTop="1" thickBot="1">
      <c r="E459"/>
    </row>
    <row r="460" spans="5:5" ht="14.4" thickTop="1" thickBot="1">
      <c r="E460"/>
    </row>
    <row r="461" spans="5:5" ht="14.4" thickTop="1" thickBot="1">
      <c r="E461"/>
    </row>
    <row r="462" spans="5:5" ht="14.4" thickTop="1" thickBot="1">
      <c r="E462"/>
    </row>
    <row r="463" spans="5:5" ht="14.4" thickTop="1" thickBot="1">
      <c r="E463"/>
    </row>
    <row r="464" spans="5:5" ht="14.4" thickTop="1" thickBot="1">
      <c r="E464"/>
    </row>
    <row r="465" spans="5:5" ht="14.4" thickTop="1" thickBot="1">
      <c r="E465"/>
    </row>
    <row r="466" spans="5:5" ht="14.4" thickTop="1" thickBot="1">
      <c r="E466"/>
    </row>
    <row r="467" spans="5:5" ht="14.4" thickTop="1" thickBot="1">
      <c r="E467"/>
    </row>
    <row r="468" spans="5:5" ht="14.4" thickTop="1" thickBot="1">
      <c r="E468"/>
    </row>
    <row r="469" spans="5:5" ht="14.4" thickTop="1" thickBot="1">
      <c r="E469"/>
    </row>
    <row r="470" spans="5:5" ht="14.4" thickTop="1" thickBot="1">
      <c r="E470"/>
    </row>
    <row r="471" spans="5:5" ht="14.4" thickTop="1" thickBot="1">
      <c r="E471"/>
    </row>
    <row r="472" spans="5:5" ht="14.4" thickTop="1" thickBot="1">
      <c r="E472"/>
    </row>
    <row r="473" spans="5:5" ht="14.4" thickTop="1" thickBot="1">
      <c r="E473"/>
    </row>
    <row r="474" spans="5:5" ht="14.4" thickTop="1" thickBot="1">
      <c r="E474"/>
    </row>
    <row r="475" spans="5:5" ht="14.4" thickTop="1" thickBot="1">
      <c r="E475"/>
    </row>
    <row r="476" spans="5:5" ht="14.4" thickTop="1" thickBot="1">
      <c r="E476"/>
    </row>
    <row r="477" spans="5:5" ht="14.4" thickTop="1" thickBot="1">
      <c r="E477"/>
    </row>
    <row r="478" spans="5:5" ht="14.4" thickTop="1" thickBot="1">
      <c r="E478"/>
    </row>
    <row r="479" spans="5:5" ht="14.4" thickTop="1" thickBot="1">
      <c r="E479"/>
    </row>
    <row r="480" spans="5:5" ht="14.4" thickTop="1" thickBot="1">
      <c r="E480"/>
    </row>
    <row r="481" spans="5:5" ht="14.4" thickTop="1" thickBot="1">
      <c r="E481"/>
    </row>
    <row r="482" spans="5:5" ht="14.4" thickTop="1" thickBot="1">
      <c r="E482"/>
    </row>
    <row r="483" spans="5:5" ht="14.4" thickTop="1" thickBot="1">
      <c r="E483"/>
    </row>
    <row r="484" spans="5:5" ht="14.4" thickTop="1" thickBot="1">
      <c r="E484"/>
    </row>
    <row r="485" spans="5:5" ht="14.4" thickTop="1" thickBot="1">
      <c r="E485"/>
    </row>
    <row r="486" spans="5:5" ht="14.4" thickTop="1" thickBot="1">
      <c r="E486"/>
    </row>
    <row r="487" spans="5:5" ht="14.4" thickTop="1" thickBot="1">
      <c r="E487"/>
    </row>
    <row r="488" spans="5:5" ht="13.8" thickTop="1">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row r="500" spans="5:5">
      <c r="E500"/>
    </row>
    <row r="501" spans="5:5" ht="13.8" thickBot="1">
      <c r="E501"/>
    </row>
    <row r="502" spans="5:5" ht="14.4" thickTop="1" thickBot="1">
      <c r="E502"/>
    </row>
    <row r="503" spans="5:5" ht="14.4" thickTop="1" thickBot="1">
      <c r="E503"/>
    </row>
    <row r="504" spans="5:5" ht="14.4" thickTop="1" thickBot="1">
      <c r="E504"/>
    </row>
    <row r="505" spans="5:5" ht="14.4" thickTop="1" thickBot="1">
      <c r="E505"/>
    </row>
    <row r="506" spans="5:5" ht="14.4" thickTop="1" thickBot="1">
      <c r="E506"/>
    </row>
    <row r="507" spans="5:5" ht="14.4" thickTop="1" thickBot="1">
      <c r="E507"/>
    </row>
    <row r="508" spans="5:5" ht="14.4" thickTop="1" thickBot="1">
      <c r="E508"/>
    </row>
    <row r="509" spans="5:5" ht="14.4" thickTop="1" thickBot="1">
      <c r="E509"/>
    </row>
    <row r="510" spans="5:5" ht="14.4" thickTop="1" thickBot="1">
      <c r="E510"/>
    </row>
    <row r="511" spans="5:5" ht="14.4" thickTop="1" thickBot="1">
      <c r="E511"/>
    </row>
    <row r="512" spans="5:5" ht="14.4" thickTop="1" thickBot="1">
      <c r="E512"/>
    </row>
    <row r="513" spans="5:5" ht="14.4" thickTop="1" thickBot="1">
      <c r="E513"/>
    </row>
    <row r="514" spans="5:5" ht="14.4" thickTop="1" thickBot="1">
      <c r="E514"/>
    </row>
    <row r="515" spans="5:5" ht="14.4" thickTop="1" thickBot="1">
      <c r="E515"/>
    </row>
    <row r="516" spans="5:5" ht="14.4" thickTop="1" thickBot="1">
      <c r="E516"/>
    </row>
    <row r="517" spans="5:5" ht="14.4" thickTop="1" thickBot="1">
      <c r="E517"/>
    </row>
    <row r="518" spans="5:5" ht="14.4" thickTop="1" thickBot="1">
      <c r="E518"/>
    </row>
    <row r="519" spans="5:5" ht="14.4" thickTop="1" thickBot="1">
      <c r="E519"/>
    </row>
    <row r="520" spans="5:5" ht="14.4" thickTop="1" thickBot="1">
      <c r="E520"/>
    </row>
    <row r="521" spans="5:5" ht="14.4" thickTop="1" thickBot="1">
      <c r="E521"/>
    </row>
    <row r="522" spans="5:5" ht="14.4" thickTop="1" thickBot="1">
      <c r="E522"/>
    </row>
    <row r="523" spans="5:5" ht="14.4" thickTop="1" thickBot="1">
      <c r="E523"/>
    </row>
    <row r="524" spans="5:5" ht="14.4" thickTop="1" thickBot="1">
      <c r="E524"/>
    </row>
    <row r="525" spans="5:5" ht="14.4" thickTop="1" thickBot="1">
      <c r="E525"/>
    </row>
    <row r="526" spans="5:5" ht="14.4" thickTop="1" thickBot="1">
      <c r="E526"/>
    </row>
    <row r="527" spans="5:5" ht="14.4" thickTop="1" thickBot="1">
      <c r="E527"/>
    </row>
    <row r="528" spans="5:5" ht="14.4" thickTop="1" thickBot="1">
      <c r="E528"/>
    </row>
    <row r="529" spans="5:5" ht="14.4" thickTop="1" thickBot="1">
      <c r="E529"/>
    </row>
    <row r="530" spans="5:5" ht="14.4" thickTop="1" thickBot="1">
      <c r="E530"/>
    </row>
    <row r="531" spans="5:5" ht="14.4" thickTop="1" thickBot="1">
      <c r="E531"/>
    </row>
    <row r="532" spans="5:5" ht="14.4" thickTop="1" thickBot="1">
      <c r="E532"/>
    </row>
    <row r="533" spans="5:5" ht="14.4" thickTop="1" thickBot="1">
      <c r="E533"/>
    </row>
    <row r="534" spans="5:5" ht="14.4" thickTop="1" thickBot="1">
      <c r="E534"/>
    </row>
    <row r="535" spans="5:5" ht="14.4" thickTop="1" thickBot="1">
      <c r="E535"/>
    </row>
    <row r="536" spans="5:5" ht="14.4" thickTop="1" thickBot="1">
      <c r="E536"/>
    </row>
    <row r="537" spans="5:5" ht="14.4" thickTop="1" thickBot="1">
      <c r="E537"/>
    </row>
    <row r="538" spans="5:5" ht="14.4" thickTop="1" thickBot="1">
      <c r="E538"/>
    </row>
    <row r="539" spans="5:5" ht="14.4" thickTop="1" thickBot="1">
      <c r="E539"/>
    </row>
    <row r="540" spans="5:5" ht="14.4" thickTop="1" thickBot="1">
      <c r="E540"/>
    </row>
    <row r="541" spans="5:5" ht="14.4" thickTop="1" thickBot="1">
      <c r="E541"/>
    </row>
    <row r="542" spans="5:5" ht="14.4" thickTop="1" thickBot="1">
      <c r="E542"/>
    </row>
    <row r="543" spans="5:5" ht="14.4" thickTop="1" thickBot="1">
      <c r="E543"/>
    </row>
    <row r="544" spans="5:5" ht="14.4" thickTop="1" thickBot="1">
      <c r="E544"/>
    </row>
    <row r="545" spans="5:5" ht="14.4" thickTop="1" thickBot="1">
      <c r="E545"/>
    </row>
    <row r="546" spans="5:5" ht="14.4" thickTop="1" thickBot="1">
      <c r="E546"/>
    </row>
    <row r="547" spans="5:5" ht="14.4" thickTop="1" thickBot="1">
      <c r="E547"/>
    </row>
    <row r="548" spans="5:5" ht="14.4" thickTop="1" thickBot="1">
      <c r="E548"/>
    </row>
    <row r="549" spans="5:5" ht="14.4" thickTop="1" thickBot="1">
      <c r="E549"/>
    </row>
    <row r="550" spans="5:5" ht="14.4" thickTop="1" thickBot="1">
      <c r="E550"/>
    </row>
    <row r="551" spans="5:5" ht="14.4" thickTop="1" thickBot="1">
      <c r="E551"/>
    </row>
    <row r="552" spans="5:5" ht="14.4" thickTop="1" thickBot="1">
      <c r="E552"/>
    </row>
    <row r="553" spans="5:5" ht="14.4" thickTop="1" thickBot="1">
      <c r="E553"/>
    </row>
    <row r="554" spans="5:5" ht="14.4" thickTop="1" thickBot="1">
      <c r="E554"/>
    </row>
    <row r="555" spans="5:5" ht="14.4" thickTop="1" thickBot="1">
      <c r="E555"/>
    </row>
    <row r="556" spans="5:5" ht="14.4" thickTop="1" thickBot="1">
      <c r="E556"/>
    </row>
    <row r="557" spans="5:5" ht="14.4" thickTop="1" thickBot="1">
      <c r="E557"/>
    </row>
    <row r="558" spans="5:5" ht="13.8" thickTop="1">
      <c r="E558"/>
    </row>
    <row r="559" spans="5:5">
      <c r="E559"/>
    </row>
    <row r="560" spans="5:5">
      <c r="E560"/>
    </row>
    <row r="561" spans="5:5">
      <c r="E561"/>
    </row>
    <row r="562" spans="5:5">
      <c r="E562"/>
    </row>
    <row r="563" spans="5:5">
      <c r="E563"/>
    </row>
    <row r="564" spans="5:5">
      <c r="E564"/>
    </row>
    <row r="565" spans="5:5">
      <c r="E565"/>
    </row>
    <row r="566" spans="5:5">
      <c r="E566"/>
    </row>
    <row r="567" spans="5:5">
      <c r="E567"/>
    </row>
    <row r="568" spans="5:5">
      <c r="E568"/>
    </row>
    <row r="569" spans="5:5">
      <c r="E569"/>
    </row>
    <row r="570" spans="5:5">
      <c r="E570"/>
    </row>
    <row r="571" spans="5:5" ht="13.8" thickBot="1">
      <c r="E571"/>
    </row>
    <row r="572" spans="5:5" ht="14.4" thickTop="1" thickBot="1">
      <c r="E572"/>
    </row>
    <row r="573" spans="5:5" ht="14.4" thickTop="1" thickBot="1">
      <c r="E573"/>
    </row>
    <row r="574" spans="5:5" ht="14.4" thickTop="1" thickBot="1">
      <c r="E574"/>
    </row>
    <row r="575" spans="5:5" ht="14.4" thickTop="1" thickBot="1">
      <c r="E575"/>
    </row>
    <row r="576" spans="5:5" ht="14.4" thickTop="1" thickBot="1">
      <c r="E576"/>
    </row>
    <row r="577" spans="5:5" ht="14.4" thickTop="1" thickBot="1">
      <c r="E577"/>
    </row>
    <row r="578" spans="5:5" ht="14.4" thickTop="1" thickBot="1">
      <c r="E578"/>
    </row>
    <row r="579" spans="5:5" ht="14.4" thickTop="1" thickBot="1">
      <c r="E579"/>
    </row>
    <row r="580" spans="5:5" ht="14.4" thickTop="1" thickBot="1">
      <c r="E580"/>
    </row>
    <row r="581" spans="5:5" ht="14.4" thickTop="1" thickBot="1">
      <c r="E581"/>
    </row>
    <row r="582" spans="5:5" ht="14.4" thickTop="1" thickBot="1">
      <c r="E582"/>
    </row>
    <row r="583" spans="5:5" ht="14.4" thickTop="1" thickBot="1">
      <c r="E583"/>
    </row>
    <row r="584" spans="5:5" ht="14.4" thickTop="1" thickBot="1">
      <c r="E584"/>
    </row>
    <row r="585" spans="5:5" ht="14.4" thickTop="1" thickBot="1">
      <c r="E585"/>
    </row>
    <row r="586" spans="5:5" ht="14.4" thickTop="1" thickBot="1">
      <c r="E586"/>
    </row>
    <row r="587" spans="5:5" ht="14.4" thickTop="1" thickBot="1">
      <c r="E587"/>
    </row>
    <row r="588" spans="5:5" ht="14.4" thickTop="1" thickBot="1">
      <c r="E588"/>
    </row>
    <row r="589" spans="5:5" ht="14.4" thickTop="1" thickBot="1">
      <c r="E589"/>
    </row>
    <row r="590" spans="5:5" ht="14.4" thickTop="1" thickBot="1">
      <c r="E590"/>
    </row>
    <row r="591" spans="5:5" ht="14.4" thickTop="1" thickBot="1">
      <c r="E591"/>
    </row>
    <row r="592" spans="5:5" ht="14.4" thickTop="1" thickBot="1">
      <c r="E592"/>
    </row>
    <row r="593" spans="5:5" ht="14.4" thickTop="1" thickBot="1">
      <c r="E593"/>
    </row>
    <row r="594" spans="5:5" ht="14.4" thickTop="1" thickBot="1">
      <c r="E594"/>
    </row>
    <row r="595" spans="5:5" ht="14.4" thickTop="1" thickBot="1">
      <c r="E595"/>
    </row>
    <row r="596" spans="5:5" ht="14.4" thickTop="1" thickBot="1">
      <c r="E596"/>
    </row>
    <row r="597" spans="5:5" ht="14.4" thickTop="1" thickBot="1">
      <c r="E597"/>
    </row>
    <row r="598" spans="5:5" ht="14.4" thickTop="1" thickBot="1">
      <c r="E598"/>
    </row>
    <row r="599" spans="5:5" ht="14.4" thickTop="1" thickBot="1">
      <c r="E599"/>
    </row>
    <row r="600" spans="5:5" ht="14.4" thickTop="1" thickBot="1">
      <c r="E600"/>
    </row>
    <row r="601" spans="5:5" ht="14.4" thickTop="1" thickBot="1">
      <c r="E601"/>
    </row>
    <row r="602" spans="5:5" ht="14.4" thickTop="1" thickBot="1">
      <c r="E602"/>
    </row>
    <row r="603" spans="5:5" ht="14.4" thickTop="1" thickBot="1">
      <c r="E603"/>
    </row>
    <row r="604" spans="5:5" ht="14.4" thickTop="1" thickBot="1">
      <c r="E604"/>
    </row>
    <row r="605" spans="5:5" ht="14.4" thickTop="1" thickBot="1">
      <c r="E605"/>
    </row>
    <row r="606" spans="5:5" ht="14.4" thickTop="1" thickBot="1">
      <c r="E606"/>
    </row>
    <row r="607" spans="5:5" ht="14.4" thickTop="1" thickBot="1">
      <c r="E607"/>
    </row>
    <row r="608" spans="5:5" ht="14.4" thickTop="1" thickBot="1">
      <c r="E608"/>
    </row>
    <row r="609" spans="5:5" ht="14.4" thickTop="1" thickBot="1">
      <c r="E609"/>
    </row>
    <row r="610" spans="5:5" ht="14.4" thickTop="1" thickBot="1">
      <c r="E610"/>
    </row>
    <row r="611" spans="5:5" ht="14.4" thickTop="1" thickBot="1">
      <c r="E611"/>
    </row>
    <row r="612" spans="5:5" ht="14.4" thickTop="1" thickBot="1">
      <c r="E612"/>
    </row>
    <row r="613" spans="5:5" ht="14.4" thickTop="1" thickBot="1">
      <c r="E613"/>
    </row>
    <row r="614" spans="5:5" ht="14.4" thickTop="1" thickBot="1">
      <c r="E614"/>
    </row>
    <row r="615" spans="5:5" ht="14.4" thickTop="1" thickBot="1">
      <c r="E615"/>
    </row>
    <row r="616" spans="5:5" ht="14.4" thickTop="1" thickBot="1">
      <c r="E616"/>
    </row>
    <row r="617" spans="5:5" ht="14.4" thickTop="1" thickBot="1">
      <c r="E617"/>
    </row>
    <row r="618" spans="5:5" ht="14.4" thickTop="1" thickBot="1">
      <c r="E618"/>
    </row>
    <row r="619" spans="5:5" ht="14.4" thickTop="1" thickBot="1">
      <c r="E619"/>
    </row>
    <row r="620" spans="5:5" ht="14.4" thickTop="1" thickBot="1">
      <c r="E620"/>
    </row>
    <row r="621" spans="5:5" ht="14.4" thickTop="1" thickBot="1">
      <c r="E621"/>
    </row>
    <row r="622" spans="5:5" ht="14.4" thickTop="1" thickBot="1">
      <c r="E622"/>
    </row>
    <row r="623" spans="5:5" ht="14.4" thickTop="1" thickBot="1">
      <c r="E623"/>
    </row>
    <row r="624" spans="5:5" ht="14.4" thickTop="1" thickBot="1">
      <c r="E624"/>
    </row>
    <row r="625" spans="5:5" ht="14.4" thickTop="1" thickBot="1">
      <c r="E625"/>
    </row>
    <row r="626" spans="5:5" ht="14.4" thickTop="1" thickBot="1">
      <c r="E626"/>
    </row>
    <row r="627" spans="5:5" ht="14.4" thickTop="1" thickBot="1">
      <c r="E627"/>
    </row>
    <row r="628" spans="5:5" ht="13.8" thickTop="1">
      <c r="E628"/>
    </row>
    <row r="629" spans="5:5">
      <c r="E629"/>
    </row>
    <row r="630" spans="5:5">
      <c r="E630"/>
    </row>
    <row r="631" spans="5:5">
      <c r="E631"/>
    </row>
    <row r="632" spans="5:5">
      <c r="E632"/>
    </row>
    <row r="633" spans="5:5">
      <c r="E633"/>
    </row>
    <row r="634" spans="5:5">
      <c r="E634"/>
    </row>
    <row r="635" spans="5:5">
      <c r="E635"/>
    </row>
    <row r="636" spans="5:5">
      <c r="E636"/>
    </row>
    <row r="637" spans="5:5">
      <c r="E637"/>
    </row>
    <row r="638" spans="5:5">
      <c r="E638"/>
    </row>
    <row r="639" spans="5:5">
      <c r="E639"/>
    </row>
    <row r="640" spans="5:5">
      <c r="E640"/>
    </row>
    <row r="641" spans="5:5" ht="13.8" thickBot="1">
      <c r="E641"/>
    </row>
    <row r="642" spans="5:5" ht="14.4" thickTop="1" thickBot="1">
      <c r="E642"/>
    </row>
    <row r="643" spans="5:5" ht="14.4" thickTop="1" thickBot="1">
      <c r="E643"/>
    </row>
    <row r="644" spans="5:5" ht="14.4" thickTop="1" thickBot="1">
      <c r="E644"/>
    </row>
    <row r="645" spans="5:5" ht="14.4" thickTop="1" thickBot="1">
      <c r="E645"/>
    </row>
    <row r="646" spans="5:5" ht="14.4" thickTop="1" thickBot="1">
      <c r="E646"/>
    </row>
    <row r="647" spans="5:5" ht="14.4" thickTop="1" thickBot="1">
      <c r="E647"/>
    </row>
    <row r="648" spans="5:5" ht="14.4" thickTop="1" thickBot="1">
      <c r="E648"/>
    </row>
    <row r="649" spans="5:5" ht="14.4" thickTop="1" thickBot="1">
      <c r="E649"/>
    </row>
    <row r="650" spans="5:5" ht="14.4" thickTop="1" thickBot="1">
      <c r="E650"/>
    </row>
    <row r="651" spans="5:5" ht="14.4" thickTop="1" thickBot="1">
      <c r="E651"/>
    </row>
    <row r="652" spans="5:5" ht="14.4" thickTop="1" thickBot="1">
      <c r="E652"/>
    </row>
    <row r="653" spans="5:5" ht="14.4" thickTop="1" thickBot="1">
      <c r="E653"/>
    </row>
    <row r="654" spans="5:5" ht="14.4" thickTop="1" thickBot="1">
      <c r="E654"/>
    </row>
    <row r="655" spans="5:5" ht="14.4" thickTop="1" thickBot="1">
      <c r="E655"/>
    </row>
    <row r="656" spans="5:5" ht="14.4" thickTop="1" thickBot="1">
      <c r="E656"/>
    </row>
    <row r="657" spans="5:5" ht="14.4" thickTop="1" thickBot="1">
      <c r="E657"/>
    </row>
    <row r="658" spans="5:5" ht="14.4" thickTop="1" thickBot="1">
      <c r="E658"/>
    </row>
    <row r="659" spans="5:5" ht="14.4" thickTop="1" thickBot="1">
      <c r="E659"/>
    </row>
    <row r="660" spans="5:5" ht="14.4" thickTop="1" thickBot="1">
      <c r="E660"/>
    </row>
    <row r="661" spans="5:5" ht="14.4" thickTop="1" thickBot="1">
      <c r="E661"/>
    </row>
    <row r="662" spans="5:5" ht="14.4" thickTop="1" thickBot="1">
      <c r="E662"/>
    </row>
    <row r="663" spans="5:5" ht="14.4" thickTop="1" thickBot="1">
      <c r="E663"/>
    </row>
    <row r="664" spans="5:5" ht="14.4" thickTop="1" thickBot="1">
      <c r="E664"/>
    </row>
    <row r="665" spans="5:5" ht="14.4" thickTop="1" thickBot="1">
      <c r="E665"/>
    </row>
    <row r="666" spans="5:5" ht="14.4" thickTop="1" thickBot="1">
      <c r="E666"/>
    </row>
    <row r="667" spans="5:5" ht="14.4" thickTop="1" thickBot="1">
      <c r="E667"/>
    </row>
    <row r="668" spans="5:5" ht="14.4" thickTop="1" thickBot="1">
      <c r="E668"/>
    </row>
    <row r="669" spans="5:5" ht="14.4" thickTop="1" thickBot="1">
      <c r="E669"/>
    </row>
    <row r="670" spans="5:5" ht="14.4" thickTop="1" thickBot="1">
      <c r="E670"/>
    </row>
    <row r="671" spans="5:5" ht="14.4" thickTop="1" thickBot="1">
      <c r="E671"/>
    </row>
    <row r="672" spans="5:5" ht="14.4" thickTop="1" thickBot="1">
      <c r="E672"/>
    </row>
    <row r="673" spans="5:5" ht="14.4" thickTop="1" thickBot="1">
      <c r="E673"/>
    </row>
    <row r="674" spans="5:5" ht="14.4" thickTop="1" thickBot="1">
      <c r="E674"/>
    </row>
    <row r="675" spans="5:5" ht="14.4" thickTop="1" thickBot="1">
      <c r="E675"/>
    </row>
    <row r="676" spans="5:5" ht="14.4" thickTop="1" thickBot="1">
      <c r="E676"/>
    </row>
    <row r="677" spans="5:5" ht="14.4" thickTop="1" thickBot="1">
      <c r="E677"/>
    </row>
    <row r="678" spans="5:5" ht="14.4" thickTop="1" thickBot="1">
      <c r="E678"/>
    </row>
    <row r="679" spans="5:5" ht="14.4" thickTop="1" thickBot="1">
      <c r="E679"/>
    </row>
    <row r="680" spans="5:5" ht="14.4" thickTop="1" thickBot="1">
      <c r="E680"/>
    </row>
    <row r="681" spans="5:5" ht="14.4" thickTop="1" thickBot="1">
      <c r="E681"/>
    </row>
    <row r="682" spans="5:5" ht="14.4" thickTop="1" thickBot="1">
      <c r="E682"/>
    </row>
    <row r="683" spans="5:5" ht="14.4" thickTop="1" thickBot="1">
      <c r="E683"/>
    </row>
    <row r="684" spans="5:5" ht="14.4" thickTop="1" thickBot="1">
      <c r="E684"/>
    </row>
    <row r="685" spans="5:5" ht="14.4" thickTop="1" thickBot="1">
      <c r="E685"/>
    </row>
    <row r="686" spans="5:5" ht="14.4" thickTop="1" thickBot="1">
      <c r="E686"/>
    </row>
    <row r="687" spans="5:5" ht="14.4" thickTop="1" thickBot="1">
      <c r="E687"/>
    </row>
    <row r="688" spans="5:5" ht="14.4" thickTop="1" thickBot="1">
      <c r="E688"/>
    </row>
    <row r="689" spans="5:5" ht="14.4" thickTop="1" thickBot="1">
      <c r="E689"/>
    </row>
    <row r="690" spans="5:5" ht="14.4" thickTop="1" thickBot="1">
      <c r="E690"/>
    </row>
    <row r="691" spans="5:5" ht="14.4" thickTop="1" thickBot="1">
      <c r="E691"/>
    </row>
    <row r="692" spans="5:5" ht="14.4" thickTop="1" thickBot="1">
      <c r="E692"/>
    </row>
    <row r="693" spans="5:5" ht="14.4" thickTop="1" thickBot="1">
      <c r="E693"/>
    </row>
    <row r="694" spans="5:5" ht="14.4" thickTop="1" thickBot="1">
      <c r="E694"/>
    </row>
    <row r="695" spans="5:5" ht="14.4" thickTop="1" thickBot="1">
      <c r="E695"/>
    </row>
    <row r="696" spans="5:5" ht="14.4" thickTop="1" thickBot="1">
      <c r="E696"/>
    </row>
    <row r="697" spans="5:5" ht="14.4" thickTop="1" thickBot="1">
      <c r="E697"/>
    </row>
    <row r="698" spans="5:5" ht="13.8" thickTop="1">
      <c r="E698"/>
    </row>
    <row r="699" spans="5:5">
      <c r="E699"/>
    </row>
    <row r="700" spans="5:5">
      <c r="E700"/>
    </row>
    <row r="701" spans="5:5">
      <c r="E701"/>
    </row>
    <row r="702" spans="5:5">
      <c r="E702"/>
    </row>
    <row r="703" spans="5:5">
      <c r="E703"/>
    </row>
    <row r="704" spans="5:5">
      <c r="E704"/>
    </row>
    <row r="705" spans="5:5">
      <c r="E705"/>
    </row>
    <row r="706" spans="5:5">
      <c r="E706"/>
    </row>
    <row r="707" spans="5:5">
      <c r="E707"/>
    </row>
    <row r="708" spans="5:5">
      <c r="E708"/>
    </row>
    <row r="709" spans="5:5">
      <c r="E709"/>
    </row>
    <row r="710" spans="5:5">
      <c r="E710"/>
    </row>
    <row r="711" spans="5:5" ht="13.8" thickBot="1">
      <c r="E711"/>
    </row>
    <row r="712" spans="5:5" ht="14.4" thickTop="1" thickBot="1">
      <c r="E712"/>
    </row>
    <row r="713" spans="5:5" ht="14.4" thickTop="1" thickBot="1">
      <c r="E713"/>
    </row>
    <row r="714" spans="5:5" ht="14.4" thickTop="1" thickBot="1">
      <c r="E714"/>
    </row>
    <row r="715" spans="5:5" ht="14.4" thickTop="1" thickBot="1">
      <c r="E715"/>
    </row>
    <row r="716" spans="5:5" ht="14.4" thickTop="1" thickBot="1">
      <c r="E716"/>
    </row>
    <row r="717" spans="5:5" ht="14.4" thickTop="1" thickBot="1">
      <c r="E717"/>
    </row>
    <row r="718" spans="5:5" ht="14.4" thickTop="1" thickBot="1">
      <c r="E718"/>
    </row>
    <row r="719" spans="5:5" ht="14.4" thickTop="1" thickBot="1">
      <c r="E719"/>
    </row>
    <row r="720" spans="5:5" ht="14.4" thickTop="1" thickBot="1">
      <c r="E720"/>
    </row>
    <row r="721" spans="5:5" ht="14.4" thickTop="1" thickBot="1">
      <c r="E721"/>
    </row>
    <row r="722" spans="5:5" ht="14.4" thickTop="1" thickBot="1">
      <c r="E722"/>
    </row>
    <row r="723" spans="5:5" ht="14.4" thickTop="1" thickBot="1">
      <c r="E723"/>
    </row>
    <row r="724" spans="5:5" ht="14.4" thickTop="1" thickBot="1">
      <c r="E724"/>
    </row>
    <row r="725" spans="5:5" ht="14.4" thickTop="1" thickBot="1">
      <c r="E725"/>
    </row>
    <row r="726" spans="5:5" ht="14.4" thickTop="1" thickBot="1">
      <c r="E726"/>
    </row>
    <row r="727" spans="5:5" ht="14.4" thickTop="1" thickBot="1">
      <c r="E727"/>
    </row>
    <row r="728" spans="5:5" ht="14.4" thickTop="1" thickBot="1">
      <c r="E728"/>
    </row>
    <row r="729" spans="5:5" ht="14.4" thickTop="1" thickBot="1">
      <c r="E729"/>
    </row>
    <row r="730" spans="5:5" ht="14.4" thickTop="1" thickBot="1">
      <c r="E730"/>
    </row>
    <row r="731" spans="5:5" ht="14.4" thickTop="1" thickBot="1">
      <c r="E731"/>
    </row>
    <row r="732" spans="5:5" ht="14.4" thickTop="1" thickBot="1">
      <c r="E732"/>
    </row>
    <row r="733" spans="5:5" ht="14.4" thickTop="1" thickBot="1">
      <c r="E733"/>
    </row>
    <row r="734" spans="5:5" ht="14.4" thickTop="1" thickBot="1">
      <c r="E734"/>
    </row>
    <row r="735" spans="5:5" ht="14.4" thickTop="1" thickBot="1">
      <c r="E735"/>
    </row>
    <row r="736" spans="5:5" ht="14.4" thickTop="1" thickBot="1">
      <c r="E736"/>
    </row>
    <row r="737" spans="5:5" ht="14.4" thickTop="1" thickBot="1">
      <c r="E737"/>
    </row>
    <row r="738" spans="5:5" ht="14.4" thickTop="1" thickBot="1">
      <c r="E738"/>
    </row>
    <row r="739" spans="5:5" ht="14.4" thickTop="1" thickBot="1">
      <c r="E739"/>
    </row>
    <row r="740" spans="5:5" ht="14.4" thickTop="1" thickBot="1">
      <c r="E740"/>
    </row>
    <row r="741" spans="5:5" ht="14.4" thickTop="1" thickBot="1">
      <c r="E741"/>
    </row>
    <row r="742" spans="5:5" ht="14.4" thickTop="1" thickBot="1">
      <c r="E742"/>
    </row>
    <row r="743" spans="5:5" ht="14.4" thickTop="1" thickBot="1">
      <c r="E743"/>
    </row>
    <row r="744" spans="5:5" ht="14.4" thickTop="1" thickBot="1">
      <c r="E744"/>
    </row>
    <row r="745" spans="5:5" ht="14.4" thickTop="1" thickBot="1">
      <c r="E745"/>
    </row>
    <row r="746" spans="5:5" ht="14.4" thickTop="1" thickBot="1">
      <c r="E746"/>
    </row>
    <row r="747" spans="5:5" ht="14.4" thickTop="1" thickBot="1">
      <c r="E747"/>
    </row>
    <row r="748" spans="5:5" ht="14.4" thickTop="1" thickBot="1">
      <c r="E748"/>
    </row>
    <row r="749" spans="5:5" ht="14.4" thickTop="1" thickBot="1">
      <c r="E749"/>
    </row>
    <row r="750" spans="5:5" ht="14.4" thickTop="1" thickBot="1">
      <c r="E750"/>
    </row>
    <row r="751" spans="5:5" ht="14.4" thickTop="1" thickBot="1">
      <c r="E751"/>
    </row>
    <row r="752" spans="5:5" ht="14.4" thickTop="1" thickBot="1">
      <c r="E752"/>
    </row>
    <row r="753" spans="5:5" ht="14.4" thickTop="1" thickBot="1">
      <c r="E753"/>
    </row>
    <row r="754" spans="5:5" ht="14.4" thickTop="1" thickBot="1">
      <c r="E754"/>
    </row>
    <row r="755" spans="5:5" ht="14.4" thickTop="1" thickBot="1">
      <c r="E755"/>
    </row>
    <row r="756" spans="5:5" ht="14.4" thickTop="1" thickBot="1">
      <c r="E756"/>
    </row>
    <row r="757" spans="5:5" ht="14.4" thickTop="1" thickBot="1">
      <c r="E757"/>
    </row>
    <row r="758" spans="5:5" ht="14.4" thickTop="1" thickBot="1">
      <c r="E758"/>
    </row>
    <row r="759" spans="5:5" ht="14.4" thickTop="1" thickBot="1">
      <c r="E759"/>
    </row>
    <row r="760" spans="5:5" ht="14.4" thickTop="1" thickBot="1">
      <c r="E760"/>
    </row>
    <row r="761" spans="5:5" ht="14.4" thickTop="1" thickBot="1">
      <c r="E761"/>
    </row>
    <row r="762" spans="5:5" ht="14.4" thickTop="1" thickBot="1">
      <c r="E762"/>
    </row>
    <row r="763" spans="5:5" ht="14.4" thickTop="1" thickBot="1">
      <c r="E763"/>
    </row>
    <row r="764" spans="5:5" ht="14.4" thickTop="1" thickBot="1">
      <c r="E764"/>
    </row>
    <row r="765" spans="5:5" ht="14.4" thickTop="1" thickBot="1">
      <c r="E765"/>
    </row>
    <row r="766" spans="5:5" ht="14.4" thickTop="1" thickBot="1">
      <c r="E766"/>
    </row>
    <row r="767" spans="5:5" ht="14.4" thickTop="1" thickBot="1">
      <c r="E767"/>
    </row>
    <row r="768" spans="5:5" ht="13.8" thickTop="1">
      <c r="E768"/>
    </row>
    <row r="769" spans="5:5">
      <c r="E769"/>
    </row>
    <row r="770" spans="5:5">
      <c r="E770"/>
    </row>
    <row r="771" spans="5:5">
      <c r="E771"/>
    </row>
    <row r="772" spans="5:5">
      <c r="E772"/>
    </row>
    <row r="773" spans="5:5">
      <c r="E773"/>
    </row>
    <row r="774" spans="5:5">
      <c r="E774"/>
    </row>
    <row r="775" spans="5:5">
      <c r="E775"/>
    </row>
    <row r="776" spans="5:5">
      <c r="E776"/>
    </row>
    <row r="777" spans="5:5">
      <c r="E777"/>
    </row>
    <row r="778" spans="5:5">
      <c r="E778"/>
    </row>
    <row r="779" spans="5:5">
      <c r="E779"/>
    </row>
    <row r="780" spans="5:5">
      <c r="E780"/>
    </row>
    <row r="781" spans="5:5" ht="13.8" thickBot="1">
      <c r="E781"/>
    </row>
    <row r="782" spans="5:5" ht="14.4" thickTop="1" thickBot="1">
      <c r="E782"/>
    </row>
    <row r="783" spans="5:5" ht="14.4" thickTop="1" thickBot="1">
      <c r="E783"/>
    </row>
    <row r="784" spans="5:5" ht="14.4" thickTop="1" thickBot="1">
      <c r="E784"/>
    </row>
    <row r="785" spans="5:5" ht="14.4" thickTop="1" thickBot="1">
      <c r="E785"/>
    </row>
    <row r="786" spans="5:5" ht="14.4" thickTop="1" thickBot="1">
      <c r="E786"/>
    </row>
    <row r="787" spans="5:5" ht="14.4" thickTop="1" thickBot="1">
      <c r="E787"/>
    </row>
    <row r="788" spans="5:5" ht="14.4" thickTop="1" thickBot="1">
      <c r="E788"/>
    </row>
    <row r="789" spans="5:5" ht="14.4" thickTop="1" thickBot="1">
      <c r="E789"/>
    </row>
    <row r="790" spans="5:5" ht="14.4" thickTop="1" thickBot="1">
      <c r="E790"/>
    </row>
    <row r="791" spans="5:5" ht="14.4" thickTop="1" thickBot="1">
      <c r="E791"/>
    </row>
    <row r="792" spans="5:5" ht="14.4" thickTop="1" thickBot="1">
      <c r="E792"/>
    </row>
    <row r="793" spans="5:5" ht="14.4" thickTop="1" thickBot="1">
      <c r="E793"/>
    </row>
    <row r="794" spans="5:5" ht="14.4" thickTop="1" thickBot="1">
      <c r="E794"/>
    </row>
    <row r="795" spans="5:5" ht="14.4" thickTop="1" thickBot="1">
      <c r="E795"/>
    </row>
    <row r="796" spans="5:5" ht="14.4" thickTop="1" thickBot="1">
      <c r="E796"/>
    </row>
    <row r="797" spans="5:5" ht="14.4" thickTop="1" thickBot="1">
      <c r="E797"/>
    </row>
    <row r="798" spans="5:5" ht="14.4" thickTop="1" thickBot="1">
      <c r="E798"/>
    </row>
    <row r="799" spans="5:5" ht="14.4" thickTop="1" thickBot="1">
      <c r="E799"/>
    </row>
    <row r="800" spans="5:5" ht="14.4" thickTop="1" thickBot="1">
      <c r="E800"/>
    </row>
    <row r="801" spans="5:5" ht="14.4" thickTop="1" thickBot="1">
      <c r="E801"/>
    </row>
    <row r="802" spans="5:5" ht="14.4" thickTop="1" thickBot="1">
      <c r="E802"/>
    </row>
    <row r="803" spans="5:5" ht="14.4" thickTop="1" thickBot="1">
      <c r="E803"/>
    </row>
    <row r="804" spans="5:5" ht="14.4" thickTop="1" thickBot="1">
      <c r="E804"/>
    </row>
    <row r="805" spans="5:5" ht="14.4" thickTop="1" thickBot="1">
      <c r="E805"/>
    </row>
    <row r="806" spans="5:5" ht="14.4" thickTop="1" thickBot="1">
      <c r="E806"/>
    </row>
    <row r="807" spans="5:5" ht="14.4" thickTop="1" thickBot="1">
      <c r="E807"/>
    </row>
    <row r="808" spans="5:5" ht="14.4" thickTop="1" thickBot="1">
      <c r="E808"/>
    </row>
    <row r="809" spans="5:5" ht="14.4" thickTop="1" thickBot="1">
      <c r="E809"/>
    </row>
    <row r="810" spans="5:5" ht="14.4" thickTop="1" thickBot="1">
      <c r="E810"/>
    </row>
    <row r="811" spans="5:5" ht="14.4" thickTop="1" thickBot="1">
      <c r="E811"/>
    </row>
    <row r="812" spans="5:5" ht="14.4" thickTop="1" thickBot="1">
      <c r="E812"/>
    </row>
    <row r="813" spans="5:5" ht="14.4" thickTop="1" thickBot="1">
      <c r="E813"/>
    </row>
    <row r="814" spans="5:5" ht="14.4" thickTop="1" thickBot="1">
      <c r="E814"/>
    </row>
    <row r="815" spans="5:5" ht="14.4" thickTop="1" thickBot="1">
      <c r="E815"/>
    </row>
    <row r="816" spans="5:5" ht="14.4" thickTop="1" thickBot="1">
      <c r="E816"/>
    </row>
    <row r="817" spans="5:5" ht="14.4" thickTop="1" thickBot="1">
      <c r="E817"/>
    </row>
    <row r="818" spans="5:5" ht="14.4" thickTop="1" thickBot="1">
      <c r="E818"/>
    </row>
    <row r="819" spans="5:5" ht="14.4" thickTop="1" thickBot="1">
      <c r="E819"/>
    </row>
    <row r="820" spans="5:5" ht="14.4" thickTop="1" thickBot="1">
      <c r="E820"/>
    </row>
    <row r="821" spans="5:5" ht="14.4" thickTop="1" thickBot="1">
      <c r="E821"/>
    </row>
    <row r="822" spans="5:5" ht="14.4" thickTop="1" thickBot="1">
      <c r="E822"/>
    </row>
    <row r="823" spans="5:5" ht="14.4" thickTop="1" thickBot="1">
      <c r="E823"/>
    </row>
    <row r="824" spans="5:5" ht="14.4" thickTop="1" thickBot="1">
      <c r="E824"/>
    </row>
    <row r="825" spans="5:5" ht="14.4" thickTop="1" thickBot="1">
      <c r="E825"/>
    </row>
    <row r="826" spans="5:5" ht="14.4" thickTop="1" thickBot="1">
      <c r="E826"/>
    </row>
    <row r="827" spans="5:5" ht="14.4" thickTop="1" thickBot="1">
      <c r="E827"/>
    </row>
    <row r="828" spans="5:5" ht="14.4" thickTop="1" thickBot="1">
      <c r="E828"/>
    </row>
    <row r="829" spans="5:5" ht="14.4" thickTop="1" thickBot="1">
      <c r="E829"/>
    </row>
    <row r="830" spans="5:5" ht="14.4" thickTop="1" thickBot="1">
      <c r="E830"/>
    </row>
    <row r="831" spans="5:5" ht="14.4" thickTop="1" thickBot="1">
      <c r="E831"/>
    </row>
    <row r="832" spans="5:5" ht="14.4" thickTop="1" thickBot="1">
      <c r="E832"/>
    </row>
    <row r="833" spans="5:5" ht="14.4" thickTop="1" thickBot="1">
      <c r="E833"/>
    </row>
    <row r="834" spans="5:5" ht="14.4" thickTop="1" thickBot="1">
      <c r="E834"/>
    </row>
    <row r="835" spans="5:5" ht="14.4" thickTop="1" thickBot="1">
      <c r="E835"/>
    </row>
    <row r="836" spans="5:5" ht="14.4" thickTop="1" thickBot="1">
      <c r="E836"/>
    </row>
    <row r="837" spans="5:5" ht="14.4" thickTop="1" thickBot="1">
      <c r="E837"/>
    </row>
    <row r="838" spans="5:5" ht="13.8" thickTop="1">
      <c r="E838"/>
    </row>
    <row r="839" spans="5:5">
      <c r="E839"/>
    </row>
    <row r="840" spans="5:5">
      <c r="E840"/>
    </row>
    <row r="841" spans="5:5">
      <c r="E841"/>
    </row>
    <row r="842" spans="5:5">
      <c r="E842"/>
    </row>
    <row r="843" spans="5:5">
      <c r="E843"/>
    </row>
    <row r="844" spans="5:5">
      <c r="E844"/>
    </row>
    <row r="845" spans="5:5">
      <c r="E845"/>
    </row>
    <row r="846" spans="5:5">
      <c r="E846"/>
    </row>
    <row r="847" spans="5:5">
      <c r="E847"/>
    </row>
    <row r="848" spans="5:5">
      <c r="E848"/>
    </row>
    <row r="849" spans="5:5">
      <c r="E849"/>
    </row>
    <row r="850" spans="5:5">
      <c r="E850"/>
    </row>
    <row r="851" spans="5:5" ht="13.8" thickBot="1">
      <c r="E851"/>
    </row>
    <row r="852" spans="5:5" ht="14.4" thickTop="1" thickBot="1">
      <c r="E852"/>
    </row>
    <row r="853" spans="5:5" ht="14.4" thickTop="1" thickBot="1">
      <c r="E853"/>
    </row>
    <row r="854" spans="5:5" ht="14.4" thickTop="1" thickBot="1">
      <c r="E854"/>
    </row>
    <row r="855" spans="5:5" ht="14.4" thickTop="1" thickBot="1">
      <c r="E855"/>
    </row>
    <row r="856" spans="5:5" ht="14.4" thickTop="1" thickBot="1">
      <c r="E856"/>
    </row>
    <row r="857" spans="5:5" ht="14.4" thickTop="1" thickBot="1">
      <c r="E857"/>
    </row>
    <row r="858" spans="5:5" ht="14.4" thickTop="1" thickBot="1">
      <c r="E858"/>
    </row>
    <row r="859" spans="5:5" ht="14.4" thickTop="1" thickBot="1">
      <c r="E859"/>
    </row>
    <row r="860" spans="5:5" ht="14.4" thickTop="1" thickBot="1">
      <c r="E860"/>
    </row>
    <row r="861" spans="5:5" ht="14.4" thickTop="1" thickBot="1">
      <c r="E861"/>
    </row>
    <row r="862" spans="5:5" ht="14.4" thickTop="1" thickBot="1">
      <c r="E862"/>
    </row>
    <row r="863" spans="5:5" ht="14.4" thickTop="1" thickBot="1">
      <c r="E863"/>
    </row>
    <row r="864" spans="5:5" ht="14.4" thickTop="1" thickBot="1">
      <c r="E864"/>
    </row>
    <row r="865" spans="5:5" ht="14.4" thickTop="1" thickBot="1">
      <c r="E865"/>
    </row>
    <row r="866" spans="5:5" ht="14.4" thickTop="1" thickBot="1">
      <c r="E866"/>
    </row>
    <row r="867" spans="5:5" ht="14.4" thickTop="1" thickBot="1">
      <c r="E867"/>
    </row>
    <row r="868" spans="5:5" ht="14.4" thickTop="1" thickBot="1">
      <c r="E868"/>
    </row>
    <row r="869" spans="5:5" ht="14.4" thickTop="1" thickBot="1">
      <c r="E869"/>
    </row>
    <row r="870" spans="5:5" ht="14.4" thickTop="1" thickBot="1">
      <c r="E870"/>
    </row>
    <row r="871" spans="5:5" ht="14.4" thickTop="1" thickBot="1">
      <c r="E871"/>
    </row>
    <row r="872" spans="5:5" ht="14.4" thickTop="1" thickBot="1">
      <c r="E872"/>
    </row>
    <row r="873" spans="5:5" ht="14.4" thickTop="1" thickBot="1">
      <c r="E873"/>
    </row>
    <row r="874" spans="5:5" ht="14.4" thickTop="1" thickBot="1">
      <c r="E874"/>
    </row>
    <row r="875" spans="5:5" ht="14.4" thickTop="1" thickBot="1">
      <c r="E875"/>
    </row>
    <row r="876" spans="5:5" ht="14.4" thickTop="1" thickBot="1">
      <c r="E876"/>
    </row>
    <row r="877" spans="5:5" ht="14.4" thickTop="1" thickBot="1">
      <c r="E877"/>
    </row>
    <row r="878" spans="5:5" ht="14.4" thickTop="1" thickBot="1">
      <c r="E878"/>
    </row>
    <row r="879" spans="5:5" ht="14.4" thickTop="1" thickBot="1">
      <c r="E879"/>
    </row>
    <row r="880" spans="5:5" ht="14.4" thickTop="1" thickBot="1">
      <c r="E880"/>
    </row>
    <row r="881" spans="5:5" ht="14.4" thickTop="1" thickBot="1">
      <c r="E881"/>
    </row>
    <row r="882" spans="5:5" ht="14.4" thickTop="1" thickBot="1">
      <c r="E882"/>
    </row>
    <row r="883" spans="5:5" ht="14.4" thickTop="1" thickBot="1">
      <c r="E883"/>
    </row>
    <row r="884" spans="5:5" ht="14.4" thickTop="1" thickBot="1">
      <c r="E884"/>
    </row>
    <row r="885" spans="5:5" ht="14.4" thickTop="1" thickBot="1">
      <c r="E885"/>
    </row>
    <row r="886" spans="5:5" ht="14.4" thickTop="1" thickBot="1">
      <c r="E886"/>
    </row>
    <row r="887" spans="5:5" ht="14.4" thickTop="1" thickBot="1">
      <c r="E887"/>
    </row>
    <row r="888" spans="5:5" ht="14.4" thickTop="1" thickBot="1">
      <c r="E888"/>
    </row>
    <row r="889" spans="5:5" ht="14.4" thickTop="1" thickBot="1">
      <c r="E889"/>
    </row>
    <row r="890" spans="5:5" ht="14.4" thickTop="1" thickBot="1">
      <c r="E890"/>
    </row>
    <row r="891" spans="5:5" ht="14.4" thickTop="1" thickBot="1">
      <c r="E891"/>
    </row>
    <row r="892" spans="5:5" ht="14.4" thickTop="1" thickBot="1">
      <c r="E892"/>
    </row>
    <row r="893" spans="5:5" ht="14.4" thickTop="1" thickBot="1">
      <c r="E893"/>
    </row>
    <row r="894" spans="5:5" ht="14.4" thickTop="1" thickBot="1">
      <c r="E894"/>
    </row>
    <row r="895" spans="5:5" ht="14.4" thickTop="1" thickBot="1">
      <c r="E895"/>
    </row>
    <row r="896" spans="5:5" ht="14.4" thickTop="1" thickBot="1">
      <c r="E896"/>
    </row>
    <row r="897" spans="5:5" ht="14.4" thickTop="1" thickBot="1">
      <c r="E897"/>
    </row>
    <row r="898" spans="5:5" ht="14.4" thickTop="1" thickBot="1">
      <c r="E898"/>
    </row>
    <row r="899" spans="5:5" ht="14.4" thickTop="1" thickBot="1">
      <c r="E899"/>
    </row>
    <row r="900" spans="5:5" ht="14.4" thickTop="1" thickBot="1">
      <c r="E900"/>
    </row>
    <row r="901" spans="5:5" ht="14.4" thickTop="1" thickBot="1">
      <c r="E901"/>
    </row>
    <row r="902" spans="5:5" ht="14.4" thickTop="1" thickBot="1">
      <c r="E902"/>
    </row>
    <row r="903" spans="5:5" ht="14.4" thickTop="1" thickBot="1">
      <c r="E903"/>
    </row>
    <row r="904" spans="5:5" ht="14.4" thickTop="1" thickBot="1">
      <c r="E904"/>
    </row>
    <row r="905" spans="5:5" ht="14.4" thickTop="1" thickBot="1">
      <c r="E905"/>
    </row>
    <row r="906" spans="5:5" ht="14.4" thickTop="1" thickBot="1">
      <c r="E906"/>
    </row>
    <row r="907" spans="5:5" ht="14.4" thickTop="1" thickBot="1">
      <c r="E907"/>
    </row>
    <row r="908" spans="5:5" ht="13.8" thickTop="1">
      <c r="E908"/>
    </row>
    <row r="909" spans="5:5">
      <c r="E909"/>
    </row>
    <row r="910" spans="5:5">
      <c r="E910"/>
    </row>
    <row r="911" spans="5:5">
      <c r="E911"/>
    </row>
    <row r="912" spans="5:5">
      <c r="E912"/>
    </row>
    <row r="913" spans="5:5">
      <c r="E913"/>
    </row>
    <row r="914" spans="5:5">
      <c r="E914"/>
    </row>
    <row r="915" spans="5:5">
      <c r="E915"/>
    </row>
    <row r="916" spans="5:5">
      <c r="E916"/>
    </row>
    <row r="917" spans="5:5">
      <c r="E917"/>
    </row>
    <row r="918" spans="5:5">
      <c r="E918"/>
    </row>
    <row r="919" spans="5:5">
      <c r="E919"/>
    </row>
    <row r="920" spans="5:5">
      <c r="E920"/>
    </row>
    <row r="921" spans="5:5" ht="13.8" thickBot="1">
      <c r="E921"/>
    </row>
    <row r="922" spans="5:5" ht="14.4" thickTop="1" thickBot="1">
      <c r="E922"/>
    </row>
    <row r="923" spans="5:5" ht="14.4" thickTop="1" thickBot="1">
      <c r="E923"/>
    </row>
    <row r="924" spans="5:5" ht="14.4" thickTop="1" thickBot="1">
      <c r="E924"/>
    </row>
    <row r="925" spans="5:5" ht="14.4" thickTop="1" thickBot="1">
      <c r="E925"/>
    </row>
    <row r="926" spans="5:5" ht="14.4" thickTop="1" thickBot="1">
      <c r="E926"/>
    </row>
    <row r="927" spans="5:5" ht="14.4" thickTop="1" thickBot="1">
      <c r="E927"/>
    </row>
    <row r="928" spans="5:5" ht="14.4" thickTop="1" thickBot="1">
      <c r="E928"/>
    </row>
    <row r="929" spans="5:5" ht="14.4" thickTop="1" thickBot="1">
      <c r="E929"/>
    </row>
    <row r="930" spans="5:5" ht="14.4" thickTop="1" thickBot="1">
      <c r="E930"/>
    </row>
    <row r="931" spans="5:5" ht="14.4" thickTop="1" thickBot="1">
      <c r="E931"/>
    </row>
    <row r="932" spans="5:5" ht="14.4" thickTop="1" thickBot="1">
      <c r="E932"/>
    </row>
    <row r="933" spans="5:5" ht="14.4" thickTop="1" thickBot="1">
      <c r="E933"/>
    </row>
    <row r="934" spans="5:5" ht="14.4" thickTop="1" thickBot="1">
      <c r="E934"/>
    </row>
    <row r="935" spans="5:5" ht="14.4" thickTop="1" thickBot="1">
      <c r="E935"/>
    </row>
    <row r="936" spans="5:5" ht="14.4" thickTop="1" thickBot="1">
      <c r="E936"/>
    </row>
    <row r="937" spans="5:5" ht="14.4" thickTop="1" thickBot="1">
      <c r="E937"/>
    </row>
    <row r="938" spans="5:5" ht="14.4" thickTop="1" thickBot="1">
      <c r="E938"/>
    </row>
    <row r="939" spans="5:5" ht="14.4" thickTop="1" thickBot="1">
      <c r="E939"/>
    </row>
    <row r="940" spans="5:5" ht="14.4" thickTop="1" thickBot="1">
      <c r="E940"/>
    </row>
    <row r="941" spans="5:5" ht="14.4" thickTop="1" thickBot="1">
      <c r="E941"/>
    </row>
    <row r="942" spans="5:5" ht="14.4" thickTop="1" thickBot="1">
      <c r="E942"/>
    </row>
    <row r="943" spans="5:5" ht="14.4" thickTop="1" thickBot="1">
      <c r="E943"/>
    </row>
    <row r="944" spans="5:5" ht="14.4" thickTop="1" thickBot="1">
      <c r="E944"/>
    </row>
    <row r="945" spans="5:5" ht="14.4" thickTop="1" thickBot="1">
      <c r="E945"/>
    </row>
    <row r="946" spans="5:5" ht="14.4" thickTop="1" thickBot="1">
      <c r="E946"/>
    </row>
    <row r="947" spans="5:5" ht="14.4" thickTop="1" thickBot="1">
      <c r="E947"/>
    </row>
    <row r="948" spans="5:5" ht="14.4" thickTop="1" thickBot="1">
      <c r="E948"/>
    </row>
    <row r="949" spans="5:5" ht="14.4" thickTop="1" thickBot="1">
      <c r="E949"/>
    </row>
    <row r="950" spans="5:5" ht="14.4" thickTop="1" thickBot="1">
      <c r="E950"/>
    </row>
    <row r="951" spans="5:5" ht="14.4" thickTop="1" thickBot="1">
      <c r="E951"/>
    </row>
    <row r="952" spans="5:5" ht="14.4" thickTop="1" thickBot="1">
      <c r="E952"/>
    </row>
    <row r="953" spans="5:5" ht="14.4" thickTop="1" thickBot="1">
      <c r="E953"/>
    </row>
    <row r="954" spans="5:5" ht="14.4" thickTop="1" thickBot="1">
      <c r="E954"/>
    </row>
    <row r="955" spans="5:5" ht="14.4" thickTop="1" thickBot="1">
      <c r="E955"/>
    </row>
    <row r="956" spans="5:5" ht="14.4" thickTop="1" thickBot="1">
      <c r="E956"/>
    </row>
    <row r="957" spans="5:5" ht="14.4" thickTop="1" thickBot="1">
      <c r="E957"/>
    </row>
    <row r="958" spans="5:5" ht="14.4" thickTop="1" thickBot="1">
      <c r="E958"/>
    </row>
    <row r="959" spans="5:5" ht="14.4" thickTop="1" thickBot="1">
      <c r="E959"/>
    </row>
    <row r="960" spans="5:5" ht="14.4" thickTop="1" thickBot="1">
      <c r="E960"/>
    </row>
    <row r="961" spans="5:5" ht="14.4" thickTop="1" thickBot="1">
      <c r="E961"/>
    </row>
    <row r="962" spans="5:5" ht="14.4" thickTop="1" thickBot="1">
      <c r="E962"/>
    </row>
    <row r="963" spans="5:5" ht="14.4" thickTop="1" thickBot="1">
      <c r="E963"/>
    </row>
    <row r="964" spans="5:5" ht="14.4" thickTop="1" thickBot="1">
      <c r="E964"/>
    </row>
    <row r="965" spans="5:5" ht="14.4" thickTop="1" thickBot="1">
      <c r="E965"/>
    </row>
    <row r="966" spans="5:5" ht="14.4" thickTop="1" thickBot="1">
      <c r="E966"/>
    </row>
    <row r="967" spans="5:5" ht="14.4" thickTop="1" thickBot="1">
      <c r="E967"/>
    </row>
    <row r="968" spans="5:5" ht="14.4" thickTop="1" thickBot="1">
      <c r="E968"/>
    </row>
    <row r="969" spans="5:5" ht="14.4" thickTop="1" thickBot="1">
      <c r="E969"/>
    </row>
    <row r="970" spans="5:5" ht="14.4" thickTop="1" thickBot="1">
      <c r="E970"/>
    </row>
    <row r="971" spans="5:5" ht="14.4" thickTop="1" thickBot="1">
      <c r="E971"/>
    </row>
    <row r="972" spans="5:5" ht="14.4" thickTop="1" thickBot="1">
      <c r="E972"/>
    </row>
    <row r="973" spans="5:5" ht="14.4" thickTop="1" thickBot="1">
      <c r="E973"/>
    </row>
    <row r="974" spans="5:5" ht="14.4" thickTop="1" thickBot="1">
      <c r="E974"/>
    </row>
    <row r="975" spans="5:5" ht="14.4" thickTop="1" thickBot="1">
      <c r="E975"/>
    </row>
    <row r="976" spans="5:5" ht="14.4" thickTop="1" thickBot="1">
      <c r="E976"/>
    </row>
    <row r="977" spans="5:5" ht="14.4" thickTop="1" thickBot="1">
      <c r="E977"/>
    </row>
    <row r="978" spans="5:5" ht="13.8" thickTop="1">
      <c r="E978"/>
    </row>
    <row r="979" spans="5:5">
      <c r="E979"/>
    </row>
    <row r="980" spans="5:5">
      <c r="E980"/>
    </row>
    <row r="981" spans="5:5">
      <c r="E981"/>
    </row>
    <row r="982" spans="5:5">
      <c r="E982"/>
    </row>
    <row r="983" spans="5:5">
      <c r="E983"/>
    </row>
    <row r="984" spans="5:5">
      <c r="E984"/>
    </row>
    <row r="985" spans="5:5">
      <c r="E985"/>
    </row>
    <row r="986" spans="5:5">
      <c r="E986"/>
    </row>
    <row r="987" spans="5:5">
      <c r="E987"/>
    </row>
    <row r="988" spans="5:5">
      <c r="E988"/>
    </row>
    <row r="989" spans="5:5">
      <c r="E989"/>
    </row>
    <row r="990" spans="5:5">
      <c r="E990"/>
    </row>
    <row r="991" spans="5:5" ht="13.8" thickBot="1">
      <c r="E991"/>
    </row>
    <row r="992" spans="5:5" ht="14.4" thickTop="1" thickBot="1">
      <c r="E992"/>
    </row>
    <row r="993" spans="5:5" ht="14.4" thickTop="1" thickBot="1">
      <c r="E993"/>
    </row>
    <row r="994" spans="5:5" ht="14.4" thickTop="1" thickBot="1">
      <c r="E994"/>
    </row>
    <row r="995" spans="5:5" ht="14.4" thickTop="1" thickBot="1">
      <c r="E995"/>
    </row>
    <row r="996" spans="5:5" ht="14.4" thickTop="1" thickBot="1">
      <c r="E996"/>
    </row>
    <row r="997" spans="5:5" ht="14.4" thickTop="1" thickBot="1">
      <c r="E997"/>
    </row>
    <row r="998" spans="5:5" ht="14.4" thickTop="1" thickBot="1">
      <c r="E998"/>
    </row>
    <row r="999" spans="5:5" ht="14.4" thickTop="1" thickBot="1">
      <c r="E999"/>
    </row>
    <row r="1000" spans="5:5" ht="14.4" thickTop="1" thickBot="1">
      <c r="E1000"/>
    </row>
    <row r="1001" spans="5:5" ht="14.4" thickTop="1" thickBot="1">
      <c r="E1001"/>
    </row>
    <row r="1002" spans="5:5" ht="14.4" thickTop="1" thickBot="1">
      <c r="E1002"/>
    </row>
    <row r="1003" spans="5:5" ht="14.4" thickTop="1" thickBot="1">
      <c r="E1003"/>
    </row>
    <row r="1004" spans="5:5" ht="14.4" thickTop="1" thickBot="1">
      <c r="E1004"/>
    </row>
    <row r="1005" spans="5:5" ht="14.4" thickTop="1" thickBot="1">
      <c r="E1005"/>
    </row>
    <row r="1006" spans="5:5" ht="14.4" thickTop="1" thickBot="1">
      <c r="E1006"/>
    </row>
    <row r="1007" spans="5:5" ht="14.4" thickTop="1" thickBot="1">
      <c r="E1007"/>
    </row>
    <row r="1008" spans="5:5" ht="14.4" thickTop="1" thickBot="1">
      <c r="E1008"/>
    </row>
    <row r="1009" spans="5:5" ht="14.4" thickTop="1" thickBot="1">
      <c r="E1009"/>
    </row>
    <row r="1010" spans="5:5" ht="14.4" thickTop="1" thickBot="1">
      <c r="E1010"/>
    </row>
    <row r="1011" spans="5:5" ht="14.4" thickTop="1" thickBot="1">
      <c r="E1011"/>
    </row>
    <row r="1012" spans="5:5" ht="14.4" thickTop="1" thickBot="1">
      <c r="E1012"/>
    </row>
    <row r="1013" spans="5:5" ht="14.4" thickTop="1" thickBot="1">
      <c r="E1013"/>
    </row>
    <row r="1014" spans="5:5" ht="14.4" thickTop="1" thickBot="1">
      <c r="E1014"/>
    </row>
    <row r="1015" spans="5:5" ht="14.4" thickTop="1" thickBot="1">
      <c r="E1015"/>
    </row>
    <row r="1016" spans="5:5" ht="14.4" thickTop="1" thickBot="1">
      <c r="E1016"/>
    </row>
    <row r="1017" spans="5:5" ht="14.4" thickTop="1" thickBot="1">
      <c r="E1017"/>
    </row>
    <row r="1018" spans="5:5" ht="14.4" thickTop="1" thickBot="1">
      <c r="E1018"/>
    </row>
    <row r="1019" spans="5:5" ht="14.4" thickTop="1" thickBot="1">
      <c r="E1019"/>
    </row>
    <row r="1020" spans="5:5" ht="14.4" thickTop="1" thickBot="1">
      <c r="E1020"/>
    </row>
    <row r="1021" spans="5:5" ht="14.4" thickTop="1" thickBot="1">
      <c r="E1021"/>
    </row>
    <row r="1022" spans="5:5" ht="14.4" thickTop="1" thickBot="1">
      <c r="E1022"/>
    </row>
    <row r="1023" spans="5:5" ht="14.4" thickTop="1" thickBot="1">
      <c r="E1023"/>
    </row>
    <row r="1024" spans="5:5" ht="14.4" thickTop="1" thickBot="1">
      <c r="E1024"/>
    </row>
    <row r="1025" spans="5:5" ht="14.4" thickTop="1" thickBot="1">
      <c r="E1025"/>
    </row>
    <row r="1026" spans="5:5" ht="14.4" thickTop="1" thickBot="1">
      <c r="E1026"/>
    </row>
    <row r="1027" spans="5:5" ht="14.4" thickTop="1" thickBot="1">
      <c r="E1027"/>
    </row>
    <row r="1028" spans="5:5" ht="14.4" thickTop="1" thickBot="1">
      <c r="E1028"/>
    </row>
    <row r="1029" spans="5:5" ht="14.4" thickTop="1" thickBot="1">
      <c r="E1029"/>
    </row>
    <row r="1030" spans="5:5" ht="14.4" thickTop="1" thickBot="1">
      <c r="E1030"/>
    </row>
    <row r="1031" spans="5:5" ht="14.4" thickTop="1" thickBot="1">
      <c r="E1031"/>
    </row>
    <row r="1032" spans="5:5" ht="14.4" thickTop="1" thickBot="1">
      <c r="E1032"/>
    </row>
    <row r="1033" spans="5:5" ht="14.4" thickTop="1" thickBot="1">
      <c r="E1033"/>
    </row>
    <row r="1034" spans="5:5" ht="14.4" thickTop="1" thickBot="1">
      <c r="E1034"/>
    </row>
    <row r="1035" spans="5:5" ht="14.4" thickTop="1" thickBot="1">
      <c r="E1035"/>
    </row>
    <row r="1036" spans="5:5" ht="14.4" thickTop="1" thickBot="1">
      <c r="E1036"/>
    </row>
    <row r="1037" spans="5:5" ht="14.4" thickTop="1" thickBot="1">
      <c r="E1037"/>
    </row>
    <row r="1038" spans="5:5" ht="14.4" thickTop="1" thickBot="1">
      <c r="E1038"/>
    </row>
    <row r="1039" spans="5:5" ht="14.4" thickTop="1" thickBot="1">
      <c r="E1039"/>
    </row>
    <row r="1040" spans="5:5" ht="14.4" thickTop="1" thickBot="1">
      <c r="E1040"/>
    </row>
    <row r="1041" spans="5:5" ht="14.4" thickTop="1" thickBot="1">
      <c r="E1041"/>
    </row>
    <row r="1042" spans="5:5" ht="14.4" thickTop="1" thickBot="1">
      <c r="E1042"/>
    </row>
    <row r="1043" spans="5:5" ht="14.4" thickTop="1" thickBot="1">
      <c r="E1043"/>
    </row>
    <row r="1044" spans="5:5" ht="14.4" thickTop="1" thickBot="1">
      <c r="E1044"/>
    </row>
    <row r="1045" spans="5:5" ht="14.4" thickTop="1" thickBot="1">
      <c r="E1045"/>
    </row>
    <row r="1046" spans="5:5" ht="14.4" thickTop="1" thickBot="1">
      <c r="E1046"/>
    </row>
    <row r="1047" spans="5:5" ht="14.4" thickTop="1" thickBot="1">
      <c r="E1047"/>
    </row>
    <row r="1048" spans="5:5" ht="13.8" thickTop="1">
      <c r="E1048"/>
    </row>
    <row r="1049" spans="5:5">
      <c r="E1049"/>
    </row>
    <row r="1050" spans="5:5">
      <c r="E1050"/>
    </row>
    <row r="1051" spans="5:5">
      <c r="E1051"/>
    </row>
    <row r="1052" spans="5:5">
      <c r="E1052"/>
    </row>
    <row r="1053" spans="5:5">
      <c r="E1053"/>
    </row>
    <row r="1054" spans="5:5">
      <c r="E1054"/>
    </row>
    <row r="1055" spans="5:5">
      <c r="E1055"/>
    </row>
    <row r="1056" spans="5:5">
      <c r="E1056"/>
    </row>
    <row r="1057" spans="5:5">
      <c r="E1057"/>
    </row>
    <row r="1058" spans="5:5">
      <c r="E1058"/>
    </row>
    <row r="1059" spans="5:5">
      <c r="E1059"/>
    </row>
    <row r="1060" spans="5:5">
      <c r="E1060"/>
    </row>
    <row r="1061" spans="5:5" ht="13.8" thickBot="1">
      <c r="E1061"/>
    </row>
    <row r="1062" spans="5:5" ht="14.4" thickTop="1" thickBot="1">
      <c r="E1062"/>
    </row>
    <row r="1063" spans="5:5" ht="14.4" thickTop="1" thickBot="1">
      <c r="E1063"/>
    </row>
    <row r="1064" spans="5:5" ht="14.4" thickTop="1" thickBot="1">
      <c r="E1064"/>
    </row>
    <row r="1065" spans="5:5" ht="14.4" thickTop="1" thickBot="1">
      <c r="E1065"/>
    </row>
    <row r="1066" spans="5:5" ht="14.4" thickTop="1" thickBot="1">
      <c r="E1066"/>
    </row>
    <row r="1067" spans="5:5" ht="14.4" thickTop="1" thickBot="1">
      <c r="E1067"/>
    </row>
    <row r="1068" spans="5:5" ht="14.4" thickTop="1" thickBot="1">
      <c r="E1068"/>
    </row>
    <row r="1069" spans="5:5" ht="14.4" thickTop="1" thickBot="1">
      <c r="E1069"/>
    </row>
    <row r="1070" spans="5:5" ht="14.4" thickTop="1" thickBot="1">
      <c r="E1070"/>
    </row>
    <row r="1071" spans="5:5" ht="14.4" thickTop="1" thickBot="1">
      <c r="E1071"/>
    </row>
    <row r="1072" spans="5:5" ht="14.4" thickTop="1" thickBot="1">
      <c r="E1072"/>
    </row>
    <row r="1073" spans="5:5" ht="14.4" thickTop="1" thickBot="1">
      <c r="E1073"/>
    </row>
    <row r="1074" spans="5:5" ht="14.4" thickTop="1" thickBot="1">
      <c r="E1074"/>
    </row>
    <row r="1075" spans="5:5" ht="14.4" thickTop="1" thickBot="1">
      <c r="E1075"/>
    </row>
    <row r="1076" spans="5:5" ht="14.4" thickTop="1" thickBot="1">
      <c r="E1076"/>
    </row>
    <row r="1077" spans="5:5" ht="14.4" thickTop="1" thickBot="1">
      <c r="E1077"/>
    </row>
    <row r="1078" spans="5:5" ht="14.4" thickTop="1" thickBot="1">
      <c r="E1078"/>
    </row>
    <row r="1079" spans="5:5" ht="14.4" thickTop="1" thickBot="1">
      <c r="E1079"/>
    </row>
    <row r="1080" spans="5:5" ht="14.4" thickTop="1" thickBot="1">
      <c r="E1080"/>
    </row>
    <row r="1081" spans="5:5" ht="14.4" thickTop="1" thickBot="1">
      <c r="E1081"/>
    </row>
    <row r="1082" spans="5:5" ht="14.4" thickTop="1" thickBot="1">
      <c r="E1082"/>
    </row>
    <row r="1083" spans="5:5" ht="14.4" thickTop="1" thickBot="1">
      <c r="E1083"/>
    </row>
    <row r="1084" spans="5:5" ht="14.4" thickTop="1" thickBot="1">
      <c r="E1084"/>
    </row>
    <row r="1085" spans="5:5" ht="14.4" thickTop="1" thickBot="1">
      <c r="E1085"/>
    </row>
    <row r="1086" spans="5:5" ht="14.4" thickTop="1" thickBot="1">
      <c r="E1086"/>
    </row>
    <row r="1087" spans="5:5" ht="14.4" thickTop="1" thickBot="1">
      <c r="E1087"/>
    </row>
    <row r="1088" spans="5:5" ht="14.4" thickTop="1" thickBot="1">
      <c r="E1088"/>
    </row>
    <row r="1089" spans="5:5" ht="14.4" thickTop="1" thickBot="1">
      <c r="E1089"/>
    </row>
    <row r="1090" spans="5:5" ht="14.4" thickTop="1" thickBot="1">
      <c r="E1090"/>
    </row>
    <row r="1091" spans="5:5" ht="14.4" thickTop="1" thickBot="1">
      <c r="E1091"/>
    </row>
    <row r="1092" spans="5:5" ht="14.4" thickTop="1" thickBot="1">
      <c r="E1092"/>
    </row>
    <row r="1093" spans="5:5" ht="14.4" thickTop="1" thickBot="1">
      <c r="E1093"/>
    </row>
    <row r="1094" spans="5:5" ht="14.4" thickTop="1" thickBot="1">
      <c r="E1094"/>
    </row>
    <row r="1095" spans="5:5" ht="14.4" thickTop="1" thickBot="1">
      <c r="E1095"/>
    </row>
    <row r="1096" spans="5:5" ht="14.4" thickTop="1" thickBot="1">
      <c r="E1096"/>
    </row>
    <row r="1097" spans="5:5" ht="14.4" thickTop="1" thickBot="1">
      <c r="E1097"/>
    </row>
    <row r="1098" spans="5:5" ht="14.4" thickTop="1" thickBot="1">
      <c r="E1098"/>
    </row>
    <row r="1099" spans="5:5" ht="14.4" thickTop="1" thickBot="1">
      <c r="E1099"/>
    </row>
    <row r="1100" spans="5:5" ht="14.4" thickTop="1" thickBot="1">
      <c r="E1100"/>
    </row>
    <row r="1101" spans="5:5" ht="14.4" thickTop="1" thickBot="1">
      <c r="E1101"/>
    </row>
    <row r="1102" spans="5:5" ht="14.4" thickTop="1" thickBot="1">
      <c r="E1102"/>
    </row>
    <row r="1103" spans="5:5" ht="14.4" thickTop="1" thickBot="1">
      <c r="E1103"/>
    </row>
    <row r="1104" spans="5:5" ht="14.4" thickTop="1" thickBot="1">
      <c r="E1104"/>
    </row>
    <row r="1105" spans="5:5" ht="14.4" thickTop="1" thickBot="1">
      <c r="E1105"/>
    </row>
    <row r="1106" spans="5:5" ht="14.4" thickTop="1" thickBot="1">
      <c r="E1106"/>
    </row>
    <row r="1107" spans="5:5" ht="14.4" thickTop="1" thickBot="1">
      <c r="E1107"/>
    </row>
    <row r="1108" spans="5:5" ht="14.4" thickTop="1" thickBot="1">
      <c r="E1108"/>
    </row>
    <row r="1109" spans="5:5" ht="14.4" thickTop="1" thickBot="1">
      <c r="E1109"/>
    </row>
    <row r="1110" spans="5:5" ht="14.4" thickTop="1" thickBot="1">
      <c r="E1110"/>
    </row>
    <row r="1111" spans="5:5" ht="14.4" thickTop="1" thickBot="1">
      <c r="E1111"/>
    </row>
    <row r="1112" spans="5:5" ht="14.4" thickTop="1" thickBot="1">
      <c r="E1112"/>
    </row>
    <row r="1113" spans="5:5" ht="14.4" thickTop="1" thickBot="1">
      <c r="E1113"/>
    </row>
    <row r="1114" spans="5:5" ht="14.4" thickTop="1" thickBot="1">
      <c r="E1114"/>
    </row>
    <row r="1115" spans="5:5" ht="14.4" thickTop="1" thickBot="1">
      <c r="E1115"/>
    </row>
    <row r="1116" spans="5:5" ht="14.4" thickTop="1" thickBot="1">
      <c r="E1116"/>
    </row>
    <row r="1117" spans="5:5" ht="14.4" thickTop="1" thickBot="1">
      <c r="E1117"/>
    </row>
    <row r="1118" spans="5:5" ht="13.8" thickTop="1">
      <c r="E1118"/>
    </row>
    <row r="1119" spans="5:5">
      <c r="E1119"/>
    </row>
    <row r="1120" spans="5:5">
      <c r="E1120"/>
    </row>
    <row r="1121" spans="5:5">
      <c r="E1121"/>
    </row>
    <row r="1122" spans="5:5">
      <c r="E1122"/>
    </row>
    <row r="1123" spans="5:5">
      <c r="E1123"/>
    </row>
    <row r="1124" spans="5:5">
      <c r="E1124"/>
    </row>
    <row r="1125" spans="5:5">
      <c r="E1125"/>
    </row>
    <row r="1126" spans="5:5">
      <c r="E1126"/>
    </row>
    <row r="1127" spans="5:5">
      <c r="E1127"/>
    </row>
    <row r="1128" spans="5:5">
      <c r="E1128"/>
    </row>
    <row r="1129" spans="5:5">
      <c r="E1129"/>
    </row>
    <row r="1130" spans="5:5">
      <c r="E1130"/>
    </row>
    <row r="1131" spans="5:5" ht="13.8" thickBot="1">
      <c r="E1131"/>
    </row>
    <row r="1132" spans="5:5" ht="14.4" thickTop="1" thickBot="1">
      <c r="E1132"/>
    </row>
    <row r="1133" spans="5:5" ht="14.4" thickTop="1" thickBot="1">
      <c r="E1133"/>
    </row>
    <row r="1134" spans="5:5" ht="14.4" thickTop="1" thickBot="1">
      <c r="E1134"/>
    </row>
    <row r="1135" spans="5:5" ht="14.4" thickTop="1" thickBot="1">
      <c r="E1135"/>
    </row>
    <row r="1136" spans="5:5" ht="14.4" thickTop="1" thickBot="1">
      <c r="E1136"/>
    </row>
    <row r="1137" spans="5:5" ht="14.4" thickTop="1" thickBot="1">
      <c r="E1137"/>
    </row>
    <row r="1138" spans="5:5" ht="14.4" thickTop="1" thickBot="1">
      <c r="E1138"/>
    </row>
    <row r="1139" spans="5:5" ht="14.4" thickTop="1" thickBot="1">
      <c r="E1139"/>
    </row>
    <row r="1140" spans="5:5" ht="14.4" thickTop="1" thickBot="1">
      <c r="E1140"/>
    </row>
    <row r="1141" spans="5:5" ht="14.4" thickTop="1" thickBot="1">
      <c r="E1141"/>
    </row>
    <row r="1142" spans="5:5" ht="14.4" thickTop="1" thickBot="1">
      <c r="E1142"/>
    </row>
    <row r="1143" spans="5:5" ht="14.4" thickTop="1" thickBot="1">
      <c r="E1143"/>
    </row>
    <row r="1144" spans="5:5" ht="14.4" thickTop="1" thickBot="1">
      <c r="E1144"/>
    </row>
    <row r="1145" spans="5:5" ht="14.4" thickTop="1" thickBot="1">
      <c r="E1145"/>
    </row>
    <row r="1146" spans="5:5" ht="14.4" thickTop="1" thickBot="1">
      <c r="E1146"/>
    </row>
    <row r="1147" spans="5:5" ht="14.4" thickTop="1" thickBot="1">
      <c r="E1147"/>
    </row>
    <row r="1148" spans="5:5" ht="14.4" thickTop="1" thickBot="1">
      <c r="E1148"/>
    </row>
    <row r="1149" spans="5:5" ht="14.4" thickTop="1" thickBot="1">
      <c r="E1149"/>
    </row>
    <row r="1150" spans="5:5" ht="14.4" thickTop="1" thickBot="1">
      <c r="E1150"/>
    </row>
    <row r="1151" spans="5:5" ht="14.4" thickTop="1" thickBot="1">
      <c r="E1151"/>
    </row>
    <row r="1152" spans="5:5" ht="14.4" thickTop="1" thickBot="1">
      <c r="E1152"/>
    </row>
    <row r="1153" spans="5:5" ht="14.4" thickTop="1" thickBot="1">
      <c r="E1153"/>
    </row>
    <row r="1154" spans="5:5" ht="14.4" thickTop="1" thickBot="1">
      <c r="E1154"/>
    </row>
    <row r="1155" spans="5:5" ht="14.4" thickTop="1" thickBot="1">
      <c r="E1155"/>
    </row>
    <row r="1156" spans="5:5" ht="14.4" thickTop="1" thickBot="1">
      <c r="E1156"/>
    </row>
    <row r="1157" spans="5:5" ht="14.4" thickTop="1" thickBot="1">
      <c r="E1157"/>
    </row>
    <row r="1158" spans="5:5" ht="14.4" thickTop="1" thickBot="1">
      <c r="E1158"/>
    </row>
    <row r="1159" spans="5:5" ht="14.4" thickTop="1" thickBot="1">
      <c r="E1159"/>
    </row>
    <row r="1160" spans="5:5" ht="14.4" thickTop="1" thickBot="1">
      <c r="E1160"/>
    </row>
    <row r="1161" spans="5:5" ht="14.4" thickTop="1" thickBot="1">
      <c r="E1161"/>
    </row>
    <row r="1162" spans="5:5" ht="14.4" thickTop="1" thickBot="1">
      <c r="E1162"/>
    </row>
    <row r="1163" spans="5:5" ht="14.4" thickTop="1" thickBot="1">
      <c r="E1163"/>
    </row>
    <row r="1164" spans="5:5" ht="14.4" thickTop="1" thickBot="1">
      <c r="E1164"/>
    </row>
    <row r="1165" spans="5:5" ht="14.4" thickTop="1" thickBot="1">
      <c r="E1165"/>
    </row>
    <row r="1166" spans="5:5" ht="14.4" thickTop="1" thickBot="1">
      <c r="E1166"/>
    </row>
    <row r="1167" spans="5:5" ht="14.4" thickTop="1" thickBot="1">
      <c r="E1167"/>
    </row>
    <row r="1168" spans="5:5" ht="14.4" thickTop="1" thickBot="1">
      <c r="E1168"/>
    </row>
    <row r="1169" spans="5:5" ht="14.4" thickTop="1" thickBot="1">
      <c r="E1169"/>
    </row>
    <row r="1170" spans="5:5" ht="14.4" thickTop="1" thickBot="1">
      <c r="E1170"/>
    </row>
    <row r="1171" spans="5:5" ht="14.4" thickTop="1" thickBot="1">
      <c r="E1171"/>
    </row>
    <row r="1172" spans="5:5" ht="14.4" thickTop="1" thickBot="1">
      <c r="E1172"/>
    </row>
    <row r="1173" spans="5:5" ht="14.4" thickTop="1" thickBot="1">
      <c r="E1173"/>
    </row>
    <row r="1174" spans="5:5" ht="14.4" thickTop="1" thickBot="1">
      <c r="E1174"/>
    </row>
    <row r="1175" spans="5:5" ht="14.4" thickTop="1" thickBot="1">
      <c r="E1175"/>
    </row>
    <row r="1176" spans="5:5" ht="14.4" thickTop="1" thickBot="1">
      <c r="E1176"/>
    </row>
    <row r="1177" spans="5:5" ht="14.4" thickTop="1" thickBot="1">
      <c r="E1177"/>
    </row>
    <row r="1178" spans="5:5" ht="14.4" thickTop="1" thickBot="1">
      <c r="E1178"/>
    </row>
    <row r="1179" spans="5:5" ht="14.4" thickTop="1" thickBot="1">
      <c r="E1179"/>
    </row>
    <row r="1180" spans="5:5" ht="14.4" thickTop="1" thickBot="1">
      <c r="E1180"/>
    </row>
    <row r="1181" spans="5:5" ht="14.4" thickTop="1" thickBot="1">
      <c r="E1181"/>
    </row>
    <row r="1182" spans="5:5" ht="14.4" thickTop="1" thickBot="1">
      <c r="E1182"/>
    </row>
    <row r="1183" spans="5:5" ht="14.4" thickTop="1" thickBot="1">
      <c r="E1183"/>
    </row>
    <row r="1184" spans="5:5" ht="14.4" thickTop="1" thickBot="1">
      <c r="E1184"/>
    </row>
    <row r="1185" spans="5:5" ht="14.4" thickTop="1" thickBot="1">
      <c r="E1185"/>
    </row>
    <row r="1186" spans="5:5" ht="14.4" thickTop="1" thickBot="1">
      <c r="E1186"/>
    </row>
    <row r="1187" spans="5:5" ht="14.4" thickTop="1" thickBot="1">
      <c r="E1187"/>
    </row>
    <row r="1188" spans="5:5" ht="13.8" thickTop="1">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ht="13.8" thickBot="1">
      <c r="E1201"/>
    </row>
    <row r="1202" spans="5:5" ht="14.4" thickTop="1" thickBot="1">
      <c r="E1202"/>
    </row>
    <row r="1203" spans="5:5" ht="14.4" thickTop="1" thickBot="1">
      <c r="E1203"/>
    </row>
    <row r="1204" spans="5:5" ht="14.4" thickTop="1" thickBot="1">
      <c r="E1204"/>
    </row>
    <row r="1205" spans="5:5" ht="14.4" thickTop="1" thickBot="1">
      <c r="E1205"/>
    </row>
    <row r="1206" spans="5:5" ht="14.4" thickTop="1" thickBot="1">
      <c r="E1206"/>
    </row>
    <row r="1207" spans="5:5" ht="14.4" thickTop="1" thickBot="1">
      <c r="E1207"/>
    </row>
    <row r="1208" spans="5:5" ht="14.4" thickTop="1" thickBot="1">
      <c r="E1208"/>
    </row>
    <row r="1209" spans="5:5" ht="14.4" thickTop="1" thickBot="1">
      <c r="E1209"/>
    </row>
    <row r="1210" spans="5:5" ht="14.4" thickTop="1" thickBot="1">
      <c r="E1210"/>
    </row>
    <row r="1211" spans="5:5" ht="14.4" thickTop="1" thickBot="1">
      <c r="E1211"/>
    </row>
    <row r="1212" spans="5:5" ht="14.4" thickTop="1" thickBot="1">
      <c r="E1212"/>
    </row>
    <row r="1213" spans="5:5" ht="14.4" thickTop="1" thickBot="1">
      <c r="E1213"/>
    </row>
    <row r="1214" spans="5:5" ht="14.4" thickTop="1" thickBot="1">
      <c r="E1214"/>
    </row>
    <row r="1215" spans="5:5" ht="14.4" thickTop="1" thickBot="1">
      <c r="E1215"/>
    </row>
    <row r="1216" spans="5:5" ht="14.4" thickTop="1" thickBot="1">
      <c r="E1216"/>
    </row>
    <row r="1217" spans="5:5" ht="14.4" thickTop="1" thickBot="1">
      <c r="E1217"/>
    </row>
    <row r="1218" spans="5:5" ht="14.4" thickTop="1" thickBot="1">
      <c r="E1218"/>
    </row>
    <row r="1219" spans="5:5" ht="14.4" thickTop="1" thickBot="1">
      <c r="E1219"/>
    </row>
    <row r="1220" spans="5:5" ht="14.4" thickTop="1" thickBot="1">
      <c r="E1220"/>
    </row>
    <row r="1221" spans="5:5" ht="14.4" thickTop="1" thickBot="1">
      <c r="E1221"/>
    </row>
    <row r="1222" spans="5:5" ht="14.4" thickTop="1" thickBot="1">
      <c r="E1222"/>
    </row>
    <row r="1223" spans="5:5" ht="14.4" thickTop="1" thickBot="1">
      <c r="E1223"/>
    </row>
    <row r="1224" spans="5:5" ht="14.4" thickTop="1" thickBot="1">
      <c r="E1224"/>
    </row>
    <row r="1225" spans="5:5" ht="14.4" thickTop="1" thickBot="1">
      <c r="E1225"/>
    </row>
    <row r="1226" spans="5:5" ht="14.4" thickTop="1" thickBot="1">
      <c r="E1226"/>
    </row>
    <row r="1227" spans="5:5" ht="14.4" thickTop="1" thickBot="1">
      <c r="E1227"/>
    </row>
    <row r="1228" spans="5:5" ht="14.4" thickTop="1" thickBot="1">
      <c r="E1228"/>
    </row>
    <row r="1229" spans="5:5" ht="14.4" thickTop="1" thickBot="1">
      <c r="E1229"/>
    </row>
    <row r="1230" spans="5:5" ht="14.4" thickTop="1" thickBot="1">
      <c r="E1230"/>
    </row>
    <row r="1231" spans="5:5" ht="14.4" thickTop="1" thickBot="1">
      <c r="E1231"/>
    </row>
    <row r="1232" spans="5:5" ht="14.4" thickTop="1" thickBot="1">
      <c r="E1232"/>
    </row>
    <row r="1233" spans="5:5" ht="14.4" thickTop="1" thickBot="1">
      <c r="E1233"/>
    </row>
    <row r="1234" spans="5:5" ht="14.4" thickTop="1" thickBot="1">
      <c r="E1234"/>
    </row>
    <row r="1235" spans="5:5" ht="14.4" thickTop="1" thickBot="1">
      <c r="E1235"/>
    </row>
    <row r="1236" spans="5:5" ht="14.4" thickTop="1" thickBot="1">
      <c r="E1236"/>
    </row>
    <row r="1237" spans="5:5" ht="14.4" thickTop="1" thickBot="1">
      <c r="E1237"/>
    </row>
    <row r="1238" spans="5:5" ht="14.4" thickTop="1" thickBot="1">
      <c r="E1238"/>
    </row>
    <row r="1239" spans="5:5" ht="14.4" thickTop="1" thickBot="1">
      <c r="E1239"/>
    </row>
    <row r="1240" spans="5:5" ht="14.4" thickTop="1" thickBot="1">
      <c r="E1240"/>
    </row>
    <row r="1241" spans="5:5" ht="14.4" thickTop="1" thickBot="1">
      <c r="E1241"/>
    </row>
    <row r="1242" spans="5:5" ht="14.4" thickTop="1" thickBot="1">
      <c r="E1242"/>
    </row>
    <row r="1243" spans="5:5" ht="14.4" thickTop="1" thickBot="1">
      <c r="E1243"/>
    </row>
    <row r="1244" spans="5:5" ht="14.4" thickTop="1" thickBot="1">
      <c r="E1244"/>
    </row>
    <row r="1245" spans="5:5" ht="14.4" thickTop="1" thickBot="1">
      <c r="E1245"/>
    </row>
    <row r="1246" spans="5:5" ht="14.4" thickTop="1" thickBot="1">
      <c r="E1246"/>
    </row>
    <row r="1247" spans="5:5" ht="14.4" thickTop="1" thickBot="1">
      <c r="E1247"/>
    </row>
    <row r="1248" spans="5:5" ht="14.4" thickTop="1" thickBot="1">
      <c r="E1248"/>
    </row>
    <row r="1249" spans="5:5" ht="14.4" thickTop="1" thickBot="1">
      <c r="E1249"/>
    </row>
    <row r="1250" spans="5:5" ht="14.4" thickTop="1" thickBot="1">
      <c r="E1250"/>
    </row>
    <row r="1251" spans="5:5" ht="14.4" thickTop="1" thickBot="1">
      <c r="E1251"/>
    </row>
    <row r="1252" spans="5:5" ht="14.4" thickTop="1" thickBot="1">
      <c r="E1252"/>
    </row>
    <row r="1253" spans="5:5" ht="14.4" thickTop="1" thickBot="1">
      <c r="E1253"/>
    </row>
    <row r="1254" spans="5:5" ht="14.4" thickTop="1" thickBot="1">
      <c r="E1254"/>
    </row>
    <row r="1255" spans="5:5" ht="14.4" thickTop="1" thickBot="1">
      <c r="E1255"/>
    </row>
    <row r="1256" spans="5:5" ht="14.4" thickTop="1" thickBot="1">
      <c r="E1256"/>
    </row>
    <row r="1257" spans="5:5" ht="14.4" thickTop="1" thickBot="1">
      <c r="E1257"/>
    </row>
    <row r="1258" spans="5:5" ht="13.8" thickTop="1">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ht="13.8" thickBot="1">
      <c r="E1271"/>
    </row>
    <row r="1272" spans="5:5" ht="14.4" thickTop="1" thickBot="1">
      <c r="E1272"/>
    </row>
    <row r="1273" spans="5:5" ht="14.4" thickTop="1" thickBot="1">
      <c r="E1273"/>
    </row>
    <row r="1274" spans="5:5" ht="14.4" thickTop="1" thickBot="1">
      <c r="E1274"/>
    </row>
    <row r="1275" spans="5:5" ht="14.4" thickTop="1" thickBot="1">
      <c r="E1275"/>
    </row>
    <row r="1276" spans="5:5" ht="14.4" thickTop="1" thickBot="1">
      <c r="E1276"/>
    </row>
    <row r="1277" spans="5:5" ht="14.4" thickTop="1" thickBot="1">
      <c r="E1277"/>
    </row>
    <row r="1278" spans="5:5" ht="14.4" thickTop="1" thickBot="1">
      <c r="E1278"/>
    </row>
    <row r="1279" spans="5:5" ht="14.4" thickTop="1" thickBot="1">
      <c r="E1279"/>
    </row>
    <row r="1280" spans="5:5" ht="14.4" thickTop="1" thickBot="1">
      <c r="E1280"/>
    </row>
    <row r="1281" spans="5:5" ht="14.4" thickTop="1" thickBot="1">
      <c r="E1281"/>
    </row>
    <row r="1282" spans="5:5" ht="14.4" thickTop="1" thickBot="1">
      <c r="E1282"/>
    </row>
    <row r="1283" spans="5:5" ht="14.4" thickTop="1" thickBot="1">
      <c r="E1283"/>
    </row>
    <row r="1284" spans="5:5" ht="14.4" thickTop="1" thickBot="1">
      <c r="E1284"/>
    </row>
    <row r="1285" spans="5:5" ht="14.4" thickTop="1" thickBot="1">
      <c r="E1285"/>
    </row>
    <row r="1286" spans="5:5" ht="14.4" thickTop="1" thickBot="1">
      <c r="E1286"/>
    </row>
    <row r="1287" spans="5:5" ht="14.4" thickTop="1" thickBot="1">
      <c r="E1287"/>
    </row>
    <row r="1288" spans="5:5" ht="14.4" thickTop="1" thickBot="1">
      <c r="E1288"/>
    </row>
    <row r="1289" spans="5:5" ht="14.4" thickTop="1" thickBot="1">
      <c r="E1289"/>
    </row>
    <row r="1290" spans="5:5" ht="14.4" thickTop="1" thickBot="1">
      <c r="E1290"/>
    </row>
    <row r="1291" spans="5:5" ht="14.4" thickTop="1" thickBot="1">
      <c r="E1291"/>
    </row>
    <row r="1292" spans="5:5" ht="14.4" thickTop="1" thickBot="1">
      <c r="E1292"/>
    </row>
    <row r="1293" spans="5:5" ht="14.4" thickTop="1" thickBot="1">
      <c r="E1293"/>
    </row>
    <row r="1294" spans="5:5" ht="14.4" thickTop="1" thickBot="1">
      <c r="E1294"/>
    </row>
    <row r="1295" spans="5:5" ht="14.4" thickTop="1" thickBot="1">
      <c r="E1295"/>
    </row>
    <row r="1296" spans="5:5" ht="14.4" thickTop="1" thickBot="1">
      <c r="E1296"/>
    </row>
    <row r="1297" spans="5:5" ht="14.4" thickTop="1" thickBot="1">
      <c r="E1297"/>
    </row>
    <row r="1298" spans="5:5" ht="14.4" thickTop="1" thickBot="1">
      <c r="E1298"/>
    </row>
    <row r="1299" spans="5:5" ht="14.4" thickTop="1" thickBot="1">
      <c r="E1299"/>
    </row>
    <row r="1300" spans="5:5" ht="14.4" thickTop="1" thickBot="1">
      <c r="E1300"/>
    </row>
    <row r="1301" spans="5:5" ht="14.4" thickTop="1" thickBot="1">
      <c r="E1301"/>
    </row>
    <row r="1302" spans="5:5" ht="14.4" thickTop="1" thickBot="1">
      <c r="E1302"/>
    </row>
    <row r="1303" spans="5:5" ht="14.4" thickTop="1" thickBot="1">
      <c r="E1303"/>
    </row>
    <row r="1304" spans="5:5" ht="14.4" thickTop="1" thickBot="1">
      <c r="E1304"/>
    </row>
    <row r="1305" spans="5:5" ht="14.4" thickTop="1" thickBot="1">
      <c r="E1305"/>
    </row>
    <row r="1306" spans="5:5" ht="14.4" thickTop="1" thickBot="1">
      <c r="E1306"/>
    </row>
    <row r="1307" spans="5:5" ht="14.4" thickTop="1" thickBot="1">
      <c r="E1307"/>
    </row>
    <row r="1308" spans="5:5" ht="14.4" thickTop="1" thickBot="1">
      <c r="E1308"/>
    </row>
    <row r="1309" spans="5:5" ht="14.4" thickTop="1" thickBot="1">
      <c r="E1309"/>
    </row>
    <row r="1310" spans="5:5" ht="14.4" thickTop="1" thickBot="1">
      <c r="E1310"/>
    </row>
    <row r="1311" spans="5:5" ht="14.4" thickTop="1" thickBot="1">
      <c r="E1311"/>
    </row>
    <row r="1312" spans="5:5" ht="14.4" thickTop="1" thickBot="1">
      <c r="E1312"/>
    </row>
    <row r="1313" spans="5:5" ht="14.4" thickTop="1" thickBot="1">
      <c r="E1313"/>
    </row>
    <row r="1314" spans="5:5" ht="14.4" thickTop="1" thickBot="1">
      <c r="E1314"/>
    </row>
    <row r="1315" spans="5:5" ht="14.4" thickTop="1" thickBot="1">
      <c r="E1315"/>
    </row>
    <row r="1316" spans="5:5" ht="14.4" thickTop="1" thickBot="1">
      <c r="E1316"/>
    </row>
    <row r="1317" spans="5:5" ht="14.4" thickTop="1" thickBot="1">
      <c r="E1317"/>
    </row>
    <row r="1318" spans="5:5" ht="14.4" thickTop="1" thickBot="1">
      <c r="E1318"/>
    </row>
    <row r="1319" spans="5:5" ht="14.4" thickTop="1" thickBot="1">
      <c r="E1319"/>
    </row>
    <row r="1320" spans="5:5" ht="14.4" thickTop="1" thickBot="1">
      <c r="E1320"/>
    </row>
    <row r="1321" spans="5:5" ht="14.4" thickTop="1" thickBot="1">
      <c r="E1321"/>
    </row>
    <row r="1322" spans="5:5" ht="14.4" thickTop="1" thickBot="1">
      <c r="E1322"/>
    </row>
    <row r="1323" spans="5:5" ht="14.4" thickTop="1" thickBot="1">
      <c r="E1323"/>
    </row>
    <row r="1324" spans="5:5" ht="14.4" thickTop="1" thickBot="1">
      <c r="E1324"/>
    </row>
    <row r="1325" spans="5:5" ht="14.4" thickTop="1" thickBot="1">
      <c r="E1325"/>
    </row>
    <row r="1326" spans="5:5" ht="14.4" thickTop="1" thickBot="1">
      <c r="E1326"/>
    </row>
    <row r="1327" spans="5:5" ht="14.4" thickTop="1" thickBot="1">
      <c r="E1327"/>
    </row>
    <row r="1328" spans="5:5" ht="13.8" thickTop="1">
      <c r="E1328"/>
    </row>
    <row r="1329" spans="5:5">
      <c r="E1329"/>
    </row>
    <row r="1330" spans="5:5">
      <c r="E1330"/>
    </row>
    <row r="1331" spans="5:5">
      <c r="E1331"/>
    </row>
    <row r="1332" spans="5:5">
      <c r="E1332"/>
    </row>
    <row r="1333" spans="5:5">
      <c r="E1333"/>
    </row>
    <row r="1334" spans="5:5">
      <c r="E1334"/>
    </row>
    <row r="1335" spans="5:5">
      <c r="E1335"/>
    </row>
    <row r="1336" spans="5:5">
      <c r="E1336"/>
    </row>
    <row r="1337" spans="5:5">
      <c r="E1337"/>
    </row>
    <row r="1338" spans="5:5">
      <c r="E1338"/>
    </row>
    <row r="1339" spans="5:5">
      <c r="E1339"/>
    </row>
    <row r="1340" spans="5:5">
      <c r="E1340"/>
    </row>
    <row r="1341" spans="5:5" ht="13.8" thickBot="1">
      <c r="E1341"/>
    </row>
    <row r="1342" spans="5:5" ht="14.4" thickTop="1" thickBot="1">
      <c r="E1342"/>
    </row>
    <row r="1343" spans="5:5" ht="14.4" thickTop="1" thickBot="1">
      <c r="E1343"/>
    </row>
    <row r="1344" spans="5:5" ht="14.4" thickTop="1" thickBot="1">
      <c r="E1344"/>
    </row>
    <row r="1345" spans="5:5" ht="14.4" thickTop="1" thickBot="1">
      <c r="E1345"/>
    </row>
    <row r="1346" spans="5:5" ht="14.4" thickTop="1" thickBot="1">
      <c r="E1346"/>
    </row>
    <row r="1347" spans="5:5" ht="14.4" thickTop="1" thickBot="1">
      <c r="E1347"/>
    </row>
    <row r="1348" spans="5:5" ht="14.4" thickTop="1" thickBot="1">
      <c r="E1348"/>
    </row>
    <row r="1349" spans="5:5" ht="14.4" thickTop="1" thickBot="1">
      <c r="E1349"/>
    </row>
    <row r="1350" spans="5:5" ht="14.4" thickTop="1" thickBot="1">
      <c r="E1350"/>
    </row>
    <row r="1351" spans="5:5" ht="14.4" thickTop="1" thickBot="1">
      <c r="E1351"/>
    </row>
    <row r="1352" spans="5:5" ht="14.4" thickTop="1" thickBot="1">
      <c r="E1352"/>
    </row>
    <row r="1353" spans="5:5" ht="14.4" thickTop="1" thickBot="1">
      <c r="E1353"/>
    </row>
    <row r="1354" spans="5:5" ht="14.4" thickTop="1" thickBot="1">
      <c r="E1354"/>
    </row>
    <row r="1355" spans="5:5" ht="14.4" thickTop="1" thickBot="1">
      <c r="E1355"/>
    </row>
    <row r="1356" spans="5:5" ht="14.4" thickTop="1" thickBot="1">
      <c r="E1356"/>
    </row>
    <row r="1357" spans="5:5" ht="14.4" thickTop="1" thickBot="1">
      <c r="E1357"/>
    </row>
    <row r="1358" spans="5:5" ht="14.4" thickTop="1" thickBot="1">
      <c r="E1358"/>
    </row>
    <row r="1359" spans="5:5" ht="14.4" thickTop="1" thickBot="1">
      <c r="E1359"/>
    </row>
    <row r="1360" spans="5:5" ht="14.4" thickTop="1" thickBot="1">
      <c r="E1360"/>
    </row>
    <row r="1361" spans="5:5" ht="14.4" thickTop="1" thickBot="1">
      <c r="E1361"/>
    </row>
    <row r="1362" spans="5:5" ht="14.4" thickTop="1" thickBot="1">
      <c r="E1362"/>
    </row>
    <row r="1363" spans="5:5" ht="14.4" thickTop="1" thickBot="1">
      <c r="E1363"/>
    </row>
    <row r="1364" spans="5:5" ht="14.4" thickTop="1" thickBot="1">
      <c r="E1364"/>
    </row>
    <row r="1365" spans="5:5" ht="14.4" thickTop="1" thickBot="1">
      <c r="E1365"/>
    </row>
    <row r="1366" spans="5:5" ht="14.4" thickTop="1" thickBot="1">
      <c r="E1366"/>
    </row>
    <row r="1367" spans="5:5" ht="14.4" thickTop="1" thickBot="1">
      <c r="E1367"/>
    </row>
    <row r="1368" spans="5:5" ht="14.4" thickTop="1" thickBot="1">
      <c r="E1368"/>
    </row>
    <row r="1369" spans="5:5" ht="14.4" thickTop="1" thickBot="1">
      <c r="E1369"/>
    </row>
    <row r="1370" spans="5:5" ht="14.4" thickTop="1" thickBot="1">
      <c r="E1370"/>
    </row>
    <row r="1371" spans="5:5" ht="14.4" thickTop="1" thickBot="1">
      <c r="E1371"/>
    </row>
    <row r="1372" spans="5:5" ht="14.4" thickTop="1" thickBot="1">
      <c r="E1372"/>
    </row>
    <row r="1373" spans="5:5" ht="14.4" thickTop="1" thickBot="1">
      <c r="E1373"/>
    </row>
    <row r="1374" spans="5:5" ht="14.4" thickTop="1" thickBot="1">
      <c r="E1374"/>
    </row>
    <row r="1375" spans="5:5" ht="14.4" thickTop="1" thickBot="1">
      <c r="E1375"/>
    </row>
    <row r="1376" spans="5:5" ht="14.4" thickTop="1" thickBot="1">
      <c r="E1376"/>
    </row>
    <row r="1377" spans="5:5" ht="14.4" thickTop="1" thickBot="1">
      <c r="E1377"/>
    </row>
    <row r="1378" spans="5:5" ht="14.4" thickTop="1" thickBot="1">
      <c r="E1378"/>
    </row>
    <row r="1379" spans="5:5" ht="14.4" thickTop="1" thickBot="1">
      <c r="E1379"/>
    </row>
    <row r="1380" spans="5:5" ht="14.4" thickTop="1" thickBot="1">
      <c r="E1380"/>
    </row>
    <row r="1381" spans="5:5" ht="14.4" thickTop="1" thickBot="1">
      <c r="E1381"/>
    </row>
    <row r="1382" spans="5:5" ht="14.4" thickTop="1" thickBot="1">
      <c r="E1382"/>
    </row>
    <row r="1383" spans="5:5" ht="14.4" thickTop="1" thickBot="1">
      <c r="E1383"/>
    </row>
    <row r="1384" spans="5:5" ht="14.4" thickTop="1" thickBot="1">
      <c r="E1384"/>
    </row>
    <row r="1385" spans="5:5" ht="14.4" thickTop="1" thickBot="1">
      <c r="E1385"/>
    </row>
    <row r="1386" spans="5:5" ht="14.4" thickTop="1" thickBot="1">
      <c r="E1386"/>
    </row>
    <row r="1387" spans="5:5" ht="14.4" thickTop="1" thickBot="1">
      <c r="E1387"/>
    </row>
    <row r="1388" spans="5:5" ht="14.4" thickTop="1" thickBot="1">
      <c r="E1388"/>
    </row>
    <row r="1389" spans="5:5" ht="14.4" thickTop="1" thickBot="1">
      <c r="E1389"/>
    </row>
    <row r="1390" spans="5:5" ht="14.4" thickTop="1" thickBot="1">
      <c r="E1390"/>
    </row>
    <row r="1391" spans="5:5" ht="14.4" thickTop="1" thickBot="1">
      <c r="E1391"/>
    </row>
    <row r="1392" spans="5:5" ht="14.4" thickTop="1" thickBot="1">
      <c r="E1392"/>
    </row>
    <row r="1393" spans="5:5" ht="14.4" thickTop="1" thickBot="1">
      <c r="E1393"/>
    </row>
    <row r="1394" spans="5:5" ht="14.4" thickTop="1" thickBot="1">
      <c r="E1394"/>
    </row>
    <row r="1395" spans="5:5" ht="14.4" thickTop="1" thickBot="1">
      <c r="E1395"/>
    </row>
    <row r="1396" spans="5:5" ht="14.4" thickTop="1" thickBot="1">
      <c r="E1396"/>
    </row>
    <row r="1397" spans="5:5" ht="14.4" thickTop="1" thickBot="1">
      <c r="E1397"/>
    </row>
    <row r="1398" spans="5:5" ht="13.8" thickTop="1">
      <c r="E1398"/>
    </row>
    <row r="1399" spans="5:5">
      <c r="E1399"/>
    </row>
    <row r="1400" spans="5:5">
      <c r="E1400"/>
    </row>
    <row r="1401" spans="5:5">
      <c r="E1401"/>
    </row>
    <row r="1402" spans="5:5">
      <c r="E1402"/>
    </row>
    <row r="1403" spans="5:5">
      <c r="E1403"/>
    </row>
    <row r="1404" spans="5:5">
      <c r="E1404"/>
    </row>
    <row r="1405" spans="5:5">
      <c r="E1405"/>
    </row>
    <row r="1406" spans="5:5">
      <c r="E1406"/>
    </row>
    <row r="1407" spans="5:5">
      <c r="E1407"/>
    </row>
    <row r="1408" spans="5:5">
      <c r="E1408"/>
    </row>
    <row r="1409" spans="5:5">
      <c r="E1409"/>
    </row>
    <row r="1410" spans="5:5">
      <c r="E1410"/>
    </row>
    <row r="1411" spans="5:5" ht="13.8" thickBot="1">
      <c r="E1411"/>
    </row>
    <row r="1412" spans="5:5" ht="14.4" thickTop="1" thickBot="1">
      <c r="E1412"/>
    </row>
    <row r="1413" spans="5:5" ht="14.4" thickTop="1" thickBot="1">
      <c r="E1413"/>
    </row>
    <row r="1414" spans="5:5" ht="14.4" thickTop="1" thickBot="1">
      <c r="E1414"/>
    </row>
    <row r="1415" spans="5:5" ht="14.4" thickTop="1" thickBot="1">
      <c r="E1415"/>
    </row>
    <row r="1416" spans="5:5" ht="14.4" thickTop="1" thickBot="1">
      <c r="E1416"/>
    </row>
    <row r="1417" spans="5:5" ht="14.4" thickTop="1" thickBot="1">
      <c r="E1417"/>
    </row>
    <row r="1418" spans="5:5" ht="14.4" thickTop="1" thickBot="1">
      <c r="E1418"/>
    </row>
    <row r="1419" spans="5:5" ht="14.4" thickTop="1" thickBot="1">
      <c r="E1419"/>
    </row>
    <row r="1420" spans="5:5" ht="14.4" thickTop="1" thickBot="1">
      <c r="E1420"/>
    </row>
    <row r="1421" spans="5:5" ht="14.4" thickTop="1" thickBot="1">
      <c r="E1421"/>
    </row>
    <row r="1422" spans="5:5" ht="14.4" thickTop="1" thickBot="1">
      <c r="E1422"/>
    </row>
    <row r="1423" spans="5:5" ht="14.4" thickTop="1" thickBot="1">
      <c r="E1423"/>
    </row>
    <row r="1424" spans="5:5" ht="14.4" thickTop="1" thickBot="1">
      <c r="E1424"/>
    </row>
    <row r="1425" spans="5:5" ht="14.4" thickTop="1" thickBot="1">
      <c r="E1425"/>
    </row>
    <row r="1426" spans="5:5" ht="14.4" thickTop="1" thickBot="1">
      <c r="E1426"/>
    </row>
    <row r="1427" spans="5:5" ht="14.4" thickTop="1" thickBot="1">
      <c r="E1427"/>
    </row>
    <row r="1428" spans="5:5" ht="14.4" thickTop="1" thickBot="1">
      <c r="E1428"/>
    </row>
    <row r="1429" spans="5:5" ht="14.4" thickTop="1" thickBot="1">
      <c r="E1429"/>
    </row>
    <row r="1430" spans="5:5" ht="14.4" thickTop="1" thickBot="1">
      <c r="E1430"/>
    </row>
    <row r="1431" spans="5:5" ht="14.4" thickTop="1" thickBot="1">
      <c r="E1431"/>
    </row>
    <row r="1432" spans="5:5" ht="14.4" thickTop="1" thickBot="1">
      <c r="E1432"/>
    </row>
    <row r="1433" spans="5:5" ht="14.4" thickTop="1" thickBot="1">
      <c r="E1433"/>
    </row>
    <row r="1434" spans="5:5" ht="14.4" thickTop="1" thickBot="1">
      <c r="E1434"/>
    </row>
    <row r="1435" spans="5:5" ht="14.4" thickTop="1" thickBot="1">
      <c r="E1435"/>
    </row>
    <row r="1436" spans="5:5" ht="14.4" thickTop="1" thickBot="1">
      <c r="E1436"/>
    </row>
    <row r="1437" spans="5:5" ht="14.4" thickTop="1" thickBot="1">
      <c r="E1437"/>
    </row>
    <row r="1438" spans="5:5" ht="14.4" thickTop="1" thickBot="1">
      <c r="E1438"/>
    </row>
    <row r="1439" spans="5:5" ht="14.4" thickTop="1" thickBot="1">
      <c r="E1439"/>
    </row>
    <row r="1440" spans="5:5" ht="14.4" thickTop="1" thickBot="1">
      <c r="E1440"/>
    </row>
    <row r="1441" spans="5:5" ht="14.4" thickTop="1" thickBot="1">
      <c r="E1441"/>
    </row>
    <row r="1442" spans="5:5" ht="14.4" thickTop="1" thickBot="1">
      <c r="E1442"/>
    </row>
    <row r="1443" spans="5:5" ht="14.4" thickTop="1" thickBot="1">
      <c r="E1443"/>
    </row>
    <row r="1444" spans="5:5" ht="14.4" thickTop="1" thickBot="1">
      <c r="E1444"/>
    </row>
    <row r="1445" spans="5:5" ht="14.4" thickTop="1" thickBot="1">
      <c r="E1445"/>
    </row>
    <row r="1446" spans="5:5" ht="14.4" thickTop="1" thickBot="1">
      <c r="E1446"/>
    </row>
    <row r="1447" spans="5:5" ht="14.4" thickTop="1" thickBot="1">
      <c r="E1447"/>
    </row>
    <row r="1448" spans="5:5" ht="14.4" thickTop="1" thickBot="1">
      <c r="E1448"/>
    </row>
    <row r="1449" spans="5:5" ht="14.4" thickTop="1" thickBot="1">
      <c r="E1449"/>
    </row>
    <row r="1450" spans="5:5" ht="14.4" thickTop="1" thickBot="1">
      <c r="E1450"/>
    </row>
    <row r="1451" spans="5:5" ht="14.4" thickTop="1" thickBot="1">
      <c r="E1451"/>
    </row>
    <row r="1452" spans="5:5" ht="14.4" thickTop="1" thickBot="1">
      <c r="E1452"/>
    </row>
    <row r="1453" spans="5:5" ht="14.4" thickTop="1" thickBot="1">
      <c r="E1453"/>
    </row>
    <row r="1454" spans="5:5" ht="14.4" thickTop="1" thickBot="1">
      <c r="E1454"/>
    </row>
    <row r="1455" spans="5:5" ht="14.4" thickTop="1" thickBot="1">
      <c r="E1455"/>
    </row>
    <row r="1456" spans="5:5" ht="14.4" thickTop="1" thickBot="1">
      <c r="E1456"/>
    </row>
    <row r="1457" spans="5:5" ht="14.4" thickTop="1" thickBot="1">
      <c r="E1457"/>
    </row>
    <row r="1458" spans="5:5" ht="14.4" thickTop="1" thickBot="1">
      <c r="E1458"/>
    </row>
    <row r="1459" spans="5:5" ht="14.4" thickTop="1" thickBot="1">
      <c r="E1459"/>
    </row>
    <row r="1460" spans="5:5" ht="14.4" thickTop="1" thickBot="1">
      <c r="E1460"/>
    </row>
    <row r="1461" spans="5:5" ht="14.4" thickTop="1" thickBot="1">
      <c r="E1461"/>
    </row>
    <row r="1462" spans="5:5" ht="14.4" thickTop="1" thickBot="1">
      <c r="E1462"/>
    </row>
    <row r="1463" spans="5:5" ht="14.4" thickTop="1" thickBot="1">
      <c r="E1463"/>
    </row>
    <row r="1464" spans="5:5" ht="14.4" thickTop="1" thickBot="1">
      <c r="E1464"/>
    </row>
    <row r="1465" spans="5:5" ht="14.4" thickTop="1" thickBot="1">
      <c r="E1465"/>
    </row>
    <row r="1466" spans="5:5" ht="14.4" thickTop="1" thickBot="1">
      <c r="E1466"/>
    </row>
    <row r="1467" spans="5:5" ht="14.4" thickTop="1" thickBot="1">
      <c r="E1467"/>
    </row>
    <row r="1468" spans="5:5" ht="13.8" thickTop="1">
      <c r="E1468"/>
    </row>
    <row r="1469" spans="5:5">
      <c r="E1469"/>
    </row>
    <row r="1470" spans="5:5">
      <c r="E1470"/>
    </row>
    <row r="1471" spans="5:5">
      <c r="E1471"/>
    </row>
    <row r="1472" spans="5:5">
      <c r="E1472"/>
    </row>
    <row r="1473" spans="5:5">
      <c r="E1473"/>
    </row>
    <row r="1474" spans="5:5">
      <c r="E1474"/>
    </row>
    <row r="1475" spans="5:5">
      <c r="E1475"/>
    </row>
    <row r="1476" spans="5:5">
      <c r="E1476"/>
    </row>
    <row r="1477" spans="5:5">
      <c r="E1477"/>
    </row>
    <row r="1478" spans="5:5">
      <c r="E1478"/>
    </row>
    <row r="1479" spans="5:5">
      <c r="E1479"/>
    </row>
    <row r="1480" spans="5:5">
      <c r="E1480"/>
    </row>
    <row r="1481" spans="5:5" ht="13.8" thickBot="1">
      <c r="E1481"/>
    </row>
    <row r="1482" spans="5:5" ht="14.4" thickTop="1" thickBot="1">
      <c r="E1482"/>
    </row>
    <row r="1483" spans="5:5" ht="14.4" thickTop="1" thickBot="1">
      <c r="E1483"/>
    </row>
    <row r="1484" spans="5:5" ht="14.4" thickTop="1" thickBot="1">
      <c r="E1484"/>
    </row>
    <row r="1485" spans="5:5" ht="14.4" thickTop="1" thickBot="1">
      <c r="E1485"/>
    </row>
    <row r="1486" spans="5:5" ht="14.4" thickTop="1" thickBot="1">
      <c r="E1486"/>
    </row>
    <row r="1487" spans="5:5" ht="14.4" thickTop="1" thickBot="1">
      <c r="E1487"/>
    </row>
    <row r="1488" spans="5:5" ht="14.4" thickTop="1" thickBot="1">
      <c r="E1488"/>
    </row>
    <row r="1489" spans="5:5" ht="14.4" thickTop="1" thickBot="1">
      <c r="E1489"/>
    </row>
    <row r="1490" spans="5:5" ht="14.4" thickTop="1" thickBot="1">
      <c r="E1490"/>
    </row>
    <row r="1491" spans="5:5" ht="14.4" thickTop="1" thickBot="1">
      <c r="E1491"/>
    </row>
    <row r="1492" spans="5:5" ht="14.4" thickTop="1" thickBot="1">
      <c r="E1492"/>
    </row>
    <row r="1493" spans="5:5" ht="14.4" thickTop="1" thickBot="1">
      <c r="E1493"/>
    </row>
    <row r="1494" spans="5:5" ht="14.4" thickTop="1" thickBot="1">
      <c r="E1494"/>
    </row>
    <row r="1495" spans="5:5" ht="14.4" thickTop="1" thickBot="1">
      <c r="E1495"/>
    </row>
    <row r="1496" spans="5:5" ht="14.4" thickTop="1" thickBot="1">
      <c r="E1496"/>
    </row>
    <row r="1497" spans="5:5" ht="14.4" thickTop="1" thickBot="1">
      <c r="E1497"/>
    </row>
    <row r="1498" spans="5:5" ht="14.4" thickTop="1" thickBot="1">
      <c r="E1498"/>
    </row>
    <row r="1499" spans="5:5" ht="14.4" thickTop="1" thickBot="1">
      <c r="E1499"/>
    </row>
    <row r="1500" spans="5:5" ht="14.4" thickTop="1" thickBot="1">
      <c r="E1500"/>
    </row>
    <row r="1501" spans="5:5" ht="14.4" thickTop="1" thickBot="1">
      <c r="E1501"/>
    </row>
    <row r="1502" spans="5:5" ht="14.4" thickTop="1" thickBot="1">
      <c r="E1502"/>
    </row>
    <row r="1503" spans="5:5" ht="14.4" thickTop="1" thickBot="1">
      <c r="E1503"/>
    </row>
    <row r="1504" spans="5:5" ht="14.4" thickTop="1" thickBot="1">
      <c r="E1504"/>
    </row>
    <row r="1505" spans="5:5" ht="14.4" thickTop="1" thickBot="1">
      <c r="E1505"/>
    </row>
    <row r="1506" spans="5:5" ht="14.4" thickTop="1" thickBot="1">
      <c r="E1506"/>
    </row>
    <row r="1507" spans="5:5" ht="14.4" thickTop="1" thickBot="1">
      <c r="E1507"/>
    </row>
    <row r="1508" spans="5:5" ht="14.4" thickTop="1" thickBot="1">
      <c r="E1508"/>
    </row>
    <row r="1509" spans="5:5" ht="14.4" thickTop="1" thickBot="1">
      <c r="E1509"/>
    </row>
    <row r="1510" spans="5:5" ht="14.4" thickTop="1" thickBot="1">
      <c r="E1510"/>
    </row>
    <row r="1511" spans="5:5" ht="14.4" thickTop="1" thickBot="1">
      <c r="E1511"/>
    </row>
    <row r="1512" spans="5:5" ht="14.4" thickTop="1" thickBot="1">
      <c r="E1512"/>
    </row>
    <row r="1513" spans="5:5" ht="14.4" thickTop="1" thickBot="1">
      <c r="E1513"/>
    </row>
    <row r="1514" spans="5:5" ht="14.4" thickTop="1" thickBot="1">
      <c r="E1514"/>
    </row>
    <row r="1515" spans="5:5" ht="14.4" thickTop="1" thickBot="1">
      <c r="E1515"/>
    </row>
    <row r="1516" spans="5:5" ht="14.4" thickTop="1" thickBot="1">
      <c r="E1516"/>
    </row>
    <row r="1517" spans="5:5" ht="14.4" thickTop="1" thickBot="1">
      <c r="E1517"/>
    </row>
    <row r="1518" spans="5:5" ht="14.4" thickTop="1" thickBot="1">
      <c r="E1518"/>
    </row>
    <row r="1519" spans="5:5" ht="14.4" thickTop="1" thickBot="1">
      <c r="E1519"/>
    </row>
    <row r="1520" spans="5:5" ht="14.4" thickTop="1" thickBot="1">
      <c r="E1520"/>
    </row>
    <row r="1521" spans="5:5" ht="14.4" thickTop="1" thickBot="1">
      <c r="E1521"/>
    </row>
    <row r="1522" spans="5:5" ht="14.4" thickTop="1" thickBot="1">
      <c r="E1522"/>
    </row>
    <row r="1523" spans="5:5" ht="14.4" thickTop="1" thickBot="1">
      <c r="E1523"/>
    </row>
    <row r="1524" spans="5:5" ht="14.4" thickTop="1" thickBot="1">
      <c r="E1524"/>
    </row>
    <row r="1525" spans="5:5" ht="14.4" thickTop="1" thickBot="1">
      <c r="E1525"/>
    </row>
    <row r="1526" spans="5:5" ht="14.4" thickTop="1" thickBot="1">
      <c r="E1526"/>
    </row>
    <row r="1527" spans="5:5" ht="14.4" thickTop="1" thickBot="1">
      <c r="E1527"/>
    </row>
    <row r="1528" spans="5:5" ht="14.4" thickTop="1" thickBot="1">
      <c r="E1528"/>
    </row>
    <row r="1529" spans="5:5" ht="14.4" thickTop="1" thickBot="1">
      <c r="E1529"/>
    </row>
    <row r="1530" spans="5:5" ht="14.4" thickTop="1" thickBot="1">
      <c r="E1530"/>
    </row>
    <row r="1531" spans="5:5" ht="14.4" thickTop="1" thickBot="1">
      <c r="E1531"/>
    </row>
    <row r="1532" spans="5:5" ht="14.4" thickTop="1" thickBot="1">
      <c r="E1532"/>
    </row>
    <row r="1533" spans="5:5" ht="14.4" thickTop="1" thickBot="1">
      <c r="E1533"/>
    </row>
    <row r="1534" spans="5:5" ht="14.4" thickTop="1" thickBot="1">
      <c r="E1534"/>
    </row>
    <row r="1535" spans="5:5" ht="14.4" thickTop="1" thickBot="1">
      <c r="E1535"/>
    </row>
    <row r="1536" spans="5:5" ht="14.4" thickTop="1" thickBot="1">
      <c r="E1536"/>
    </row>
    <row r="1537" spans="5:5" ht="14.4" thickTop="1" thickBot="1">
      <c r="E1537"/>
    </row>
    <row r="1538" spans="5:5" ht="13.8" thickTop="1">
      <c r="E1538"/>
    </row>
    <row r="1539" spans="5:5">
      <c r="E1539"/>
    </row>
    <row r="1540" spans="5:5">
      <c r="E1540"/>
    </row>
    <row r="1541" spans="5:5">
      <c r="E1541"/>
    </row>
    <row r="1542" spans="5:5">
      <c r="E1542"/>
    </row>
    <row r="1543" spans="5:5">
      <c r="E1543"/>
    </row>
    <row r="1544" spans="5:5">
      <c r="E1544"/>
    </row>
    <row r="1545" spans="5:5">
      <c r="E1545"/>
    </row>
    <row r="1546" spans="5:5">
      <c r="E1546"/>
    </row>
    <row r="1547" spans="5:5">
      <c r="E1547"/>
    </row>
    <row r="1548" spans="5:5">
      <c r="E1548"/>
    </row>
    <row r="1549" spans="5:5">
      <c r="E1549"/>
    </row>
    <row r="1550" spans="5:5">
      <c r="E1550"/>
    </row>
    <row r="1551" spans="5:5" ht="13.8" thickBot="1">
      <c r="E1551"/>
    </row>
    <row r="1552" spans="5:5" ht="14.4" thickTop="1" thickBot="1">
      <c r="E1552"/>
    </row>
    <row r="1553" spans="5:5" ht="14.4" thickTop="1" thickBot="1">
      <c r="E1553"/>
    </row>
    <row r="1554" spans="5:5" ht="14.4" thickTop="1" thickBot="1">
      <c r="E1554"/>
    </row>
    <row r="1555" spans="5:5" ht="14.4" thickTop="1" thickBot="1">
      <c r="E1555"/>
    </row>
    <row r="1556" spans="5:5" ht="14.4" thickTop="1" thickBot="1">
      <c r="E1556"/>
    </row>
    <row r="1557" spans="5:5" ht="14.4" thickTop="1" thickBot="1">
      <c r="E1557"/>
    </row>
    <row r="1558" spans="5:5" ht="14.4" thickTop="1" thickBot="1">
      <c r="E1558"/>
    </row>
    <row r="1559" spans="5:5" ht="14.4" thickTop="1" thickBot="1">
      <c r="E1559"/>
    </row>
    <row r="1560" spans="5:5" ht="14.4" thickTop="1" thickBot="1">
      <c r="E1560"/>
    </row>
    <row r="1561" spans="5:5" ht="14.4" thickTop="1" thickBot="1">
      <c r="E1561"/>
    </row>
    <row r="1562" spans="5:5" ht="14.4" thickTop="1" thickBot="1">
      <c r="E1562"/>
    </row>
    <row r="1563" spans="5:5" ht="14.4" thickTop="1" thickBot="1">
      <c r="E1563"/>
    </row>
    <row r="1564" spans="5:5" ht="14.4" thickTop="1" thickBot="1">
      <c r="E1564"/>
    </row>
    <row r="1565" spans="5:5" ht="14.4" thickTop="1" thickBot="1">
      <c r="E1565"/>
    </row>
    <row r="1566" spans="5:5" ht="14.4" thickTop="1" thickBot="1">
      <c r="E1566"/>
    </row>
    <row r="1567" spans="5:5" ht="14.4" thickTop="1" thickBot="1">
      <c r="E1567"/>
    </row>
    <row r="1568" spans="5:5" ht="14.4" thickTop="1" thickBot="1">
      <c r="E1568"/>
    </row>
    <row r="1569" spans="5:5" ht="14.4" thickTop="1" thickBot="1">
      <c r="E1569"/>
    </row>
    <row r="1570" spans="5:5" ht="14.4" thickTop="1" thickBot="1">
      <c r="E1570"/>
    </row>
    <row r="1571" spans="5:5" ht="14.4" thickTop="1" thickBot="1">
      <c r="E1571"/>
    </row>
    <row r="1572" spans="5:5" ht="14.4" thickTop="1" thickBot="1">
      <c r="E1572"/>
    </row>
    <row r="1573" spans="5:5" ht="14.4" thickTop="1" thickBot="1">
      <c r="E1573"/>
    </row>
    <row r="1574" spans="5:5" ht="14.4" thickTop="1" thickBot="1">
      <c r="E1574"/>
    </row>
    <row r="1575" spans="5:5" ht="14.4" thickTop="1" thickBot="1">
      <c r="E1575"/>
    </row>
    <row r="1576" spans="5:5" ht="14.4" thickTop="1" thickBot="1">
      <c r="E1576"/>
    </row>
    <row r="1577" spans="5:5" ht="14.4" thickTop="1" thickBot="1">
      <c r="E1577"/>
    </row>
    <row r="1578" spans="5:5" ht="14.4" thickTop="1" thickBot="1">
      <c r="E1578"/>
    </row>
    <row r="1579" spans="5:5" ht="14.4" thickTop="1" thickBot="1">
      <c r="E1579"/>
    </row>
    <row r="1580" spans="5:5" ht="14.4" thickTop="1" thickBot="1">
      <c r="E1580"/>
    </row>
    <row r="1581" spans="5:5" ht="14.4" thickTop="1" thickBot="1">
      <c r="E1581"/>
    </row>
    <row r="1582" spans="5:5" ht="14.4" thickTop="1" thickBot="1">
      <c r="E1582"/>
    </row>
    <row r="1583" spans="5:5" ht="14.4" thickTop="1" thickBot="1">
      <c r="E1583"/>
    </row>
    <row r="1584" spans="5:5" ht="14.4" thickTop="1" thickBot="1">
      <c r="E1584"/>
    </row>
    <row r="1585" spans="5:5" ht="14.4" thickTop="1" thickBot="1">
      <c r="E1585"/>
    </row>
    <row r="1586" spans="5:5" ht="14.4" thickTop="1" thickBot="1">
      <c r="E1586"/>
    </row>
    <row r="1587" spans="5:5" ht="14.4" thickTop="1" thickBot="1">
      <c r="E1587"/>
    </row>
    <row r="1588" spans="5:5" ht="14.4" thickTop="1" thickBot="1">
      <c r="E1588"/>
    </row>
    <row r="1589" spans="5:5" ht="14.4" thickTop="1" thickBot="1">
      <c r="E1589"/>
    </row>
    <row r="1590" spans="5:5" ht="14.4" thickTop="1" thickBot="1">
      <c r="E1590"/>
    </row>
    <row r="1591" spans="5:5" ht="14.4" thickTop="1" thickBot="1">
      <c r="E1591"/>
    </row>
    <row r="1592" spans="5:5" ht="14.4" thickTop="1" thickBot="1">
      <c r="E1592"/>
    </row>
    <row r="1593" spans="5:5" ht="14.4" thickTop="1" thickBot="1">
      <c r="E1593"/>
    </row>
    <row r="1594" spans="5:5" ht="14.4" thickTop="1" thickBot="1">
      <c r="E1594"/>
    </row>
    <row r="1595" spans="5:5" ht="14.4" thickTop="1" thickBot="1">
      <c r="E1595"/>
    </row>
    <row r="1596" spans="5:5" ht="14.4" thickTop="1" thickBot="1">
      <c r="E1596"/>
    </row>
    <row r="1597" spans="5:5" ht="14.4" thickTop="1" thickBot="1">
      <c r="E1597"/>
    </row>
    <row r="1598" spans="5:5" ht="14.4" thickTop="1" thickBot="1">
      <c r="E1598"/>
    </row>
    <row r="1599" spans="5:5" ht="14.4" thickTop="1" thickBot="1">
      <c r="E1599"/>
    </row>
    <row r="1600" spans="5:5" ht="14.4" thickTop="1" thickBot="1">
      <c r="E1600"/>
    </row>
    <row r="1601" spans="5:5" ht="14.4" thickTop="1" thickBot="1">
      <c r="E1601"/>
    </row>
    <row r="1602" spans="5:5" ht="14.4" thickTop="1" thickBot="1">
      <c r="E1602"/>
    </row>
    <row r="1603" spans="5:5" ht="14.4" thickTop="1" thickBot="1">
      <c r="E1603"/>
    </row>
    <row r="1604" spans="5:5" ht="14.4" thickTop="1" thickBot="1">
      <c r="E1604"/>
    </row>
    <row r="1605" spans="5:5" ht="14.4" thickTop="1" thickBot="1">
      <c r="E1605"/>
    </row>
    <row r="1606" spans="5:5" ht="14.4" thickTop="1" thickBot="1">
      <c r="E1606"/>
    </row>
    <row r="1607" spans="5:5" ht="14.4" thickTop="1" thickBot="1">
      <c r="E1607"/>
    </row>
    <row r="1608" spans="5:5" ht="13.8" thickTop="1">
      <c r="E1608"/>
    </row>
    <row r="1609" spans="5:5">
      <c r="E1609"/>
    </row>
    <row r="1610" spans="5:5">
      <c r="E1610"/>
    </row>
    <row r="1611" spans="5:5">
      <c r="E1611"/>
    </row>
    <row r="1612" spans="5:5">
      <c r="E1612"/>
    </row>
    <row r="1613" spans="5:5">
      <c r="E1613"/>
    </row>
    <row r="1614" spans="5:5">
      <c r="E1614"/>
    </row>
    <row r="1615" spans="5:5">
      <c r="E1615"/>
    </row>
    <row r="1616" spans="5:5">
      <c r="E1616"/>
    </row>
    <row r="1617" spans="5:5">
      <c r="E1617"/>
    </row>
    <row r="1618" spans="5:5">
      <c r="E1618"/>
    </row>
    <row r="1619" spans="5:5">
      <c r="E1619"/>
    </row>
    <row r="1620" spans="5:5">
      <c r="E1620"/>
    </row>
    <row r="1621" spans="5:5" ht="13.8" thickBot="1">
      <c r="E1621"/>
    </row>
    <row r="1622" spans="5:5" ht="14.4" thickTop="1" thickBot="1">
      <c r="E1622"/>
    </row>
    <row r="1623" spans="5:5" ht="14.4" thickTop="1" thickBot="1">
      <c r="E1623"/>
    </row>
    <row r="1624" spans="5:5" ht="14.4" thickTop="1" thickBot="1">
      <c r="E1624"/>
    </row>
    <row r="1625" spans="5:5" ht="14.4" thickTop="1" thickBot="1">
      <c r="E1625"/>
    </row>
    <row r="1626" spans="5:5" ht="14.4" thickTop="1" thickBot="1">
      <c r="E1626"/>
    </row>
    <row r="1627" spans="5:5" ht="14.4" thickTop="1" thickBot="1">
      <c r="E1627"/>
    </row>
    <row r="1628" spans="5:5" ht="14.4" thickTop="1" thickBot="1">
      <c r="E1628"/>
    </row>
    <row r="1629" spans="5:5" ht="14.4" thickTop="1" thickBot="1">
      <c r="E1629"/>
    </row>
    <row r="1630" spans="5:5" ht="14.4" thickTop="1" thickBot="1">
      <c r="E1630"/>
    </row>
    <row r="1631" spans="5:5" ht="14.4" thickTop="1" thickBot="1">
      <c r="E1631"/>
    </row>
    <row r="1632" spans="5:5" ht="14.4" thickTop="1" thickBot="1">
      <c r="E1632"/>
    </row>
    <row r="1633" spans="5:5" ht="14.4" thickTop="1" thickBot="1">
      <c r="E1633"/>
    </row>
    <row r="1634" spans="5:5" ht="14.4" thickTop="1" thickBot="1">
      <c r="E1634"/>
    </row>
    <row r="1635" spans="5:5" ht="14.4" thickTop="1" thickBot="1">
      <c r="E1635"/>
    </row>
    <row r="1636" spans="5:5" ht="14.4" thickTop="1" thickBot="1">
      <c r="E1636"/>
    </row>
    <row r="1637" spans="5:5" ht="14.4" thickTop="1" thickBot="1">
      <c r="E1637"/>
    </row>
    <row r="1638" spans="5:5" ht="14.4" thickTop="1" thickBot="1">
      <c r="E1638"/>
    </row>
    <row r="1639" spans="5:5" ht="14.4" thickTop="1" thickBot="1">
      <c r="E1639"/>
    </row>
    <row r="1640" spans="5:5" ht="14.4" thickTop="1" thickBot="1">
      <c r="E1640"/>
    </row>
    <row r="1641" spans="5:5" ht="14.4" thickTop="1" thickBot="1">
      <c r="E1641"/>
    </row>
    <row r="1642" spans="5:5" ht="14.4" thickTop="1" thickBot="1">
      <c r="E1642"/>
    </row>
    <row r="1643" spans="5:5" ht="14.4" thickTop="1" thickBot="1">
      <c r="E1643"/>
    </row>
    <row r="1644" spans="5:5" ht="14.4" thickTop="1" thickBot="1">
      <c r="E1644"/>
    </row>
    <row r="1645" spans="5:5" ht="14.4" thickTop="1" thickBot="1">
      <c r="E1645"/>
    </row>
    <row r="1646" spans="5:5" ht="14.4" thickTop="1" thickBot="1">
      <c r="E1646"/>
    </row>
    <row r="1647" spans="5:5" ht="14.4" thickTop="1" thickBot="1">
      <c r="E1647"/>
    </row>
    <row r="1648" spans="5:5" ht="14.4" thickTop="1" thickBot="1">
      <c r="E1648"/>
    </row>
    <row r="1649" spans="5:5" ht="14.4" thickTop="1" thickBot="1">
      <c r="E1649"/>
    </row>
    <row r="1650" spans="5:5" ht="14.4" thickTop="1" thickBot="1">
      <c r="E1650"/>
    </row>
    <row r="1651" spans="5:5" ht="14.4" thickTop="1" thickBot="1">
      <c r="E1651"/>
    </row>
    <row r="1652" spans="5:5" ht="14.4" thickTop="1" thickBot="1">
      <c r="E1652"/>
    </row>
    <row r="1653" spans="5:5" ht="14.4" thickTop="1" thickBot="1">
      <c r="E1653"/>
    </row>
    <row r="1654" spans="5:5" ht="14.4" thickTop="1" thickBot="1">
      <c r="E1654"/>
    </row>
    <row r="1655" spans="5:5" ht="14.4" thickTop="1" thickBot="1">
      <c r="E1655"/>
    </row>
    <row r="1656" spans="5:5" ht="14.4" thickTop="1" thickBot="1">
      <c r="E1656"/>
    </row>
    <row r="1657" spans="5:5" ht="14.4" thickTop="1" thickBot="1">
      <c r="E1657"/>
    </row>
    <row r="1658" spans="5:5" ht="14.4" thickTop="1" thickBot="1">
      <c r="E1658"/>
    </row>
    <row r="1659" spans="5:5" ht="14.4" thickTop="1" thickBot="1">
      <c r="E1659"/>
    </row>
    <row r="1660" spans="5:5" ht="14.4" thickTop="1" thickBot="1">
      <c r="E1660"/>
    </row>
    <row r="1661" spans="5:5" ht="14.4" thickTop="1" thickBot="1">
      <c r="E1661"/>
    </row>
    <row r="1662" spans="5:5" ht="14.4" thickTop="1" thickBot="1">
      <c r="E1662"/>
    </row>
    <row r="1663" spans="5:5" ht="14.4" thickTop="1" thickBot="1">
      <c r="E1663"/>
    </row>
    <row r="1664" spans="5:5" ht="14.4" thickTop="1" thickBot="1">
      <c r="E1664"/>
    </row>
    <row r="1665" spans="5:5" ht="14.4" thickTop="1" thickBot="1">
      <c r="E1665"/>
    </row>
    <row r="1666" spans="5:5" ht="14.4" thickTop="1" thickBot="1">
      <c r="E1666"/>
    </row>
    <row r="1667" spans="5:5" ht="14.4" thickTop="1" thickBot="1">
      <c r="E1667"/>
    </row>
    <row r="1668" spans="5:5" ht="14.4" thickTop="1" thickBot="1">
      <c r="E1668"/>
    </row>
    <row r="1669" spans="5:5" ht="14.4" thickTop="1" thickBot="1">
      <c r="E1669"/>
    </row>
    <row r="1670" spans="5:5" ht="14.4" thickTop="1" thickBot="1">
      <c r="E1670"/>
    </row>
    <row r="1671" spans="5:5" ht="14.4" thickTop="1" thickBot="1">
      <c r="E1671"/>
    </row>
    <row r="1672" spans="5:5" ht="14.4" thickTop="1" thickBot="1">
      <c r="E1672"/>
    </row>
    <row r="1673" spans="5:5" ht="14.4" thickTop="1" thickBot="1">
      <c r="E1673"/>
    </row>
    <row r="1674" spans="5:5" ht="14.4" thickTop="1" thickBot="1">
      <c r="E1674"/>
    </row>
    <row r="1675" spans="5:5" ht="14.4" thickTop="1" thickBot="1">
      <c r="E1675"/>
    </row>
    <row r="1676" spans="5:5" ht="14.4" thickTop="1" thickBot="1">
      <c r="E1676"/>
    </row>
    <row r="1677" spans="5:5" ht="14.4" thickTop="1" thickBot="1">
      <c r="E1677"/>
    </row>
    <row r="1678" spans="5:5" ht="13.8" thickTop="1">
      <c r="E1678"/>
    </row>
    <row r="1679" spans="5:5">
      <c r="E1679"/>
    </row>
    <row r="1680" spans="5:5">
      <c r="E1680"/>
    </row>
    <row r="1681" spans="5:5">
      <c r="E1681"/>
    </row>
    <row r="1682" spans="5:5">
      <c r="E1682"/>
    </row>
    <row r="1683" spans="5:5">
      <c r="E1683"/>
    </row>
    <row r="1684" spans="5:5">
      <c r="E1684"/>
    </row>
    <row r="1685" spans="5:5">
      <c r="E1685"/>
    </row>
    <row r="1686" spans="5:5">
      <c r="E1686"/>
    </row>
    <row r="1687" spans="5:5">
      <c r="E1687"/>
    </row>
    <row r="1688" spans="5:5">
      <c r="E1688"/>
    </row>
    <row r="1689" spans="5:5">
      <c r="E1689"/>
    </row>
    <row r="1690" spans="5:5">
      <c r="E1690"/>
    </row>
    <row r="1691" spans="5:5" ht="13.8" thickBot="1">
      <c r="E1691"/>
    </row>
    <row r="1692" spans="5:5" ht="14.4" thickTop="1" thickBot="1">
      <c r="E1692"/>
    </row>
    <row r="1693" spans="5:5" ht="14.4" thickTop="1" thickBot="1">
      <c r="E1693"/>
    </row>
    <row r="1694" spans="5:5" ht="14.4" thickTop="1" thickBot="1">
      <c r="E1694"/>
    </row>
    <row r="1695" spans="5:5" ht="14.4" thickTop="1" thickBot="1">
      <c r="E1695"/>
    </row>
    <row r="1696" spans="5:5" ht="14.4" thickTop="1" thickBot="1">
      <c r="E1696"/>
    </row>
    <row r="1697" spans="5:5" ht="14.4" thickTop="1" thickBot="1">
      <c r="E1697"/>
    </row>
    <row r="1698" spans="5:5" ht="14.4" thickTop="1" thickBot="1">
      <c r="E1698"/>
    </row>
    <row r="1699" spans="5:5" ht="14.4" thickTop="1" thickBot="1">
      <c r="E1699"/>
    </row>
    <row r="1700" spans="5:5" ht="14.4" thickTop="1" thickBot="1">
      <c r="E1700"/>
    </row>
    <row r="1701" spans="5:5" ht="14.4" thickTop="1" thickBot="1">
      <c r="E1701"/>
    </row>
    <row r="1702" spans="5:5" ht="14.4" thickTop="1" thickBot="1">
      <c r="E1702"/>
    </row>
    <row r="1703" spans="5:5" ht="14.4" thickTop="1" thickBot="1">
      <c r="E1703"/>
    </row>
    <row r="1704" spans="5:5" ht="14.4" thickTop="1" thickBot="1">
      <c r="E1704"/>
    </row>
    <row r="1705" spans="5:5" ht="14.4" thickTop="1" thickBot="1">
      <c r="E1705"/>
    </row>
    <row r="1706" spans="5:5" ht="14.4" thickTop="1" thickBot="1">
      <c r="E1706"/>
    </row>
    <row r="1707" spans="5:5" ht="14.4" thickTop="1" thickBot="1">
      <c r="E1707"/>
    </row>
    <row r="1708" spans="5:5" ht="14.4" thickTop="1" thickBot="1">
      <c r="E1708"/>
    </row>
    <row r="1709" spans="5:5" ht="14.4" thickTop="1" thickBot="1">
      <c r="E1709"/>
    </row>
    <row r="1710" spans="5:5" ht="14.4" thickTop="1" thickBot="1">
      <c r="E1710"/>
    </row>
    <row r="1711" spans="5:5" ht="14.4" thickTop="1" thickBot="1">
      <c r="E1711"/>
    </row>
    <row r="1712" spans="5:5" ht="14.4" thickTop="1" thickBot="1">
      <c r="E1712"/>
    </row>
    <row r="1713" spans="5:5" ht="14.4" thickTop="1" thickBot="1">
      <c r="E1713"/>
    </row>
    <row r="1714" spans="5:5" ht="14.4" thickTop="1" thickBot="1">
      <c r="E1714"/>
    </row>
    <row r="1715" spans="5:5" ht="14.4" thickTop="1" thickBot="1">
      <c r="E1715"/>
    </row>
    <row r="1716" spans="5:5" ht="14.4" thickTop="1" thickBot="1">
      <c r="E1716"/>
    </row>
    <row r="1717" spans="5:5" ht="14.4" thickTop="1" thickBot="1">
      <c r="E1717"/>
    </row>
    <row r="1718" spans="5:5" ht="14.4" thickTop="1" thickBot="1">
      <c r="E1718"/>
    </row>
    <row r="1719" spans="5:5" ht="14.4" thickTop="1" thickBot="1">
      <c r="E1719"/>
    </row>
    <row r="1720" spans="5:5" ht="14.4" thickTop="1" thickBot="1">
      <c r="E1720"/>
    </row>
    <row r="1721" spans="5:5" ht="14.4" thickTop="1" thickBot="1">
      <c r="E1721"/>
    </row>
    <row r="1722" spans="5:5" ht="14.4" thickTop="1" thickBot="1">
      <c r="E1722"/>
    </row>
    <row r="1723" spans="5:5" ht="14.4" thickTop="1" thickBot="1">
      <c r="E1723"/>
    </row>
    <row r="1724" spans="5:5" ht="14.4" thickTop="1" thickBot="1">
      <c r="E1724"/>
    </row>
    <row r="1725" spans="5:5" ht="14.4" thickTop="1" thickBot="1">
      <c r="E1725"/>
    </row>
    <row r="1726" spans="5:5" ht="14.4" thickTop="1" thickBot="1">
      <c r="E1726"/>
    </row>
    <row r="1727" spans="5:5" ht="14.4" thickTop="1" thickBot="1">
      <c r="E1727"/>
    </row>
    <row r="1728" spans="5:5" ht="14.4" thickTop="1" thickBot="1">
      <c r="E1728"/>
    </row>
    <row r="1729" spans="5:5" ht="14.4" thickTop="1" thickBot="1">
      <c r="E1729"/>
    </row>
    <row r="1730" spans="5:5" ht="14.4" thickTop="1" thickBot="1">
      <c r="E1730"/>
    </row>
    <row r="1731" spans="5:5" ht="14.4" thickTop="1" thickBot="1">
      <c r="E1731"/>
    </row>
    <row r="1732" spans="5:5" ht="14.4" thickTop="1" thickBot="1">
      <c r="E1732"/>
    </row>
    <row r="1733" spans="5:5" ht="14.4" thickTop="1" thickBot="1">
      <c r="E1733"/>
    </row>
    <row r="1734" spans="5:5" ht="14.4" thickTop="1" thickBot="1">
      <c r="E1734"/>
    </row>
    <row r="1735" spans="5:5" ht="14.4" thickTop="1" thickBot="1">
      <c r="E1735"/>
    </row>
    <row r="1736" spans="5:5" ht="14.4" thickTop="1" thickBot="1">
      <c r="E1736"/>
    </row>
    <row r="1737" spans="5:5" ht="14.4" thickTop="1" thickBot="1">
      <c r="E1737"/>
    </row>
    <row r="1738" spans="5:5" ht="14.4" thickTop="1" thickBot="1">
      <c r="E1738"/>
    </row>
    <row r="1739" spans="5:5" ht="14.4" thickTop="1" thickBot="1">
      <c r="E1739"/>
    </row>
    <row r="1740" spans="5:5" ht="14.4" thickTop="1" thickBot="1">
      <c r="E1740"/>
    </row>
    <row r="1741" spans="5:5" ht="14.4" thickTop="1" thickBot="1">
      <c r="E1741"/>
    </row>
    <row r="1742" spans="5:5" ht="14.4" thickTop="1" thickBot="1">
      <c r="E1742"/>
    </row>
    <row r="1743" spans="5:5" ht="14.4" thickTop="1" thickBot="1">
      <c r="E1743"/>
    </row>
    <row r="1744" spans="5:5" ht="14.4" thickTop="1" thickBot="1">
      <c r="E1744"/>
    </row>
    <row r="1745" spans="5:5" ht="14.4" thickTop="1" thickBot="1">
      <c r="E1745"/>
    </row>
    <row r="1746" spans="5:5" ht="14.4" thickTop="1" thickBot="1">
      <c r="E1746"/>
    </row>
    <row r="1747" spans="5:5" ht="14.4" thickTop="1" thickBot="1">
      <c r="E1747"/>
    </row>
    <row r="1748" spans="5:5" ht="13.8" thickTop="1">
      <c r="E1748"/>
    </row>
    <row r="1749" spans="5:5">
      <c r="E1749"/>
    </row>
    <row r="1750" spans="5:5">
      <c r="E1750"/>
    </row>
    <row r="1751" spans="5:5">
      <c r="E1751"/>
    </row>
    <row r="1752" spans="5:5">
      <c r="E1752"/>
    </row>
    <row r="1753" spans="5:5">
      <c r="E1753"/>
    </row>
    <row r="1754" spans="5:5">
      <c r="E1754"/>
    </row>
    <row r="1755" spans="5:5">
      <c r="E1755"/>
    </row>
    <row r="1756" spans="5:5">
      <c r="E1756"/>
    </row>
    <row r="1757" spans="5:5">
      <c r="E1757"/>
    </row>
    <row r="1758" spans="5:5">
      <c r="E1758"/>
    </row>
    <row r="1759" spans="5:5">
      <c r="E1759"/>
    </row>
    <row r="1760" spans="5:5">
      <c r="E1760"/>
    </row>
    <row r="1761" spans="5:5" ht="13.8" thickBot="1">
      <c r="E1761"/>
    </row>
    <row r="1762" spans="5:5" ht="14.4" thickTop="1" thickBot="1">
      <c r="E1762"/>
    </row>
    <row r="1763" spans="5:5" ht="14.4" thickTop="1" thickBot="1">
      <c r="E1763"/>
    </row>
    <row r="1764" spans="5:5" ht="14.4" thickTop="1" thickBot="1">
      <c r="E1764"/>
    </row>
    <row r="1765" spans="5:5" ht="14.4" thickTop="1" thickBot="1">
      <c r="E1765"/>
    </row>
    <row r="1766" spans="5:5" ht="14.4" thickTop="1" thickBot="1">
      <c r="E1766"/>
    </row>
    <row r="1767" spans="5:5" ht="14.4" thickTop="1" thickBot="1">
      <c r="E1767"/>
    </row>
    <row r="1768" spans="5:5" ht="14.4" thickTop="1" thickBot="1">
      <c r="E1768"/>
    </row>
    <row r="1769" spans="5:5" ht="14.4" thickTop="1" thickBot="1">
      <c r="E1769"/>
    </row>
    <row r="1770" spans="5:5" ht="14.4" thickTop="1" thickBot="1">
      <c r="E1770"/>
    </row>
    <row r="1771" spans="5:5" ht="14.4" thickTop="1" thickBot="1">
      <c r="E1771"/>
    </row>
    <row r="1772" spans="5:5" ht="14.4" thickTop="1" thickBot="1">
      <c r="E1772"/>
    </row>
    <row r="1773" spans="5:5" ht="14.4" thickTop="1" thickBot="1">
      <c r="E1773"/>
    </row>
    <row r="1774" spans="5:5" ht="14.4" thickTop="1" thickBot="1">
      <c r="E1774"/>
    </row>
    <row r="1775" spans="5:5" ht="14.4" thickTop="1" thickBot="1">
      <c r="E1775"/>
    </row>
    <row r="1776" spans="5:5" ht="14.4" thickTop="1" thickBot="1">
      <c r="E1776"/>
    </row>
    <row r="1777" spans="5:5" ht="14.4" thickTop="1" thickBot="1">
      <c r="E1777"/>
    </row>
    <row r="1778" spans="5:5" ht="14.4" thickTop="1" thickBot="1">
      <c r="E1778"/>
    </row>
    <row r="1779" spans="5:5" ht="14.4" thickTop="1" thickBot="1">
      <c r="E1779"/>
    </row>
    <row r="1780" spans="5:5" ht="14.4" thickTop="1" thickBot="1">
      <c r="E1780"/>
    </row>
    <row r="1781" spans="5:5" ht="14.4" thickTop="1" thickBot="1">
      <c r="E1781"/>
    </row>
    <row r="1782" spans="5:5" ht="14.4" thickTop="1" thickBot="1">
      <c r="E1782"/>
    </row>
    <row r="1783" spans="5:5" ht="14.4" thickTop="1" thickBot="1">
      <c r="E1783"/>
    </row>
    <row r="1784" spans="5:5" ht="14.4" thickTop="1" thickBot="1">
      <c r="E1784"/>
    </row>
    <row r="1785" spans="5:5" ht="14.4" thickTop="1" thickBot="1">
      <c r="E1785"/>
    </row>
    <row r="1786" spans="5:5" ht="14.4" thickTop="1" thickBot="1">
      <c r="E1786"/>
    </row>
    <row r="1787" spans="5:5" ht="14.4" thickTop="1" thickBot="1">
      <c r="E1787"/>
    </row>
    <row r="1788" spans="5:5" ht="14.4" thickTop="1" thickBot="1">
      <c r="E1788"/>
    </row>
    <row r="1789" spans="5:5" ht="14.4" thickTop="1" thickBot="1">
      <c r="E1789"/>
    </row>
    <row r="1790" spans="5:5" ht="14.4" thickTop="1" thickBot="1">
      <c r="E1790"/>
    </row>
    <row r="1791" spans="5:5" ht="14.4" thickTop="1" thickBot="1">
      <c r="E1791"/>
    </row>
    <row r="1792" spans="5:5" ht="14.4" thickTop="1" thickBot="1">
      <c r="E1792"/>
    </row>
    <row r="1793" spans="5:5" ht="14.4" thickTop="1" thickBot="1">
      <c r="E1793"/>
    </row>
    <row r="1794" spans="5:5" ht="14.4" thickTop="1" thickBot="1">
      <c r="E1794"/>
    </row>
    <row r="1795" spans="5:5" ht="14.4" thickTop="1" thickBot="1">
      <c r="E1795"/>
    </row>
    <row r="1796" spans="5:5" ht="14.4" thickTop="1" thickBot="1">
      <c r="E1796"/>
    </row>
    <row r="1797" spans="5:5" ht="14.4" thickTop="1" thickBot="1">
      <c r="E1797"/>
    </row>
    <row r="1798" spans="5:5" ht="14.4" thickTop="1" thickBot="1">
      <c r="E1798"/>
    </row>
    <row r="1799" spans="5:5" ht="14.4" thickTop="1" thickBot="1">
      <c r="E1799"/>
    </row>
    <row r="1800" spans="5:5" ht="14.4" thickTop="1" thickBot="1">
      <c r="E1800"/>
    </row>
    <row r="1801" spans="5:5" ht="14.4" thickTop="1" thickBot="1">
      <c r="E1801"/>
    </row>
    <row r="1802" spans="5:5" ht="14.4" thickTop="1" thickBot="1">
      <c r="E1802"/>
    </row>
    <row r="1803" spans="5:5" ht="14.4" thickTop="1" thickBot="1">
      <c r="E1803"/>
    </row>
    <row r="1804" spans="5:5" ht="14.4" thickTop="1" thickBot="1">
      <c r="E1804"/>
    </row>
    <row r="1805" spans="5:5" ht="14.4" thickTop="1" thickBot="1">
      <c r="E1805"/>
    </row>
    <row r="1806" spans="5:5" ht="14.4" thickTop="1" thickBot="1">
      <c r="E1806"/>
    </row>
    <row r="1807" spans="5:5" ht="14.4" thickTop="1" thickBot="1">
      <c r="E1807"/>
    </row>
    <row r="1808" spans="5:5" ht="14.4" thickTop="1" thickBot="1">
      <c r="E1808"/>
    </row>
    <row r="1809" spans="5:5" ht="14.4" thickTop="1" thickBot="1">
      <c r="E1809"/>
    </row>
    <row r="1810" spans="5:5" ht="14.4" thickTop="1" thickBot="1">
      <c r="E1810"/>
    </row>
    <row r="1811" spans="5:5" ht="14.4" thickTop="1" thickBot="1">
      <c r="E1811"/>
    </row>
    <row r="1812" spans="5:5" ht="14.4" thickTop="1" thickBot="1">
      <c r="E1812"/>
    </row>
    <row r="1813" spans="5:5" ht="14.4" thickTop="1" thickBot="1">
      <c r="E1813"/>
    </row>
    <row r="1814" spans="5:5" ht="14.4" thickTop="1" thickBot="1">
      <c r="E1814"/>
    </row>
    <row r="1815" spans="5:5" ht="14.4" thickTop="1" thickBot="1">
      <c r="E1815"/>
    </row>
    <row r="1816" spans="5:5" ht="14.4" thickTop="1" thickBot="1">
      <c r="E1816"/>
    </row>
    <row r="1817" spans="5:5" ht="14.4" thickTop="1" thickBot="1">
      <c r="E1817"/>
    </row>
    <row r="1818" spans="5:5" ht="13.8" thickTop="1">
      <c r="E1818"/>
    </row>
    <row r="1819" spans="5:5">
      <c r="E1819"/>
    </row>
    <row r="1820" spans="5:5">
      <c r="E1820"/>
    </row>
    <row r="1821" spans="5:5">
      <c r="E1821"/>
    </row>
    <row r="1822" spans="5:5">
      <c r="E1822"/>
    </row>
    <row r="1823" spans="5:5">
      <c r="E1823"/>
    </row>
    <row r="1824" spans="5:5">
      <c r="E1824"/>
    </row>
    <row r="1825" spans="5:5">
      <c r="E1825"/>
    </row>
    <row r="1826" spans="5:5">
      <c r="E1826"/>
    </row>
    <row r="1827" spans="5:5">
      <c r="E1827"/>
    </row>
    <row r="1828" spans="5:5">
      <c r="E1828"/>
    </row>
    <row r="1829" spans="5:5">
      <c r="E1829"/>
    </row>
    <row r="1830" spans="5:5">
      <c r="E1830"/>
    </row>
    <row r="1831" spans="5:5" ht="13.8" thickBot="1">
      <c r="E1831"/>
    </row>
    <row r="1832" spans="5:5" ht="14.4" thickTop="1" thickBot="1">
      <c r="E1832"/>
    </row>
    <row r="1833" spans="5:5" ht="14.4" thickTop="1" thickBot="1">
      <c r="E1833"/>
    </row>
    <row r="1834" spans="5:5" ht="14.4" thickTop="1" thickBot="1">
      <c r="E1834"/>
    </row>
    <row r="1835" spans="5:5" ht="14.4" thickTop="1" thickBot="1">
      <c r="E1835"/>
    </row>
    <row r="1836" spans="5:5" ht="14.4" thickTop="1" thickBot="1">
      <c r="E1836"/>
    </row>
    <row r="1837" spans="5:5" ht="14.4" thickTop="1" thickBot="1">
      <c r="E1837"/>
    </row>
    <row r="1838" spans="5:5" ht="14.4" thickTop="1" thickBot="1">
      <c r="E1838"/>
    </row>
    <row r="1839" spans="5:5" ht="14.4" thickTop="1" thickBot="1">
      <c r="E1839"/>
    </row>
    <row r="1840" spans="5:5" ht="14.4" thickTop="1" thickBot="1">
      <c r="E1840"/>
    </row>
    <row r="1841" spans="5:5" ht="14.4" thickTop="1" thickBot="1">
      <c r="E1841"/>
    </row>
    <row r="1842" spans="5:5" ht="14.4" thickTop="1" thickBot="1">
      <c r="E1842"/>
    </row>
    <row r="1843" spans="5:5" ht="14.4" thickTop="1" thickBot="1">
      <c r="E1843"/>
    </row>
    <row r="1844" spans="5:5" ht="14.4" thickTop="1" thickBot="1">
      <c r="E1844"/>
    </row>
    <row r="1845" spans="5:5" ht="14.4" thickTop="1" thickBot="1">
      <c r="E1845"/>
    </row>
    <row r="1846" spans="5:5" ht="14.4" thickTop="1" thickBot="1">
      <c r="E1846"/>
    </row>
    <row r="1847" spans="5:5" ht="14.4" thickTop="1" thickBot="1">
      <c r="E1847"/>
    </row>
    <row r="1848" spans="5:5" ht="14.4" thickTop="1" thickBot="1">
      <c r="E1848"/>
    </row>
    <row r="1849" spans="5:5" ht="14.4" thickTop="1" thickBot="1">
      <c r="E1849"/>
    </row>
    <row r="1850" spans="5:5" ht="14.4" thickTop="1" thickBot="1">
      <c r="E1850"/>
    </row>
    <row r="1851" spans="5:5" ht="14.4" thickTop="1" thickBot="1">
      <c r="E1851"/>
    </row>
    <row r="1852" spans="5:5" ht="14.4" thickTop="1" thickBot="1">
      <c r="E1852"/>
    </row>
    <row r="1853" spans="5:5" ht="14.4" thickTop="1" thickBot="1">
      <c r="E1853"/>
    </row>
    <row r="1854" spans="5:5" ht="14.4" thickTop="1" thickBot="1">
      <c r="E1854"/>
    </row>
    <row r="1855" spans="5:5" ht="14.4" thickTop="1" thickBot="1">
      <c r="E1855"/>
    </row>
    <row r="1856" spans="5:5" ht="14.4" thickTop="1" thickBot="1">
      <c r="E1856"/>
    </row>
    <row r="1857" spans="5:5" ht="14.4" thickTop="1" thickBot="1">
      <c r="E1857"/>
    </row>
    <row r="1858" spans="5:5" ht="14.4" thickTop="1" thickBot="1">
      <c r="E1858"/>
    </row>
    <row r="1859" spans="5:5" ht="14.4" thickTop="1" thickBot="1">
      <c r="E1859"/>
    </row>
    <row r="1860" spans="5:5" ht="14.4" thickTop="1" thickBot="1">
      <c r="E1860"/>
    </row>
    <row r="1861" spans="5:5" ht="14.4" thickTop="1" thickBot="1">
      <c r="E1861"/>
    </row>
    <row r="1862" spans="5:5" ht="14.4" thickTop="1" thickBot="1">
      <c r="E1862"/>
    </row>
    <row r="1863" spans="5:5" ht="14.4" thickTop="1" thickBot="1">
      <c r="E1863"/>
    </row>
    <row r="1864" spans="5:5" ht="14.4" thickTop="1" thickBot="1">
      <c r="E1864"/>
    </row>
    <row r="1865" spans="5:5" ht="14.4" thickTop="1" thickBot="1">
      <c r="E1865"/>
    </row>
    <row r="1866" spans="5:5" ht="14.4" thickTop="1" thickBot="1">
      <c r="E1866"/>
    </row>
    <row r="1867" spans="5:5" ht="14.4" thickTop="1" thickBot="1">
      <c r="E1867"/>
    </row>
    <row r="1868" spans="5:5" ht="14.4" thickTop="1" thickBot="1">
      <c r="E1868"/>
    </row>
    <row r="1869" spans="5:5" ht="14.4" thickTop="1" thickBot="1">
      <c r="E1869"/>
    </row>
    <row r="1870" spans="5:5" ht="14.4" thickTop="1" thickBot="1">
      <c r="E1870"/>
    </row>
    <row r="1871" spans="5:5" ht="14.4" thickTop="1" thickBot="1">
      <c r="E1871"/>
    </row>
    <row r="1872" spans="5:5" ht="14.4" thickTop="1" thickBot="1">
      <c r="E1872"/>
    </row>
    <row r="1873" spans="5:5" ht="14.4" thickTop="1" thickBot="1">
      <c r="E1873"/>
    </row>
    <row r="1874" spans="5:5" ht="14.4" thickTop="1" thickBot="1">
      <c r="E1874"/>
    </row>
    <row r="1875" spans="5:5" ht="14.4" thickTop="1" thickBot="1">
      <c r="E1875"/>
    </row>
    <row r="1876" spans="5:5" ht="14.4" thickTop="1" thickBot="1">
      <c r="E1876"/>
    </row>
    <row r="1877" spans="5:5" ht="14.4" thickTop="1" thickBot="1">
      <c r="E1877"/>
    </row>
    <row r="1878" spans="5:5" ht="14.4" thickTop="1" thickBot="1">
      <c r="E1878"/>
    </row>
    <row r="1879" spans="5:5" ht="14.4" thickTop="1" thickBot="1">
      <c r="E1879"/>
    </row>
    <row r="1880" spans="5:5" ht="14.4" thickTop="1" thickBot="1">
      <c r="E1880"/>
    </row>
    <row r="1881" spans="5:5" ht="14.4" thickTop="1" thickBot="1">
      <c r="E1881"/>
    </row>
    <row r="1882" spans="5:5" ht="14.4" thickTop="1" thickBot="1">
      <c r="E1882"/>
    </row>
    <row r="1883" spans="5:5" ht="14.4" thickTop="1" thickBot="1">
      <c r="E1883"/>
    </row>
    <row r="1884" spans="5:5" ht="14.4" thickTop="1" thickBot="1">
      <c r="E1884"/>
    </row>
    <row r="1885" spans="5:5" ht="14.4" thickTop="1" thickBot="1">
      <c r="E1885"/>
    </row>
    <row r="1886" spans="5:5" ht="14.4" thickTop="1" thickBot="1">
      <c r="E1886"/>
    </row>
    <row r="1887" spans="5:5" ht="14.4" thickTop="1" thickBot="1">
      <c r="E1887"/>
    </row>
    <row r="1888" spans="5:5" ht="13.8" thickTop="1">
      <c r="E1888"/>
    </row>
    <row r="1889" spans="5:5">
      <c r="E1889"/>
    </row>
    <row r="1890" spans="5:5">
      <c r="E1890"/>
    </row>
    <row r="1891" spans="5:5">
      <c r="E1891"/>
    </row>
    <row r="1892" spans="5:5">
      <c r="E1892"/>
    </row>
    <row r="1893" spans="5:5">
      <c r="E1893"/>
    </row>
    <row r="1894" spans="5:5">
      <c r="E1894"/>
    </row>
    <row r="1895" spans="5:5">
      <c r="E1895"/>
    </row>
    <row r="1896" spans="5:5">
      <c r="E1896"/>
    </row>
    <row r="1897" spans="5:5">
      <c r="E1897"/>
    </row>
    <row r="1898" spans="5:5">
      <c r="E1898"/>
    </row>
    <row r="1899" spans="5:5">
      <c r="E1899"/>
    </row>
    <row r="1900" spans="5:5">
      <c r="E1900"/>
    </row>
    <row r="1901" spans="5:5" ht="13.8" thickBot="1">
      <c r="E1901"/>
    </row>
    <row r="1902" spans="5:5" ht="14.4" thickTop="1" thickBot="1">
      <c r="E1902"/>
    </row>
    <row r="1903" spans="5:5" ht="14.4" thickTop="1" thickBot="1">
      <c r="E1903"/>
    </row>
    <row r="1904" spans="5:5" ht="14.4" thickTop="1" thickBot="1">
      <c r="E1904"/>
    </row>
    <row r="1905" spans="5:5" ht="14.4" thickTop="1" thickBot="1">
      <c r="E1905"/>
    </row>
    <row r="1906" spans="5:5" ht="14.4" thickTop="1" thickBot="1">
      <c r="E1906"/>
    </row>
    <row r="1907" spans="5:5" ht="14.4" thickTop="1" thickBot="1">
      <c r="E1907"/>
    </row>
    <row r="1908" spans="5:5" ht="14.4" thickTop="1" thickBot="1">
      <c r="E1908"/>
    </row>
    <row r="1909" spans="5:5" ht="14.4" thickTop="1" thickBot="1">
      <c r="E1909"/>
    </row>
    <row r="1910" spans="5:5" ht="14.4" thickTop="1" thickBot="1">
      <c r="E1910"/>
    </row>
    <row r="1911" spans="5:5" ht="14.4" thickTop="1" thickBot="1">
      <c r="E1911"/>
    </row>
    <row r="1912" spans="5:5" ht="14.4" thickTop="1" thickBot="1">
      <c r="E1912"/>
    </row>
    <row r="1913" spans="5:5" ht="14.4" thickTop="1" thickBot="1">
      <c r="E1913"/>
    </row>
    <row r="1914" spans="5:5" ht="14.4" thickTop="1" thickBot="1">
      <c r="E1914"/>
    </row>
    <row r="1915" spans="5:5" ht="14.4" thickTop="1" thickBot="1">
      <c r="E1915"/>
    </row>
    <row r="1916" spans="5:5" ht="14.4" thickTop="1" thickBot="1">
      <c r="E1916"/>
    </row>
    <row r="1917" spans="5:5" ht="14.4" thickTop="1" thickBot="1">
      <c r="E1917"/>
    </row>
    <row r="1918" spans="5:5" ht="14.4" thickTop="1" thickBot="1">
      <c r="E1918"/>
    </row>
    <row r="1919" spans="5:5" ht="14.4" thickTop="1" thickBot="1">
      <c r="E1919"/>
    </row>
    <row r="1920" spans="5:5" ht="14.4" thickTop="1" thickBot="1">
      <c r="E1920"/>
    </row>
    <row r="1921" spans="5:5" ht="14.4" thickTop="1" thickBot="1">
      <c r="E1921"/>
    </row>
    <row r="1922" spans="5:5" ht="14.4" thickTop="1" thickBot="1">
      <c r="E1922"/>
    </row>
    <row r="1923" spans="5:5" ht="14.4" thickTop="1" thickBot="1">
      <c r="E1923"/>
    </row>
    <row r="1924" spans="5:5" ht="14.4" thickTop="1" thickBot="1">
      <c r="E1924"/>
    </row>
    <row r="1925" spans="5:5" ht="14.4" thickTop="1" thickBot="1">
      <c r="E1925"/>
    </row>
    <row r="1926" spans="5:5" ht="14.4" thickTop="1" thickBot="1">
      <c r="E1926"/>
    </row>
    <row r="1927" spans="5:5" ht="14.4" thickTop="1" thickBot="1">
      <c r="E1927"/>
    </row>
    <row r="1928" spans="5:5" ht="14.4" thickTop="1" thickBot="1">
      <c r="E1928"/>
    </row>
    <row r="1929" spans="5:5" ht="14.4" thickTop="1" thickBot="1">
      <c r="E1929"/>
    </row>
    <row r="1930" spans="5:5" ht="14.4" thickTop="1" thickBot="1">
      <c r="E1930"/>
    </row>
    <row r="1931" spans="5:5" ht="14.4" thickTop="1" thickBot="1">
      <c r="E1931"/>
    </row>
    <row r="1932" spans="5:5" ht="14.4" thickTop="1" thickBot="1">
      <c r="E1932"/>
    </row>
    <row r="1933" spans="5:5" ht="14.4" thickTop="1" thickBot="1">
      <c r="E1933"/>
    </row>
    <row r="1934" spans="5:5" ht="14.4" thickTop="1" thickBot="1">
      <c r="E1934"/>
    </row>
    <row r="1935" spans="5:5" ht="14.4" thickTop="1" thickBot="1">
      <c r="E1935"/>
    </row>
    <row r="1936" spans="5:5" ht="14.4" thickTop="1" thickBot="1">
      <c r="E1936"/>
    </row>
    <row r="1937" spans="5:5" ht="14.4" thickTop="1" thickBot="1">
      <c r="E1937"/>
    </row>
    <row r="1938" spans="5:5" ht="14.4" thickTop="1" thickBot="1">
      <c r="E1938"/>
    </row>
    <row r="1939" spans="5:5" ht="14.4" thickTop="1" thickBot="1">
      <c r="E1939"/>
    </row>
    <row r="1940" spans="5:5" ht="14.4" thickTop="1" thickBot="1">
      <c r="E1940"/>
    </row>
    <row r="1941" spans="5:5" ht="14.4" thickTop="1" thickBot="1">
      <c r="E1941"/>
    </row>
    <row r="1942" spans="5:5" ht="14.4" thickTop="1" thickBot="1">
      <c r="E1942"/>
    </row>
    <row r="1943" spans="5:5" ht="14.4" thickTop="1" thickBot="1">
      <c r="E1943"/>
    </row>
    <row r="1944" spans="5:5" ht="14.4" thickTop="1" thickBot="1">
      <c r="E1944"/>
    </row>
    <row r="1945" spans="5:5" ht="14.4" thickTop="1" thickBot="1">
      <c r="E1945"/>
    </row>
    <row r="1946" spans="5:5" ht="14.4" thickTop="1" thickBot="1">
      <c r="E1946"/>
    </row>
    <row r="1947" spans="5:5" ht="14.4" thickTop="1" thickBot="1">
      <c r="E1947"/>
    </row>
    <row r="1948" spans="5:5" ht="14.4" thickTop="1" thickBot="1">
      <c r="E1948"/>
    </row>
    <row r="1949" spans="5:5" ht="14.4" thickTop="1" thickBot="1">
      <c r="E1949"/>
    </row>
    <row r="1950" spans="5:5" ht="14.4" thickTop="1" thickBot="1">
      <c r="E1950"/>
    </row>
    <row r="1951" spans="5:5" ht="14.4" thickTop="1" thickBot="1">
      <c r="E1951"/>
    </row>
    <row r="1952" spans="5:5" ht="14.4" thickTop="1" thickBot="1">
      <c r="E1952"/>
    </row>
    <row r="1953" spans="5:5" ht="14.4" thickTop="1" thickBot="1">
      <c r="E1953"/>
    </row>
    <row r="1954" spans="5:5" ht="14.4" thickTop="1" thickBot="1">
      <c r="E1954"/>
    </row>
    <row r="1955" spans="5:5" ht="14.4" thickTop="1" thickBot="1">
      <c r="E1955"/>
    </row>
    <row r="1956" spans="5:5" ht="14.4" thickTop="1" thickBot="1">
      <c r="E1956"/>
    </row>
    <row r="1957" spans="5:5" ht="14.4" thickTop="1" thickBot="1">
      <c r="E1957"/>
    </row>
    <row r="1958" spans="5:5" ht="13.8" thickTop="1">
      <c r="E1958"/>
    </row>
    <row r="1959" spans="5:5">
      <c r="E1959"/>
    </row>
    <row r="1960" spans="5:5">
      <c r="E1960"/>
    </row>
    <row r="1961" spans="5:5">
      <c r="E1961"/>
    </row>
    <row r="1962" spans="5:5">
      <c r="E1962"/>
    </row>
    <row r="1963" spans="5:5">
      <c r="E1963"/>
    </row>
    <row r="1964" spans="5:5">
      <c r="E1964"/>
    </row>
    <row r="1965" spans="5:5">
      <c r="E1965"/>
    </row>
    <row r="1966" spans="5:5">
      <c r="E1966"/>
    </row>
    <row r="1967" spans="5:5">
      <c r="E1967"/>
    </row>
    <row r="1968" spans="5:5">
      <c r="E1968"/>
    </row>
    <row r="1969" spans="5:5">
      <c r="E1969"/>
    </row>
    <row r="1970" spans="5:5">
      <c r="E1970"/>
    </row>
    <row r="1971" spans="5:5" ht="13.8" thickBot="1">
      <c r="E1971"/>
    </row>
    <row r="1972" spans="5:5" ht="14.4" thickTop="1" thickBot="1">
      <c r="E1972"/>
    </row>
    <row r="1973" spans="5:5" ht="14.4" thickTop="1" thickBot="1">
      <c r="E1973"/>
    </row>
    <row r="1974" spans="5:5" ht="14.4" thickTop="1" thickBot="1">
      <c r="E1974"/>
    </row>
    <row r="1975" spans="5:5" ht="14.4" thickTop="1" thickBot="1">
      <c r="E1975"/>
    </row>
    <row r="1976" spans="5:5" ht="14.4" thickTop="1" thickBot="1">
      <c r="E1976"/>
    </row>
    <row r="1977" spans="5:5" ht="14.4" thickTop="1" thickBot="1">
      <c r="E1977"/>
    </row>
    <row r="1978" spans="5:5" ht="14.4" thickTop="1" thickBot="1">
      <c r="E1978"/>
    </row>
    <row r="1979" spans="5:5" ht="14.4" thickTop="1" thickBot="1">
      <c r="E1979"/>
    </row>
    <row r="1980" spans="5:5" ht="14.4" thickTop="1" thickBot="1">
      <c r="E1980"/>
    </row>
    <row r="1981" spans="5:5" ht="14.4" thickTop="1" thickBot="1">
      <c r="E1981"/>
    </row>
    <row r="1982" spans="5:5" ht="14.4" thickTop="1" thickBot="1">
      <c r="E1982"/>
    </row>
    <row r="1983" spans="5:5" ht="14.4" thickTop="1" thickBot="1">
      <c r="E1983"/>
    </row>
    <row r="1984" spans="5:5" ht="14.4" thickTop="1" thickBot="1">
      <c r="E1984"/>
    </row>
    <row r="1985" spans="5:5" ht="14.4" thickTop="1" thickBot="1">
      <c r="E1985"/>
    </row>
    <row r="1986" spans="5:5" ht="14.4" thickTop="1" thickBot="1">
      <c r="E1986"/>
    </row>
    <row r="1987" spans="5:5" ht="14.4" thickTop="1" thickBot="1">
      <c r="E1987"/>
    </row>
    <row r="1988" spans="5:5" ht="14.4" thickTop="1" thickBot="1">
      <c r="E1988"/>
    </row>
    <row r="1989" spans="5:5" ht="14.4" thickTop="1" thickBot="1">
      <c r="E1989"/>
    </row>
    <row r="1990" spans="5:5" ht="14.4" thickTop="1" thickBot="1">
      <c r="E1990"/>
    </row>
    <row r="1991" spans="5:5" ht="14.4" thickTop="1" thickBot="1">
      <c r="E1991"/>
    </row>
    <row r="1992" spans="5:5" ht="14.4" thickTop="1" thickBot="1">
      <c r="E1992"/>
    </row>
    <row r="1993" spans="5:5" ht="14.4" thickTop="1" thickBot="1">
      <c r="E1993"/>
    </row>
    <row r="1994" spans="5:5" ht="14.4" thickTop="1" thickBot="1">
      <c r="E1994"/>
    </row>
    <row r="1995" spans="5:5" ht="14.4" thickTop="1" thickBot="1">
      <c r="E1995"/>
    </row>
    <row r="1996" spans="5:5" ht="14.4" thickTop="1" thickBot="1">
      <c r="E1996"/>
    </row>
    <row r="1997" spans="5:5" ht="14.4" thickTop="1" thickBot="1">
      <c r="E1997"/>
    </row>
    <row r="1998" spans="5:5" ht="14.4" thickTop="1" thickBot="1">
      <c r="E1998"/>
    </row>
    <row r="1999" spans="5:5" ht="14.4" thickTop="1" thickBot="1">
      <c r="E1999"/>
    </row>
    <row r="2000" spans="5:5" ht="14.4" thickTop="1" thickBot="1">
      <c r="E2000"/>
    </row>
    <row r="2001" spans="5:5" ht="14.4" thickTop="1" thickBot="1">
      <c r="E2001"/>
    </row>
    <row r="2002" spans="5:5" ht="14.4" thickTop="1" thickBot="1">
      <c r="E2002"/>
    </row>
    <row r="2003" spans="5:5" ht="14.4" thickTop="1" thickBot="1">
      <c r="E2003"/>
    </row>
    <row r="2004" spans="5:5" ht="14.4" thickTop="1" thickBot="1">
      <c r="E2004"/>
    </row>
    <row r="2005" spans="5:5" ht="14.4" thickTop="1" thickBot="1">
      <c r="E2005"/>
    </row>
    <row r="2006" spans="5:5" ht="14.4" thickTop="1" thickBot="1">
      <c r="E2006"/>
    </row>
    <row r="2007" spans="5:5" ht="14.4" thickTop="1" thickBot="1">
      <c r="E2007"/>
    </row>
    <row r="2008" spans="5:5" ht="14.4" thickTop="1" thickBot="1">
      <c r="E2008"/>
    </row>
    <row r="2009" spans="5:5" ht="14.4" thickTop="1" thickBot="1">
      <c r="E2009"/>
    </row>
    <row r="2010" spans="5:5" ht="14.4" thickTop="1" thickBot="1">
      <c r="E2010"/>
    </row>
    <row r="2011" spans="5:5" ht="14.4" thickTop="1" thickBot="1">
      <c r="E2011"/>
    </row>
    <row r="2012" spans="5:5" ht="14.4" thickTop="1" thickBot="1">
      <c r="E2012"/>
    </row>
    <row r="2013" spans="5:5" ht="14.4" thickTop="1" thickBot="1">
      <c r="E2013"/>
    </row>
    <row r="2014" spans="5:5" ht="14.4" thickTop="1" thickBot="1">
      <c r="E2014"/>
    </row>
    <row r="2015" spans="5:5" ht="14.4" thickTop="1" thickBot="1">
      <c r="E2015"/>
    </row>
    <row r="2016" spans="5:5" ht="14.4" thickTop="1" thickBot="1">
      <c r="E2016"/>
    </row>
    <row r="2017" spans="5:5" ht="14.4" thickTop="1" thickBot="1">
      <c r="E2017"/>
    </row>
    <row r="2018" spans="5:5" ht="14.4" thickTop="1" thickBot="1">
      <c r="E2018"/>
    </row>
    <row r="2019" spans="5:5" ht="14.4" thickTop="1" thickBot="1">
      <c r="E2019"/>
    </row>
    <row r="2020" spans="5:5" ht="14.4" thickTop="1" thickBot="1">
      <c r="E2020"/>
    </row>
    <row r="2021" spans="5:5" ht="14.4" thickTop="1" thickBot="1">
      <c r="E2021"/>
    </row>
    <row r="2022" spans="5:5" ht="14.4" thickTop="1" thickBot="1">
      <c r="E2022"/>
    </row>
    <row r="2023" spans="5:5" ht="14.4" thickTop="1" thickBot="1">
      <c r="E2023"/>
    </row>
    <row r="2024" spans="5:5" ht="14.4" thickTop="1" thickBot="1">
      <c r="E2024"/>
    </row>
    <row r="2025" spans="5:5" ht="14.4" thickTop="1" thickBot="1">
      <c r="E2025"/>
    </row>
    <row r="2026" spans="5:5" ht="14.4" thickTop="1" thickBot="1">
      <c r="E2026"/>
    </row>
    <row r="2027" spans="5:5" ht="14.4" thickTop="1" thickBot="1">
      <c r="E2027"/>
    </row>
    <row r="2028" spans="5:5" ht="13.8" thickTop="1">
      <c r="E2028"/>
    </row>
    <row r="2029" spans="5:5">
      <c r="E2029"/>
    </row>
    <row r="2030" spans="5:5">
      <c r="E2030"/>
    </row>
    <row r="2031" spans="5:5">
      <c r="E2031"/>
    </row>
    <row r="2032" spans="5:5">
      <c r="E2032"/>
    </row>
    <row r="2033" spans="5:5">
      <c r="E2033"/>
    </row>
    <row r="2034" spans="5:5">
      <c r="E2034"/>
    </row>
    <row r="2035" spans="5:5">
      <c r="E2035"/>
    </row>
    <row r="2036" spans="5:5">
      <c r="E2036"/>
    </row>
    <row r="2037" spans="5:5">
      <c r="E2037"/>
    </row>
    <row r="2038" spans="5:5">
      <c r="E2038"/>
    </row>
    <row r="2039" spans="5:5">
      <c r="E2039"/>
    </row>
    <row r="2040" spans="5:5">
      <c r="E2040"/>
    </row>
    <row r="2041" spans="5:5" ht="13.8" thickBot="1">
      <c r="E2041"/>
    </row>
    <row r="2042" spans="5:5" ht="14.4" thickTop="1" thickBot="1">
      <c r="E2042"/>
    </row>
    <row r="2043" spans="5:5" ht="14.4" thickTop="1" thickBot="1">
      <c r="E2043"/>
    </row>
    <row r="2044" spans="5:5" ht="14.4" thickTop="1" thickBot="1">
      <c r="E2044"/>
    </row>
    <row r="2045" spans="5:5" ht="14.4" thickTop="1" thickBot="1">
      <c r="E2045"/>
    </row>
    <row r="2046" spans="5:5" ht="14.4" thickTop="1" thickBot="1">
      <c r="E2046"/>
    </row>
    <row r="2047" spans="5:5" ht="14.4" thickTop="1" thickBot="1">
      <c r="E2047"/>
    </row>
    <row r="2048" spans="5:5" ht="14.4" thickTop="1" thickBot="1">
      <c r="E2048"/>
    </row>
    <row r="2049" spans="5:5" ht="14.4" thickTop="1" thickBot="1">
      <c r="E2049"/>
    </row>
    <row r="2050" spans="5:5" ht="14.4" thickTop="1" thickBot="1">
      <c r="E2050"/>
    </row>
    <row r="2051" spans="5:5" ht="14.4" thickTop="1" thickBot="1">
      <c r="E2051"/>
    </row>
    <row r="2052" spans="5:5" ht="14.4" thickTop="1" thickBot="1">
      <c r="E2052"/>
    </row>
    <row r="2053" spans="5:5" ht="14.4" thickTop="1" thickBot="1">
      <c r="E2053"/>
    </row>
    <row r="2054" spans="5:5" ht="14.4" thickTop="1" thickBot="1">
      <c r="E2054"/>
    </row>
    <row r="2055" spans="5:5" ht="14.4" thickTop="1" thickBot="1">
      <c r="E2055"/>
    </row>
    <row r="2056" spans="5:5" ht="14.4" thickTop="1" thickBot="1">
      <c r="E2056"/>
    </row>
    <row r="2057" spans="5:5" ht="14.4" thickTop="1" thickBot="1">
      <c r="E2057"/>
    </row>
    <row r="2058" spans="5:5" ht="14.4" thickTop="1" thickBot="1">
      <c r="E2058"/>
    </row>
    <row r="2059" spans="5:5" ht="14.4" thickTop="1" thickBot="1">
      <c r="E2059"/>
    </row>
    <row r="2060" spans="5:5" ht="14.4" thickTop="1" thickBot="1">
      <c r="E2060"/>
    </row>
    <row r="2061" spans="5:5" ht="14.4" thickTop="1" thickBot="1">
      <c r="E2061"/>
    </row>
    <row r="2062" spans="5:5" ht="14.4" thickTop="1" thickBot="1">
      <c r="E2062"/>
    </row>
    <row r="2063" spans="5:5" ht="14.4" thickTop="1" thickBot="1">
      <c r="E2063"/>
    </row>
    <row r="2064" spans="5:5" ht="14.4" thickTop="1" thickBot="1">
      <c r="E2064"/>
    </row>
    <row r="2065" spans="5:5" ht="14.4" thickTop="1" thickBot="1">
      <c r="E2065"/>
    </row>
    <row r="2066" spans="5:5" ht="14.4" thickTop="1" thickBot="1">
      <c r="E2066"/>
    </row>
    <row r="2067" spans="5:5" ht="14.4" thickTop="1" thickBot="1">
      <c r="E2067"/>
    </row>
    <row r="2068" spans="5:5" ht="14.4" thickTop="1" thickBot="1">
      <c r="E2068"/>
    </row>
    <row r="2069" spans="5:5" ht="14.4" thickTop="1" thickBot="1">
      <c r="E2069"/>
    </row>
    <row r="2070" spans="5:5" ht="14.4" thickTop="1" thickBot="1">
      <c r="E2070"/>
    </row>
    <row r="2071" spans="5:5" ht="14.4" thickTop="1" thickBot="1">
      <c r="E2071"/>
    </row>
    <row r="2072" spans="5:5" ht="14.4" thickTop="1" thickBot="1">
      <c r="E2072"/>
    </row>
    <row r="2073" spans="5:5" ht="14.4" thickTop="1" thickBot="1">
      <c r="E2073"/>
    </row>
    <row r="2074" spans="5:5" ht="14.4" thickTop="1" thickBot="1">
      <c r="E2074"/>
    </row>
    <row r="2075" spans="5:5" ht="14.4" thickTop="1" thickBot="1">
      <c r="E2075"/>
    </row>
    <row r="2076" spans="5:5" ht="14.4" thickTop="1" thickBot="1">
      <c r="E2076"/>
    </row>
    <row r="2077" spans="5:5" ht="14.4" thickTop="1" thickBot="1">
      <c r="E2077"/>
    </row>
    <row r="2078" spans="5:5" ht="14.4" thickTop="1" thickBot="1">
      <c r="E2078"/>
    </row>
    <row r="2079" spans="5:5" ht="14.4" thickTop="1" thickBot="1">
      <c r="E2079"/>
    </row>
    <row r="2080" spans="5:5" ht="14.4" thickTop="1" thickBot="1">
      <c r="E2080"/>
    </row>
    <row r="2081" spans="5:5" ht="14.4" thickTop="1" thickBot="1">
      <c r="E2081"/>
    </row>
    <row r="2082" spans="5:5" ht="14.4" thickTop="1" thickBot="1">
      <c r="E2082"/>
    </row>
    <row r="2083" spans="5:5" ht="14.4" thickTop="1" thickBot="1">
      <c r="E2083"/>
    </row>
    <row r="2084" spans="5:5" ht="14.4" thickTop="1" thickBot="1">
      <c r="E2084"/>
    </row>
    <row r="2085" spans="5:5" ht="14.4" thickTop="1" thickBot="1">
      <c r="E2085"/>
    </row>
    <row r="2086" spans="5:5" ht="14.4" thickTop="1" thickBot="1">
      <c r="E2086"/>
    </row>
    <row r="2087" spans="5:5" ht="14.4" thickTop="1" thickBot="1">
      <c r="E2087"/>
    </row>
    <row r="2088" spans="5:5" ht="14.4" thickTop="1" thickBot="1">
      <c r="E2088"/>
    </row>
    <row r="2089" spans="5:5" ht="14.4" thickTop="1" thickBot="1">
      <c r="E2089"/>
    </row>
    <row r="2090" spans="5:5" ht="14.4" thickTop="1" thickBot="1">
      <c r="E2090"/>
    </row>
    <row r="2091" spans="5:5" ht="14.4" thickTop="1" thickBot="1">
      <c r="E2091"/>
    </row>
    <row r="2092" spans="5:5" ht="14.4" thickTop="1" thickBot="1">
      <c r="E2092"/>
    </row>
    <row r="2093" spans="5:5" ht="14.4" thickTop="1" thickBot="1">
      <c r="E2093"/>
    </row>
    <row r="2094" spans="5:5" ht="14.4" thickTop="1" thickBot="1">
      <c r="E2094"/>
    </row>
    <row r="2095" spans="5:5" ht="14.4" thickTop="1" thickBot="1">
      <c r="E2095"/>
    </row>
    <row r="2096" spans="5:5" ht="14.4" thickTop="1" thickBot="1">
      <c r="E2096"/>
    </row>
    <row r="2097" spans="5:5" ht="14.4" thickTop="1" thickBot="1">
      <c r="E2097"/>
    </row>
    <row r="2098" spans="5:5" ht="13.8" thickTop="1">
      <c r="E2098"/>
    </row>
    <row r="2099" spans="5:5">
      <c r="E2099"/>
    </row>
    <row r="2100" spans="5:5">
      <c r="E2100"/>
    </row>
    <row r="2101" spans="5:5">
      <c r="E2101"/>
    </row>
    <row r="2102" spans="5:5">
      <c r="E2102"/>
    </row>
    <row r="2103" spans="5:5">
      <c r="E2103"/>
    </row>
    <row r="2104" spans="5:5">
      <c r="E2104"/>
    </row>
    <row r="2105" spans="5:5">
      <c r="E2105"/>
    </row>
    <row r="2106" spans="5:5">
      <c r="E2106"/>
    </row>
    <row r="2107" spans="5:5">
      <c r="E2107"/>
    </row>
    <row r="2108" spans="5:5">
      <c r="E2108"/>
    </row>
    <row r="2109" spans="5:5">
      <c r="E2109"/>
    </row>
    <row r="2110" spans="5:5">
      <c r="E2110"/>
    </row>
    <row r="2111" spans="5:5" ht="13.8" thickBot="1">
      <c r="E2111"/>
    </row>
    <row r="2112" spans="5:5" ht="14.4" thickTop="1" thickBot="1">
      <c r="E2112"/>
    </row>
    <row r="2113" spans="5:5" ht="14.4" thickTop="1" thickBot="1">
      <c r="E2113"/>
    </row>
    <row r="2114" spans="5:5" ht="14.4" thickTop="1" thickBot="1">
      <c r="E2114"/>
    </row>
    <row r="2115" spans="5:5" ht="14.4" thickTop="1" thickBot="1">
      <c r="E2115"/>
    </row>
    <row r="2116" spans="5:5" ht="14.4" thickTop="1" thickBot="1">
      <c r="E2116"/>
    </row>
    <row r="2117" spans="5:5" ht="14.4" thickTop="1" thickBot="1">
      <c r="E2117"/>
    </row>
    <row r="2118" spans="5:5" ht="14.4" thickTop="1" thickBot="1">
      <c r="E2118"/>
    </row>
    <row r="2119" spans="5:5" ht="14.4" thickTop="1" thickBot="1">
      <c r="E2119"/>
    </row>
    <row r="2120" spans="5:5" ht="14.4" thickTop="1" thickBot="1">
      <c r="E2120"/>
    </row>
    <row r="2121" spans="5:5" ht="14.4" thickTop="1" thickBot="1">
      <c r="E2121"/>
    </row>
    <row r="2122" spans="5:5" ht="14.4" thickTop="1" thickBot="1">
      <c r="E2122"/>
    </row>
    <row r="2123" spans="5:5" ht="14.4" thickTop="1" thickBot="1">
      <c r="E2123"/>
    </row>
    <row r="2124" spans="5:5" ht="14.4" thickTop="1" thickBot="1">
      <c r="E2124"/>
    </row>
    <row r="2125" spans="5:5" ht="14.4" thickTop="1" thickBot="1">
      <c r="E2125"/>
    </row>
    <row r="2126" spans="5:5" ht="14.4" thickTop="1" thickBot="1">
      <c r="E2126"/>
    </row>
    <row r="2127" spans="5:5" ht="14.4" thickTop="1" thickBot="1">
      <c r="E2127"/>
    </row>
    <row r="2128" spans="5:5" ht="14.4" thickTop="1" thickBot="1">
      <c r="E2128"/>
    </row>
    <row r="2129" spans="5:5" ht="14.4" thickTop="1" thickBot="1">
      <c r="E2129"/>
    </row>
    <row r="2130" spans="5:5" ht="14.4" thickTop="1" thickBot="1">
      <c r="E2130"/>
    </row>
    <row r="2131" spans="5:5" ht="14.4" thickTop="1" thickBot="1">
      <c r="E2131"/>
    </row>
    <row r="2132" spans="5:5" ht="14.4" thickTop="1" thickBot="1">
      <c r="E2132"/>
    </row>
    <row r="2133" spans="5:5" ht="14.4" thickTop="1" thickBot="1">
      <c r="E2133"/>
    </row>
    <row r="2134" spans="5:5" ht="14.4" thickTop="1" thickBot="1">
      <c r="E2134"/>
    </row>
    <row r="2135" spans="5:5" ht="14.4" thickTop="1" thickBot="1">
      <c r="E2135"/>
    </row>
    <row r="2136" spans="5:5" ht="14.4" thickTop="1" thickBot="1">
      <c r="E2136"/>
    </row>
    <row r="2137" spans="5:5" ht="14.4" thickTop="1" thickBot="1">
      <c r="E2137"/>
    </row>
    <row r="2138" spans="5:5" ht="14.4" thickTop="1" thickBot="1">
      <c r="E2138"/>
    </row>
    <row r="2139" spans="5:5" ht="14.4" thickTop="1" thickBot="1">
      <c r="E2139"/>
    </row>
    <row r="2140" spans="5:5" ht="14.4" thickTop="1" thickBot="1">
      <c r="E2140"/>
    </row>
    <row r="2141" spans="5:5" ht="14.4" thickTop="1" thickBot="1">
      <c r="E2141"/>
    </row>
    <row r="2142" spans="5:5" ht="14.4" thickTop="1" thickBot="1">
      <c r="E2142"/>
    </row>
    <row r="2143" spans="5:5" ht="14.4" thickTop="1" thickBot="1">
      <c r="E2143"/>
    </row>
    <row r="2144" spans="5:5" ht="14.4" thickTop="1" thickBot="1">
      <c r="E2144"/>
    </row>
    <row r="2145" spans="5:5" ht="14.4" thickTop="1" thickBot="1">
      <c r="E2145"/>
    </row>
    <row r="2146" spans="5:5" ht="14.4" thickTop="1" thickBot="1">
      <c r="E2146"/>
    </row>
    <row r="2147" spans="5:5" ht="14.4" thickTop="1" thickBot="1">
      <c r="E2147"/>
    </row>
    <row r="2148" spans="5:5" ht="14.4" thickTop="1" thickBot="1">
      <c r="E2148"/>
    </row>
    <row r="2149" spans="5:5" ht="14.4" thickTop="1" thickBot="1">
      <c r="E2149"/>
    </row>
    <row r="2150" spans="5:5" ht="14.4" thickTop="1" thickBot="1">
      <c r="E2150"/>
    </row>
    <row r="2151" spans="5:5" ht="14.4" thickTop="1" thickBot="1">
      <c r="E2151"/>
    </row>
    <row r="2152" spans="5:5" ht="14.4" thickTop="1" thickBot="1">
      <c r="E2152"/>
    </row>
    <row r="2153" spans="5:5" ht="14.4" thickTop="1" thickBot="1">
      <c r="E2153"/>
    </row>
    <row r="2154" spans="5:5" ht="14.4" thickTop="1" thickBot="1">
      <c r="E2154"/>
    </row>
    <row r="2155" spans="5:5" ht="14.4" thickTop="1" thickBot="1">
      <c r="E2155"/>
    </row>
    <row r="2156" spans="5:5" ht="14.4" thickTop="1" thickBot="1">
      <c r="E2156"/>
    </row>
    <row r="2157" spans="5:5" ht="14.4" thickTop="1" thickBot="1">
      <c r="E2157"/>
    </row>
    <row r="2158" spans="5:5" ht="14.4" thickTop="1" thickBot="1">
      <c r="E2158"/>
    </row>
    <row r="2159" spans="5:5" ht="14.4" thickTop="1" thickBot="1">
      <c r="E2159"/>
    </row>
    <row r="2160" spans="5:5" ht="14.4" thickTop="1" thickBot="1">
      <c r="E2160"/>
    </row>
    <row r="2161" spans="5:5" ht="14.4" thickTop="1" thickBot="1">
      <c r="E2161"/>
    </row>
    <row r="2162" spans="5:5" ht="14.4" thickTop="1" thickBot="1">
      <c r="E2162"/>
    </row>
    <row r="2163" spans="5:5" ht="14.4" thickTop="1" thickBot="1">
      <c r="E2163"/>
    </row>
    <row r="2164" spans="5:5" ht="14.4" thickTop="1" thickBot="1">
      <c r="E2164"/>
    </row>
    <row r="2165" spans="5:5" ht="14.4" thickTop="1" thickBot="1">
      <c r="E2165"/>
    </row>
    <row r="2166" spans="5:5" ht="14.4" thickTop="1" thickBot="1">
      <c r="E2166"/>
    </row>
    <row r="2167" spans="5:5" ht="14.4" thickTop="1" thickBot="1">
      <c r="E2167"/>
    </row>
    <row r="2168" spans="5:5" ht="13.8" thickTop="1">
      <c r="E2168"/>
    </row>
    <row r="2169" spans="5:5">
      <c r="E2169"/>
    </row>
    <row r="2170" spans="5:5">
      <c r="E2170"/>
    </row>
    <row r="2171" spans="5:5">
      <c r="E2171"/>
    </row>
    <row r="2172" spans="5:5">
      <c r="E2172"/>
    </row>
    <row r="2173" spans="5:5">
      <c r="E2173"/>
    </row>
    <row r="2174" spans="5:5">
      <c r="E2174"/>
    </row>
    <row r="2175" spans="5:5">
      <c r="E2175"/>
    </row>
    <row r="2176" spans="5:5">
      <c r="E2176"/>
    </row>
    <row r="2177" spans="5:5">
      <c r="E2177"/>
    </row>
    <row r="2178" spans="5:5">
      <c r="E2178"/>
    </row>
    <row r="2179" spans="5:5">
      <c r="E2179"/>
    </row>
    <row r="2180" spans="5:5">
      <c r="E2180"/>
    </row>
    <row r="2181" spans="5:5" ht="13.8" thickBot="1">
      <c r="E2181"/>
    </row>
    <row r="2182" spans="5:5" ht="14.4" thickTop="1" thickBot="1">
      <c r="E2182"/>
    </row>
    <row r="2183" spans="5:5" ht="14.4" thickTop="1" thickBot="1">
      <c r="E2183"/>
    </row>
    <row r="2184" spans="5:5" ht="14.4" thickTop="1" thickBot="1">
      <c r="E2184"/>
    </row>
    <row r="2185" spans="5:5" ht="14.4" thickTop="1" thickBot="1">
      <c r="E2185"/>
    </row>
    <row r="2186" spans="5:5" ht="14.4" thickTop="1" thickBot="1">
      <c r="E2186"/>
    </row>
    <row r="2187" spans="5:5" ht="14.4" thickTop="1" thickBot="1">
      <c r="E2187"/>
    </row>
    <row r="2188" spans="5:5" ht="14.4" thickTop="1" thickBot="1">
      <c r="E2188"/>
    </row>
    <row r="2189" spans="5:5" ht="14.4" thickTop="1" thickBot="1">
      <c r="E2189"/>
    </row>
    <row r="2190" spans="5:5" ht="14.4" thickTop="1" thickBot="1">
      <c r="E2190"/>
    </row>
    <row r="2191" spans="5:5" ht="14.4" thickTop="1" thickBot="1">
      <c r="E2191"/>
    </row>
    <row r="2192" spans="5:5" ht="14.4" thickTop="1" thickBot="1">
      <c r="E2192"/>
    </row>
    <row r="2193" spans="5:5" ht="14.4" thickTop="1" thickBot="1">
      <c r="E2193"/>
    </row>
    <row r="2194" spans="5:5" ht="14.4" thickTop="1" thickBot="1">
      <c r="E2194"/>
    </row>
    <row r="2195" spans="5:5" ht="14.4" thickTop="1" thickBot="1">
      <c r="E2195"/>
    </row>
    <row r="2196" spans="5:5" ht="14.4" thickTop="1" thickBot="1">
      <c r="E2196"/>
    </row>
    <row r="2197" spans="5:5" ht="14.4" thickTop="1" thickBot="1">
      <c r="E2197"/>
    </row>
    <row r="2198" spans="5:5" ht="14.4" thickTop="1" thickBot="1">
      <c r="E2198"/>
    </row>
    <row r="2199" spans="5:5" ht="14.4" thickTop="1" thickBot="1">
      <c r="E2199"/>
    </row>
    <row r="2200" spans="5:5" ht="14.4" thickTop="1" thickBot="1">
      <c r="E2200"/>
    </row>
    <row r="2201" spans="5:5" ht="14.4" thickTop="1" thickBot="1">
      <c r="E2201"/>
    </row>
    <row r="2202" spans="5:5" ht="14.4" thickTop="1" thickBot="1">
      <c r="E2202"/>
    </row>
    <row r="2203" spans="5:5" ht="14.4" thickTop="1" thickBot="1">
      <c r="E2203"/>
    </row>
    <row r="2204" spans="5:5" ht="14.4" thickTop="1" thickBot="1">
      <c r="E2204"/>
    </row>
    <row r="2205" spans="5:5" ht="14.4" thickTop="1" thickBot="1">
      <c r="E2205"/>
    </row>
    <row r="2206" spans="5:5" ht="14.4" thickTop="1" thickBot="1">
      <c r="E2206"/>
    </row>
    <row r="2207" spans="5:5" ht="14.4" thickTop="1" thickBot="1">
      <c r="E2207"/>
    </row>
    <row r="2208" spans="5:5" ht="14.4" thickTop="1" thickBot="1">
      <c r="E2208"/>
    </row>
    <row r="2209" spans="5:5" ht="14.4" thickTop="1" thickBot="1">
      <c r="E2209"/>
    </row>
    <row r="2210" spans="5:5" ht="14.4" thickTop="1" thickBot="1">
      <c r="E2210"/>
    </row>
    <row r="2211" spans="5:5" ht="14.4" thickTop="1" thickBot="1">
      <c r="E2211"/>
    </row>
    <row r="2212" spans="5:5" ht="14.4" thickTop="1" thickBot="1">
      <c r="E2212"/>
    </row>
    <row r="2213" spans="5:5" ht="14.4" thickTop="1" thickBot="1">
      <c r="E2213"/>
    </row>
    <row r="2214" spans="5:5" ht="14.4" thickTop="1" thickBot="1">
      <c r="E2214"/>
    </row>
    <row r="2215" spans="5:5" ht="14.4" thickTop="1" thickBot="1">
      <c r="E2215"/>
    </row>
    <row r="2216" spans="5:5" ht="14.4" thickTop="1" thickBot="1">
      <c r="E2216"/>
    </row>
    <row r="2217" spans="5:5" ht="14.4" thickTop="1" thickBot="1">
      <c r="E2217"/>
    </row>
    <row r="2218" spans="5:5" ht="14.4" thickTop="1" thickBot="1">
      <c r="E2218"/>
    </row>
    <row r="2219" spans="5:5" ht="14.4" thickTop="1" thickBot="1">
      <c r="E2219"/>
    </row>
    <row r="2220" spans="5:5" ht="14.4" thickTop="1" thickBot="1">
      <c r="E2220"/>
    </row>
    <row r="2221" spans="5:5" ht="14.4" thickTop="1" thickBot="1">
      <c r="E2221"/>
    </row>
    <row r="2222" spans="5:5" ht="14.4" thickTop="1" thickBot="1">
      <c r="E2222"/>
    </row>
    <row r="2223" spans="5:5" ht="14.4" thickTop="1" thickBot="1">
      <c r="E2223"/>
    </row>
    <row r="2224" spans="5:5" ht="14.4" thickTop="1" thickBot="1">
      <c r="E2224"/>
    </row>
    <row r="2225" spans="5:5" ht="14.4" thickTop="1" thickBot="1">
      <c r="E2225"/>
    </row>
    <row r="2226" spans="5:5" ht="14.4" thickTop="1" thickBot="1">
      <c r="E2226"/>
    </row>
    <row r="2227" spans="5:5" ht="14.4" thickTop="1" thickBot="1">
      <c r="E2227"/>
    </row>
    <row r="2228" spans="5:5" ht="14.4" thickTop="1" thickBot="1">
      <c r="E2228"/>
    </row>
    <row r="2229" spans="5:5" ht="14.4" thickTop="1" thickBot="1">
      <c r="E2229"/>
    </row>
    <row r="2230" spans="5:5" ht="14.4" thickTop="1" thickBot="1">
      <c r="E2230"/>
    </row>
    <row r="2231" spans="5:5" ht="14.4" thickTop="1" thickBot="1">
      <c r="E2231"/>
    </row>
    <row r="2232" spans="5:5" ht="14.4" thickTop="1" thickBot="1">
      <c r="E2232"/>
    </row>
    <row r="2233" spans="5:5" ht="14.4" thickTop="1" thickBot="1">
      <c r="E2233"/>
    </row>
    <row r="2234" spans="5:5" ht="14.4" thickTop="1" thickBot="1">
      <c r="E2234"/>
    </row>
    <row r="2235" spans="5:5" ht="14.4" thickTop="1" thickBot="1">
      <c r="E2235"/>
    </row>
    <row r="2236" spans="5:5" ht="14.4" thickTop="1" thickBot="1">
      <c r="E2236"/>
    </row>
    <row r="2237" spans="5:5" ht="14.4" thickTop="1" thickBot="1">
      <c r="E2237"/>
    </row>
    <row r="2238" spans="5:5" ht="13.8" thickTop="1">
      <c r="E2238"/>
    </row>
    <row r="2239" spans="5:5">
      <c r="E2239"/>
    </row>
    <row r="2240" spans="5:5">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ht="13.8" thickBot="1">
      <c r="E2251"/>
    </row>
    <row r="2252" spans="5:5" ht="14.4" thickTop="1" thickBot="1">
      <c r="E2252"/>
    </row>
    <row r="2253" spans="5:5" ht="14.4" thickTop="1" thickBot="1">
      <c r="E2253"/>
    </row>
    <row r="2254" spans="5:5" ht="14.4" thickTop="1" thickBot="1">
      <c r="E2254"/>
    </row>
    <row r="2255" spans="5:5" ht="14.4" thickTop="1" thickBot="1">
      <c r="E2255"/>
    </row>
    <row r="2256" spans="5:5" ht="14.4" thickTop="1" thickBot="1">
      <c r="E2256"/>
    </row>
    <row r="2257" spans="5:5" ht="14.4" thickTop="1" thickBot="1">
      <c r="E2257"/>
    </row>
    <row r="2258" spans="5:5" ht="14.4" thickTop="1" thickBot="1">
      <c r="E2258"/>
    </row>
    <row r="2259" spans="5:5" ht="14.4" thickTop="1" thickBot="1">
      <c r="E2259"/>
    </row>
    <row r="2260" spans="5:5" ht="14.4" thickTop="1" thickBot="1">
      <c r="E2260"/>
    </row>
    <row r="2261" spans="5:5" ht="14.4" thickTop="1" thickBot="1">
      <c r="E2261"/>
    </row>
    <row r="2262" spans="5:5" ht="14.4" thickTop="1" thickBot="1">
      <c r="E2262"/>
    </row>
    <row r="2263" spans="5:5" ht="14.4" thickTop="1" thickBot="1">
      <c r="E2263"/>
    </row>
    <row r="2264" spans="5:5" ht="14.4" thickTop="1" thickBot="1">
      <c r="E2264"/>
    </row>
    <row r="2265" spans="5:5" ht="14.4" thickTop="1" thickBot="1">
      <c r="E2265"/>
    </row>
    <row r="2266" spans="5:5" ht="14.4" thickTop="1" thickBot="1">
      <c r="E2266"/>
    </row>
    <row r="2267" spans="5:5" ht="14.4" thickTop="1" thickBot="1">
      <c r="E2267"/>
    </row>
    <row r="2268" spans="5:5" ht="14.4" thickTop="1" thickBot="1">
      <c r="E2268"/>
    </row>
    <row r="2269" spans="5:5" ht="14.4" thickTop="1" thickBot="1">
      <c r="E2269"/>
    </row>
    <row r="2270" spans="5:5" ht="14.4" thickTop="1" thickBot="1">
      <c r="E2270"/>
    </row>
    <row r="2271" spans="5:5" ht="14.4" thickTop="1" thickBot="1">
      <c r="E2271"/>
    </row>
    <row r="2272" spans="5:5" ht="14.4" thickTop="1" thickBot="1">
      <c r="E2272"/>
    </row>
    <row r="2273" spans="5:5" ht="14.4" thickTop="1" thickBot="1">
      <c r="E2273"/>
    </row>
    <row r="2274" spans="5:5" ht="14.4" thickTop="1" thickBot="1">
      <c r="E2274"/>
    </row>
    <row r="2275" spans="5:5" ht="14.4" thickTop="1" thickBot="1">
      <c r="E2275"/>
    </row>
    <row r="2276" spans="5:5" ht="14.4" thickTop="1" thickBot="1">
      <c r="E2276"/>
    </row>
    <row r="2277" spans="5:5" ht="14.4" thickTop="1" thickBot="1">
      <c r="E2277"/>
    </row>
    <row r="2278" spans="5:5" ht="14.4" thickTop="1" thickBot="1">
      <c r="E2278"/>
    </row>
    <row r="2279" spans="5:5" ht="14.4" thickTop="1" thickBot="1">
      <c r="E2279"/>
    </row>
    <row r="2280" spans="5:5" ht="14.4" thickTop="1" thickBot="1">
      <c r="E2280"/>
    </row>
    <row r="2281" spans="5:5" ht="14.4" thickTop="1" thickBot="1">
      <c r="E2281"/>
    </row>
    <row r="2282" spans="5:5" ht="14.4" thickTop="1" thickBot="1">
      <c r="E2282"/>
    </row>
    <row r="2283" spans="5:5" ht="14.4" thickTop="1" thickBot="1">
      <c r="E2283"/>
    </row>
    <row r="2284" spans="5:5" ht="14.4" thickTop="1" thickBot="1">
      <c r="E2284"/>
    </row>
    <row r="2285" spans="5:5" ht="14.4" thickTop="1" thickBot="1">
      <c r="E2285"/>
    </row>
    <row r="2286" spans="5:5" ht="14.4" thickTop="1" thickBot="1">
      <c r="E2286"/>
    </row>
    <row r="2287" spans="5:5" ht="14.4" thickTop="1" thickBot="1">
      <c r="E2287"/>
    </row>
    <row r="2288" spans="5:5" ht="14.4" thickTop="1" thickBot="1">
      <c r="E2288"/>
    </row>
    <row r="2289" spans="5:5" ht="14.4" thickTop="1" thickBot="1">
      <c r="E2289"/>
    </row>
    <row r="2290" spans="5:5" ht="14.4" thickTop="1" thickBot="1">
      <c r="E2290"/>
    </row>
    <row r="2291" spans="5:5" ht="14.4" thickTop="1" thickBot="1">
      <c r="E2291"/>
    </row>
    <row r="2292" spans="5:5" ht="14.4" thickTop="1" thickBot="1">
      <c r="E2292"/>
    </row>
    <row r="2293" spans="5:5" ht="14.4" thickTop="1" thickBot="1">
      <c r="E2293"/>
    </row>
    <row r="2294" spans="5:5" ht="14.4" thickTop="1" thickBot="1">
      <c r="E2294"/>
    </row>
    <row r="2295" spans="5:5" ht="14.4" thickTop="1" thickBot="1">
      <c r="E2295"/>
    </row>
    <row r="2296" spans="5:5" ht="14.4" thickTop="1" thickBot="1">
      <c r="E2296"/>
    </row>
    <row r="2297" spans="5:5" ht="14.4" thickTop="1" thickBot="1">
      <c r="E2297"/>
    </row>
    <row r="2298" spans="5:5" ht="14.4" thickTop="1" thickBot="1">
      <c r="E2298"/>
    </row>
    <row r="2299" spans="5:5" ht="14.4" thickTop="1" thickBot="1">
      <c r="E2299"/>
    </row>
    <row r="2300" spans="5:5" ht="14.4" thickTop="1" thickBot="1">
      <c r="E2300"/>
    </row>
    <row r="2301" spans="5:5" ht="14.4" thickTop="1" thickBot="1">
      <c r="E2301"/>
    </row>
    <row r="2302" spans="5:5" ht="14.4" thickTop="1" thickBot="1">
      <c r="E2302"/>
    </row>
    <row r="2303" spans="5:5" ht="14.4" thickTop="1" thickBot="1">
      <c r="E2303"/>
    </row>
    <row r="2304" spans="5:5" ht="14.4" thickTop="1" thickBot="1">
      <c r="E2304"/>
    </row>
    <row r="2305" spans="5:5" ht="14.4" thickTop="1" thickBot="1">
      <c r="E2305"/>
    </row>
    <row r="2306" spans="5:5" ht="14.4" thickTop="1" thickBot="1">
      <c r="E2306"/>
    </row>
    <row r="2307" spans="5:5" ht="14.4" thickTop="1" thickBot="1">
      <c r="E2307"/>
    </row>
    <row r="2308" spans="5:5" ht="13.8" thickTop="1">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ht="13.8" thickBot="1">
      <c r="E2321"/>
    </row>
    <row r="2322" spans="5:5" ht="14.4" thickTop="1" thickBot="1">
      <c r="E2322"/>
    </row>
    <row r="2323" spans="5:5" ht="14.4" thickTop="1" thickBot="1">
      <c r="E2323"/>
    </row>
    <row r="2324" spans="5:5" ht="14.4" thickTop="1" thickBot="1">
      <c r="E2324"/>
    </row>
    <row r="2325" spans="5:5" ht="14.4" thickTop="1" thickBot="1">
      <c r="E2325"/>
    </row>
    <row r="2326" spans="5:5" ht="14.4" thickTop="1" thickBot="1">
      <c r="E2326"/>
    </row>
    <row r="2327" spans="5:5" ht="14.4" thickTop="1" thickBot="1">
      <c r="E2327"/>
    </row>
    <row r="2328" spans="5:5" ht="14.4" thickTop="1" thickBot="1">
      <c r="E2328"/>
    </row>
    <row r="2329" spans="5:5" ht="14.4" thickTop="1" thickBot="1">
      <c r="E2329"/>
    </row>
    <row r="2330" spans="5:5" ht="14.4" thickTop="1" thickBot="1">
      <c r="E2330"/>
    </row>
    <row r="2331" spans="5:5" ht="14.4" thickTop="1" thickBot="1">
      <c r="E2331"/>
    </row>
    <row r="2332" spans="5:5" ht="14.4" thickTop="1" thickBot="1">
      <c r="E2332"/>
    </row>
    <row r="2333" spans="5:5" ht="14.4" thickTop="1" thickBot="1">
      <c r="E2333"/>
    </row>
    <row r="2334" spans="5:5" ht="14.4" thickTop="1" thickBot="1">
      <c r="E2334"/>
    </row>
    <row r="2335" spans="5:5" ht="14.4" thickTop="1" thickBot="1">
      <c r="E2335"/>
    </row>
    <row r="2336" spans="5:5" ht="14.4" thickTop="1" thickBot="1">
      <c r="E2336"/>
    </row>
    <row r="2337" spans="5:5" ht="14.4" thickTop="1" thickBot="1">
      <c r="E2337"/>
    </row>
    <row r="2338" spans="5:5" ht="14.4" thickTop="1" thickBot="1">
      <c r="E2338"/>
    </row>
    <row r="2339" spans="5:5" ht="14.4" thickTop="1" thickBot="1">
      <c r="E2339"/>
    </row>
    <row r="2340" spans="5:5" ht="14.4" thickTop="1" thickBot="1">
      <c r="E2340"/>
    </row>
    <row r="2341" spans="5:5" ht="14.4" thickTop="1" thickBot="1">
      <c r="E2341"/>
    </row>
    <row r="2342" spans="5:5" ht="14.4" thickTop="1" thickBot="1">
      <c r="E2342"/>
    </row>
    <row r="2343" spans="5:5" ht="14.4" thickTop="1" thickBot="1">
      <c r="E2343"/>
    </row>
    <row r="2344" spans="5:5" ht="14.4" thickTop="1" thickBot="1">
      <c r="E2344"/>
    </row>
    <row r="2345" spans="5:5" ht="14.4" thickTop="1" thickBot="1">
      <c r="E2345"/>
    </row>
    <row r="2346" spans="5:5" ht="14.4" thickTop="1" thickBot="1">
      <c r="E2346"/>
    </row>
    <row r="2347" spans="5:5" ht="14.4" thickTop="1" thickBot="1">
      <c r="E2347"/>
    </row>
    <row r="2348" spans="5:5" ht="14.4" thickTop="1" thickBot="1">
      <c r="E2348"/>
    </row>
    <row r="2349" spans="5:5" ht="14.4" thickTop="1" thickBot="1">
      <c r="E2349"/>
    </row>
    <row r="2350" spans="5:5" ht="14.4" thickTop="1" thickBot="1">
      <c r="E2350"/>
    </row>
    <row r="2351" spans="5:5" ht="14.4" thickTop="1" thickBot="1">
      <c r="E2351"/>
    </row>
    <row r="2352" spans="5:5" ht="14.4" thickTop="1" thickBot="1">
      <c r="E2352"/>
    </row>
    <row r="2353" spans="5:5" ht="14.4" thickTop="1" thickBot="1">
      <c r="E2353"/>
    </row>
    <row r="2354" spans="5:5" ht="14.4" thickTop="1" thickBot="1">
      <c r="E2354"/>
    </row>
    <row r="2355" spans="5:5" ht="14.4" thickTop="1" thickBot="1">
      <c r="E2355"/>
    </row>
    <row r="2356" spans="5:5" ht="14.4" thickTop="1" thickBot="1">
      <c r="E2356"/>
    </row>
    <row r="2357" spans="5:5" ht="14.4" thickTop="1" thickBot="1">
      <c r="E2357"/>
    </row>
    <row r="2358" spans="5:5" ht="14.4" thickTop="1" thickBot="1">
      <c r="E2358"/>
    </row>
    <row r="2359" spans="5:5" ht="14.4" thickTop="1" thickBot="1">
      <c r="E2359"/>
    </row>
    <row r="2360" spans="5:5" ht="14.4" thickTop="1" thickBot="1">
      <c r="E2360"/>
    </row>
    <row r="2361" spans="5:5" ht="14.4" thickTop="1" thickBot="1">
      <c r="E2361"/>
    </row>
    <row r="2362" spans="5:5" ht="14.4" thickTop="1" thickBot="1">
      <c r="E2362"/>
    </row>
    <row r="2363" spans="5:5" ht="14.4" thickTop="1" thickBot="1">
      <c r="E2363"/>
    </row>
    <row r="2364" spans="5:5" ht="14.4" thickTop="1" thickBot="1">
      <c r="E2364"/>
    </row>
    <row r="2365" spans="5:5" ht="14.4" thickTop="1" thickBot="1">
      <c r="E2365"/>
    </row>
    <row r="2366" spans="5:5" ht="14.4" thickTop="1" thickBot="1">
      <c r="E2366"/>
    </row>
    <row r="2367" spans="5:5" ht="14.4" thickTop="1" thickBot="1">
      <c r="E2367"/>
    </row>
    <row r="2368" spans="5:5" ht="14.4" thickTop="1" thickBot="1">
      <c r="E2368"/>
    </row>
    <row r="2369" spans="5:5" ht="14.4" thickTop="1" thickBot="1">
      <c r="E2369"/>
    </row>
    <row r="2370" spans="5:5" ht="14.4" thickTop="1" thickBot="1">
      <c r="E2370"/>
    </row>
    <row r="2371" spans="5:5" ht="14.4" thickTop="1" thickBot="1">
      <c r="E2371"/>
    </row>
    <row r="2372" spans="5:5" ht="14.4" thickTop="1" thickBot="1">
      <c r="E2372"/>
    </row>
    <row r="2373" spans="5:5" ht="14.4" thickTop="1" thickBot="1">
      <c r="E2373"/>
    </row>
    <row r="2374" spans="5:5" ht="14.4" thickTop="1" thickBot="1">
      <c r="E2374"/>
    </row>
    <row r="2375" spans="5:5" ht="14.4" thickTop="1" thickBot="1">
      <c r="E2375"/>
    </row>
    <row r="2376" spans="5:5" ht="14.4" thickTop="1" thickBot="1">
      <c r="E2376"/>
    </row>
    <row r="2377" spans="5:5" ht="14.4" thickTop="1" thickBot="1">
      <c r="E2377"/>
    </row>
    <row r="2378" spans="5:5" ht="13.8" thickTop="1">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ht="13.8" thickBot="1">
      <c r="E2391"/>
    </row>
    <row r="2392" spans="5:5" ht="14.4" thickTop="1" thickBot="1">
      <c r="E2392"/>
    </row>
    <row r="2393" spans="5:5" ht="14.4" thickTop="1" thickBot="1">
      <c r="E2393"/>
    </row>
    <row r="2394" spans="5:5" ht="14.4" thickTop="1" thickBot="1">
      <c r="E2394"/>
    </row>
    <row r="2395" spans="5:5" ht="14.4" thickTop="1" thickBot="1">
      <c r="E2395"/>
    </row>
    <row r="2396" spans="5:5" ht="14.4" thickTop="1" thickBot="1">
      <c r="E2396"/>
    </row>
    <row r="2397" spans="5:5" ht="14.4" thickTop="1" thickBot="1">
      <c r="E2397"/>
    </row>
    <row r="2398" spans="5:5" ht="14.4" thickTop="1" thickBot="1">
      <c r="E2398"/>
    </row>
    <row r="2399" spans="5:5" ht="14.4" thickTop="1" thickBot="1">
      <c r="E2399"/>
    </row>
    <row r="2400" spans="5:5" ht="14.4" thickTop="1" thickBot="1">
      <c r="E2400"/>
    </row>
    <row r="2401" spans="5:5" ht="14.4" thickTop="1" thickBot="1">
      <c r="E2401"/>
    </row>
    <row r="2402" spans="5:5" ht="14.4" thickTop="1" thickBot="1">
      <c r="E2402"/>
    </row>
    <row r="2403" spans="5:5" ht="14.4" thickTop="1" thickBot="1">
      <c r="E2403"/>
    </row>
    <row r="2404" spans="5:5" ht="14.4" thickTop="1" thickBot="1">
      <c r="E2404"/>
    </row>
    <row r="2405" spans="5:5" ht="14.4" thickTop="1" thickBot="1">
      <c r="E2405"/>
    </row>
    <row r="2406" spans="5:5" ht="14.4" thickTop="1" thickBot="1">
      <c r="E2406"/>
    </row>
    <row r="2407" spans="5:5" ht="14.4" thickTop="1" thickBot="1">
      <c r="E2407"/>
    </row>
    <row r="2408" spans="5:5" ht="14.4" thickTop="1" thickBot="1">
      <c r="E2408"/>
    </row>
    <row r="2409" spans="5:5" ht="14.4" thickTop="1" thickBot="1">
      <c r="E2409"/>
    </row>
    <row r="2410" spans="5:5" ht="14.4" thickTop="1" thickBot="1">
      <c r="E2410"/>
    </row>
    <row r="2411" spans="5:5" ht="14.4" thickTop="1" thickBot="1">
      <c r="E2411"/>
    </row>
    <row r="2412" spans="5:5" ht="14.4" thickTop="1" thickBot="1">
      <c r="E2412"/>
    </row>
    <row r="2413" spans="5:5" ht="14.4" thickTop="1" thickBot="1">
      <c r="E2413"/>
    </row>
    <row r="2414" spans="5:5" ht="14.4" thickTop="1" thickBot="1">
      <c r="E2414"/>
    </row>
    <row r="2415" spans="5:5" ht="14.4" thickTop="1" thickBot="1">
      <c r="E2415"/>
    </row>
    <row r="2416" spans="5:5" ht="14.4" thickTop="1" thickBot="1">
      <c r="E2416"/>
    </row>
    <row r="2417" spans="5:5" ht="14.4" thickTop="1" thickBot="1">
      <c r="E2417"/>
    </row>
    <row r="2418" spans="5:5" ht="14.4" thickTop="1" thickBot="1">
      <c r="E2418"/>
    </row>
    <row r="2419" spans="5:5" ht="14.4" thickTop="1" thickBot="1">
      <c r="E2419"/>
    </row>
    <row r="2420" spans="5:5" ht="14.4" thickTop="1" thickBot="1">
      <c r="E2420"/>
    </row>
    <row r="2421" spans="5:5" ht="14.4" thickTop="1" thickBot="1">
      <c r="E2421"/>
    </row>
    <row r="2422" spans="5:5" ht="14.4" thickTop="1" thickBot="1">
      <c r="E2422"/>
    </row>
    <row r="2423" spans="5:5" ht="14.4" thickTop="1" thickBot="1">
      <c r="E2423"/>
    </row>
    <row r="2424" spans="5:5" ht="14.4" thickTop="1" thickBot="1">
      <c r="E2424"/>
    </row>
    <row r="2425" spans="5:5" ht="14.4" thickTop="1" thickBot="1">
      <c r="E2425"/>
    </row>
    <row r="2426" spans="5:5" ht="14.4" thickTop="1" thickBot="1">
      <c r="E2426"/>
    </row>
    <row r="2427" spans="5:5" ht="14.4" thickTop="1" thickBot="1">
      <c r="E2427"/>
    </row>
    <row r="2428" spans="5:5" ht="14.4" thickTop="1" thickBot="1">
      <c r="E2428"/>
    </row>
    <row r="2429" spans="5:5" ht="14.4" thickTop="1" thickBot="1">
      <c r="E2429"/>
    </row>
    <row r="2430" spans="5:5" ht="14.4" thickTop="1" thickBot="1">
      <c r="E2430"/>
    </row>
    <row r="2431" spans="5:5" ht="14.4" thickTop="1" thickBot="1">
      <c r="E2431"/>
    </row>
    <row r="2432" spans="5:5" ht="14.4" thickTop="1" thickBot="1">
      <c r="E2432"/>
    </row>
    <row r="2433" spans="5:5" ht="14.4" thickTop="1" thickBot="1">
      <c r="E2433"/>
    </row>
    <row r="2434" spans="5:5" ht="14.4" thickTop="1" thickBot="1">
      <c r="E2434"/>
    </row>
    <row r="2435" spans="5:5" ht="14.4" thickTop="1" thickBot="1">
      <c r="E2435"/>
    </row>
    <row r="2436" spans="5:5" ht="14.4" thickTop="1" thickBot="1">
      <c r="E2436"/>
    </row>
    <row r="2437" spans="5:5" ht="14.4" thickTop="1" thickBot="1">
      <c r="E2437"/>
    </row>
    <row r="2438" spans="5:5" ht="14.4" thickTop="1" thickBot="1">
      <c r="E2438"/>
    </row>
    <row r="2439" spans="5:5" ht="14.4" thickTop="1" thickBot="1">
      <c r="E2439"/>
    </row>
    <row r="2440" spans="5:5" ht="14.4" thickTop="1" thickBot="1">
      <c r="E2440"/>
    </row>
    <row r="2441" spans="5:5" ht="14.4" thickTop="1" thickBot="1">
      <c r="E2441"/>
    </row>
    <row r="2442" spans="5:5" ht="14.4" thickTop="1" thickBot="1">
      <c r="E2442"/>
    </row>
    <row r="2443" spans="5:5" ht="14.4" thickTop="1" thickBot="1">
      <c r="E2443"/>
    </row>
    <row r="2444" spans="5:5" ht="14.4" thickTop="1" thickBot="1">
      <c r="E2444"/>
    </row>
    <row r="2445" spans="5:5" ht="14.4" thickTop="1" thickBot="1">
      <c r="E2445"/>
    </row>
    <row r="2446" spans="5:5" ht="14.4" thickTop="1" thickBot="1">
      <c r="E2446"/>
    </row>
    <row r="2447" spans="5:5" ht="14.4" thickTop="1" thickBot="1">
      <c r="E2447"/>
    </row>
    <row r="2448" spans="5:5" ht="13.8" thickTop="1">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ht="13.8" thickBot="1">
      <c r="E2461"/>
    </row>
    <row r="2462" spans="5:5" ht="14.4" thickTop="1" thickBot="1">
      <c r="E2462"/>
    </row>
    <row r="2463" spans="5:5" ht="14.4" thickTop="1" thickBot="1">
      <c r="E2463"/>
    </row>
    <row r="2464" spans="5:5" ht="14.4" thickTop="1" thickBot="1">
      <c r="E2464"/>
    </row>
    <row r="2465" spans="5:5" ht="14.4" thickTop="1" thickBot="1">
      <c r="E2465"/>
    </row>
    <row r="2466" spans="5:5" ht="14.4" thickTop="1" thickBot="1">
      <c r="E2466"/>
    </row>
    <row r="2467" spans="5:5" ht="14.4" thickTop="1" thickBot="1">
      <c r="E2467"/>
    </row>
    <row r="2468" spans="5:5" ht="14.4" thickTop="1" thickBot="1">
      <c r="E2468"/>
    </row>
    <row r="2469" spans="5:5" ht="14.4" thickTop="1" thickBot="1">
      <c r="E2469"/>
    </row>
    <row r="2470" spans="5:5" ht="14.4" thickTop="1" thickBot="1">
      <c r="E2470"/>
    </row>
    <row r="2471" spans="5:5" ht="14.4" thickTop="1" thickBot="1">
      <c r="E2471"/>
    </row>
    <row r="2472" spans="5:5" ht="14.4" thickTop="1" thickBot="1">
      <c r="E2472"/>
    </row>
    <row r="2473" spans="5:5" ht="14.4" thickTop="1" thickBot="1">
      <c r="E2473"/>
    </row>
    <row r="2474" spans="5:5" ht="14.4" thickTop="1" thickBot="1">
      <c r="E2474"/>
    </row>
    <row r="2475" spans="5:5" ht="14.4" thickTop="1" thickBot="1">
      <c r="E2475"/>
    </row>
    <row r="2476" spans="5:5" ht="14.4" thickTop="1" thickBot="1">
      <c r="E2476"/>
    </row>
    <row r="2477" spans="5:5" ht="14.4" thickTop="1" thickBot="1">
      <c r="E2477"/>
    </row>
    <row r="2478" spans="5:5" ht="14.4" thickTop="1" thickBot="1">
      <c r="E2478"/>
    </row>
    <row r="2479" spans="5:5" ht="14.4" thickTop="1" thickBot="1">
      <c r="E2479"/>
    </row>
    <row r="2480" spans="5:5" ht="14.4" thickTop="1" thickBot="1">
      <c r="E2480"/>
    </row>
    <row r="2481" spans="5:5" ht="14.4" thickTop="1" thickBot="1">
      <c r="E2481"/>
    </row>
    <row r="2482" spans="5:5" ht="14.4" thickTop="1" thickBot="1">
      <c r="E2482"/>
    </row>
    <row r="2483" spans="5:5" ht="14.4" thickTop="1" thickBot="1">
      <c r="E2483"/>
    </row>
    <row r="2484" spans="5:5" ht="14.4" thickTop="1" thickBot="1">
      <c r="E2484"/>
    </row>
    <row r="2485" spans="5:5" ht="14.4" thickTop="1" thickBot="1">
      <c r="E2485"/>
    </row>
    <row r="2486" spans="5:5" ht="14.4" thickTop="1" thickBot="1">
      <c r="E2486"/>
    </row>
    <row r="2487" spans="5:5" ht="14.4" thickTop="1" thickBot="1">
      <c r="E2487"/>
    </row>
    <row r="2488" spans="5:5" ht="14.4" thickTop="1" thickBot="1">
      <c r="E2488"/>
    </row>
    <row r="2489" spans="5:5" ht="14.4" thickTop="1" thickBot="1">
      <c r="E2489"/>
    </row>
    <row r="2490" spans="5:5" ht="14.4" thickTop="1" thickBot="1">
      <c r="E2490"/>
    </row>
    <row r="2491" spans="5:5" ht="14.4" thickTop="1" thickBot="1">
      <c r="E2491"/>
    </row>
    <row r="2492" spans="5:5" ht="14.4" thickTop="1" thickBot="1">
      <c r="E2492"/>
    </row>
    <row r="2493" spans="5:5" ht="14.4" thickTop="1" thickBot="1">
      <c r="E2493"/>
    </row>
    <row r="2494" spans="5:5" ht="14.4" thickTop="1" thickBot="1">
      <c r="E2494"/>
    </row>
    <row r="2495" spans="5:5" ht="14.4" thickTop="1" thickBot="1">
      <c r="E2495"/>
    </row>
    <row r="2496" spans="5:5" ht="14.4" thickTop="1" thickBot="1">
      <c r="E2496"/>
    </row>
    <row r="2497" spans="5:5" ht="14.4" thickTop="1" thickBot="1">
      <c r="E2497"/>
    </row>
    <row r="2498" spans="5:5" ht="14.4" thickTop="1" thickBot="1">
      <c r="E2498"/>
    </row>
    <row r="2499" spans="5:5" ht="14.4" thickTop="1" thickBot="1">
      <c r="E2499"/>
    </row>
    <row r="2500" spans="5:5" ht="14.4" thickTop="1" thickBot="1">
      <c r="E2500"/>
    </row>
    <row r="2501" spans="5:5" ht="14.4" thickTop="1" thickBot="1">
      <c r="E2501"/>
    </row>
    <row r="2502" spans="5:5" ht="14.4" thickTop="1" thickBot="1">
      <c r="E2502"/>
    </row>
    <row r="2503" spans="5:5" ht="14.4" thickTop="1" thickBot="1">
      <c r="E2503"/>
    </row>
    <row r="2504" spans="5:5" ht="14.4" thickTop="1" thickBot="1">
      <c r="E2504"/>
    </row>
    <row r="2505" spans="5:5" ht="14.4" thickTop="1" thickBot="1">
      <c r="E2505"/>
    </row>
    <row r="2506" spans="5:5" ht="14.4" thickTop="1" thickBot="1">
      <c r="E2506"/>
    </row>
    <row r="2507" spans="5:5" ht="14.4" thickTop="1" thickBot="1">
      <c r="E2507"/>
    </row>
    <row r="2508" spans="5:5" ht="14.4" thickTop="1" thickBot="1">
      <c r="E2508"/>
    </row>
    <row r="2509" spans="5:5" ht="14.4" thickTop="1" thickBot="1">
      <c r="E2509"/>
    </row>
    <row r="2510" spans="5:5" ht="14.4" thickTop="1" thickBot="1">
      <c r="E2510"/>
    </row>
    <row r="2511" spans="5:5" ht="14.4" thickTop="1" thickBot="1">
      <c r="E2511"/>
    </row>
    <row r="2512" spans="5:5" ht="14.4" thickTop="1" thickBot="1">
      <c r="E2512"/>
    </row>
    <row r="2513" spans="5:5" ht="14.4" thickTop="1" thickBot="1">
      <c r="E2513"/>
    </row>
    <row r="2514" spans="5:5" ht="14.4" thickTop="1" thickBot="1">
      <c r="E2514"/>
    </row>
    <row r="2515" spans="5:5" ht="14.4" thickTop="1" thickBot="1">
      <c r="E2515"/>
    </row>
    <row r="2516" spans="5:5" ht="14.4" thickTop="1" thickBot="1">
      <c r="E2516"/>
    </row>
    <row r="2517" spans="5:5" ht="14.4" thickTop="1" thickBot="1">
      <c r="E2517"/>
    </row>
    <row r="2518" spans="5:5" ht="13.8" thickTop="1">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ht="13.8" thickBot="1">
      <c r="E2531"/>
    </row>
    <row r="2532" spans="5:5" ht="14.4" thickTop="1" thickBot="1">
      <c r="E2532"/>
    </row>
    <row r="2533" spans="5:5" ht="14.4" thickTop="1" thickBot="1">
      <c r="E2533"/>
    </row>
    <row r="2534" spans="5:5" ht="14.4" thickTop="1" thickBot="1">
      <c r="E2534"/>
    </row>
    <row r="2535" spans="5:5" ht="14.4" thickTop="1" thickBot="1">
      <c r="E2535"/>
    </row>
    <row r="2536" spans="5:5" ht="14.4" thickTop="1" thickBot="1">
      <c r="E2536"/>
    </row>
    <row r="2537" spans="5:5" ht="14.4" thickTop="1" thickBot="1">
      <c r="E2537"/>
    </row>
    <row r="2538" spans="5:5" ht="14.4" thickTop="1" thickBot="1">
      <c r="E2538"/>
    </row>
    <row r="2539" spans="5:5" ht="14.4" thickTop="1" thickBot="1">
      <c r="E2539"/>
    </row>
    <row r="2540" spans="5:5" ht="14.4" thickTop="1" thickBot="1">
      <c r="E2540"/>
    </row>
    <row r="2541" spans="5:5" ht="14.4" thickTop="1" thickBot="1">
      <c r="E2541"/>
    </row>
    <row r="2542" spans="5:5" ht="14.4" thickTop="1" thickBot="1">
      <c r="E2542"/>
    </row>
    <row r="2543" spans="5:5" ht="14.4" thickTop="1" thickBot="1">
      <c r="E2543"/>
    </row>
    <row r="2544" spans="5:5" ht="14.4" thickTop="1" thickBot="1">
      <c r="E2544"/>
    </row>
    <row r="2545" spans="5:5" ht="14.4" thickTop="1" thickBot="1">
      <c r="E2545"/>
    </row>
    <row r="2546" spans="5:5" ht="14.4" thickTop="1" thickBot="1">
      <c r="E2546"/>
    </row>
    <row r="2547" spans="5:5" ht="14.4" thickTop="1" thickBot="1">
      <c r="E2547"/>
    </row>
    <row r="2548" spans="5:5" ht="14.4" thickTop="1" thickBot="1">
      <c r="E2548"/>
    </row>
    <row r="2549" spans="5:5" ht="14.4" thickTop="1" thickBot="1">
      <c r="E2549"/>
    </row>
    <row r="2550" spans="5:5" ht="14.4" thickTop="1" thickBot="1">
      <c r="E2550"/>
    </row>
    <row r="2551" spans="5:5" ht="14.4" thickTop="1" thickBot="1">
      <c r="E2551"/>
    </row>
    <row r="2552" spans="5:5" ht="14.4" thickTop="1" thickBot="1">
      <c r="E2552"/>
    </row>
    <row r="2553" spans="5:5" ht="14.4" thickTop="1" thickBot="1">
      <c r="E2553"/>
    </row>
    <row r="2554" spans="5:5" ht="14.4" thickTop="1" thickBot="1">
      <c r="E2554"/>
    </row>
    <row r="2555" spans="5:5" ht="14.4" thickTop="1" thickBot="1">
      <c r="E2555"/>
    </row>
    <row r="2556" spans="5:5" ht="14.4" thickTop="1" thickBot="1">
      <c r="E2556"/>
    </row>
    <row r="2557" spans="5:5" ht="14.4" thickTop="1" thickBot="1">
      <c r="E2557"/>
    </row>
    <row r="2558" spans="5:5" ht="14.4" thickTop="1" thickBot="1">
      <c r="E2558"/>
    </row>
    <row r="2559" spans="5:5" ht="14.4" thickTop="1" thickBot="1">
      <c r="E2559"/>
    </row>
    <row r="2560" spans="5:5" ht="14.4" thickTop="1" thickBot="1">
      <c r="E2560"/>
    </row>
    <row r="2561" spans="5:5" ht="14.4" thickTop="1" thickBot="1">
      <c r="E2561"/>
    </row>
    <row r="2562" spans="5:5" ht="14.4" thickTop="1" thickBot="1">
      <c r="E2562"/>
    </row>
    <row r="2563" spans="5:5" ht="14.4" thickTop="1" thickBot="1">
      <c r="E2563"/>
    </row>
    <row r="2564" spans="5:5" ht="14.4" thickTop="1" thickBot="1">
      <c r="E2564"/>
    </row>
    <row r="2565" spans="5:5" ht="14.4" thickTop="1" thickBot="1">
      <c r="E2565"/>
    </row>
    <row r="2566" spans="5:5" ht="14.4" thickTop="1" thickBot="1">
      <c r="E2566"/>
    </row>
    <row r="2567" spans="5:5" ht="14.4" thickTop="1" thickBot="1">
      <c r="E2567"/>
    </row>
    <row r="2568" spans="5:5" ht="14.4" thickTop="1" thickBot="1">
      <c r="E2568"/>
    </row>
    <row r="2569" spans="5:5" ht="14.4" thickTop="1" thickBot="1">
      <c r="E2569"/>
    </row>
    <row r="2570" spans="5:5" ht="14.4" thickTop="1" thickBot="1">
      <c r="E2570"/>
    </row>
    <row r="2571" spans="5:5" ht="14.4" thickTop="1" thickBot="1">
      <c r="E2571"/>
    </row>
    <row r="2572" spans="5:5" ht="14.4" thickTop="1" thickBot="1">
      <c r="E2572"/>
    </row>
    <row r="2573" spans="5:5" ht="14.4" thickTop="1" thickBot="1">
      <c r="E2573"/>
    </row>
    <row r="2574" spans="5:5" ht="14.4" thickTop="1" thickBot="1">
      <c r="E2574"/>
    </row>
    <row r="2575" spans="5:5" ht="14.4" thickTop="1" thickBot="1">
      <c r="E2575"/>
    </row>
    <row r="2576" spans="5:5" ht="14.4" thickTop="1" thickBot="1">
      <c r="E2576"/>
    </row>
    <row r="2577" spans="5:5" ht="14.4" thickTop="1" thickBot="1">
      <c r="E2577"/>
    </row>
    <row r="2578" spans="5:5" ht="14.4" thickTop="1" thickBot="1">
      <c r="E2578"/>
    </row>
    <row r="2579" spans="5:5" ht="14.4" thickTop="1" thickBot="1">
      <c r="E2579"/>
    </row>
    <row r="2580" spans="5:5" ht="14.4" thickTop="1" thickBot="1">
      <c r="E2580"/>
    </row>
    <row r="2581" spans="5:5" ht="14.4" thickTop="1" thickBot="1">
      <c r="E2581"/>
    </row>
    <row r="2582" spans="5:5" ht="14.4" thickTop="1" thickBot="1">
      <c r="E2582"/>
    </row>
    <row r="2583" spans="5:5" ht="14.4" thickTop="1" thickBot="1">
      <c r="E2583"/>
    </row>
    <row r="2584" spans="5:5" ht="14.4" thickTop="1" thickBot="1">
      <c r="E2584"/>
    </row>
    <row r="2585" spans="5:5" ht="14.4" thickTop="1" thickBot="1">
      <c r="E2585"/>
    </row>
    <row r="2586" spans="5:5" ht="14.4" thickTop="1" thickBot="1">
      <c r="E2586"/>
    </row>
    <row r="2587" spans="5:5" ht="14.4" thickTop="1" thickBot="1">
      <c r="E2587"/>
    </row>
    <row r="2588" spans="5:5" ht="13.8" thickTop="1">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ht="13.8" thickBot="1">
      <c r="E2601"/>
    </row>
    <row r="2602" spans="5:5" ht="14.4" thickTop="1" thickBot="1">
      <c r="E2602"/>
    </row>
    <row r="2603" spans="5:5" ht="14.4" thickTop="1" thickBot="1">
      <c r="E2603"/>
    </row>
    <row r="2604" spans="5:5" ht="14.4" thickTop="1" thickBot="1">
      <c r="E2604"/>
    </row>
    <row r="2605" spans="5:5" ht="14.4" thickTop="1" thickBot="1">
      <c r="E2605"/>
    </row>
    <row r="2606" spans="5:5" ht="14.4" thickTop="1" thickBot="1">
      <c r="E2606"/>
    </row>
    <row r="2607" spans="5:5" ht="14.4" thickTop="1" thickBot="1">
      <c r="E2607"/>
    </row>
    <row r="2608" spans="5:5" ht="14.4" thickTop="1" thickBot="1">
      <c r="E2608"/>
    </row>
    <row r="2609" spans="5:5" ht="14.4" thickTop="1" thickBot="1">
      <c r="E2609"/>
    </row>
    <row r="2610" spans="5:5" ht="14.4" thickTop="1" thickBot="1">
      <c r="E2610"/>
    </row>
    <row r="2611" spans="5:5" ht="14.4" thickTop="1" thickBot="1">
      <c r="E2611"/>
    </row>
    <row r="2612" spans="5:5" ht="14.4" thickTop="1" thickBot="1">
      <c r="E2612"/>
    </row>
    <row r="2613" spans="5:5" ht="14.4" thickTop="1" thickBot="1">
      <c r="E2613"/>
    </row>
    <row r="2614" spans="5:5" ht="14.4" thickTop="1" thickBot="1">
      <c r="E2614"/>
    </row>
    <row r="2615" spans="5:5" ht="14.4" thickTop="1" thickBot="1">
      <c r="E2615"/>
    </row>
    <row r="2616" spans="5:5" ht="14.4" thickTop="1" thickBot="1">
      <c r="E2616"/>
    </row>
    <row r="2617" spans="5:5" ht="14.4" thickTop="1" thickBot="1">
      <c r="E2617"/>
    </row>
    <row r="2618" spans="5:5" ht="14.4" thickTop="1" thickBot="1">
      <c r="E2618"/>
    </row>
    <row r="2619" spans="5:5" ht="14.4" thickTop="1" thickBot="1">
      <c r="E2619"/>
    </row>
    <row r="2620" spans="5:5" ht="14.4" thickTop="1" thickBot="1">
      <c r="E2620"/>
    </row>
    <row r="2621" spans="5:5" ht="14.4" thickTop="1" thickBot="1">
      <c r="E2621"/>
    </row>
    <row r="2622" spans="5:5" ht="14.4" thickTop="1" thickBot="1">
      <c r="E2622"/>
    </row>
    <row r="2623" spans="5:5" ht="14.4" thickTop="1" thickBot="1">
      <c r="E2623"/>
    </row>
    <row r="2624" spans="5:5" ht="14.4" thickTop="1" thickBot="1">
      <c r="E2624"/>
    </row>
    <row r="2625" spans="5:5" ht="14.4" thickTop="1" thickBot="1">
      <c r="E2625"/>
    </row>
    <row r="2626" spans="5:5" ht="14.4" thickTop="1" thickBot="1">
      <c r="E2626"/>
    </row>
    <row r="2627" spans="5:5" ht="14.4" thickTop="1" thickBot="1">
      <c r="E2627"/>
    </row>
    <row r="2628" spans="5:5" ht="14.4" thickTop="1" thickBot="1">
      <c r="E2628"/>
    </row>
    <row r="2629" spans="5:5" ht="14.4" thickTop="1" thickBot="1">
      <c r="E2629"/>
    </row>
    <row r="2630" spans="5:5" ht="14.4" thickTop="1" thickBot="1">
      <c r="E2630"/>
    </row>
    <row r="2631" spans="5:5" ht="14.4" thickTop="1" thickBot="1">
      <c r="E2631"/>
    </row>
    <row r="2632" spans="5:5" ht="14.4" thickTop="1" thickBot="1">
      <c r="E2632"/>
    </row>
    <row r="2633" spans="5:5" ht="14.4" thickTop="1" thickBot="1">
      <c r="E2633"/>
    </row>
    <row r="2634" spans="5:5" ht="14.4" thickTop="1" thickBot="1">
      <c r="E2634"/>
    </row>
    <row r="2635" spans="5:5" ht="14.4" thickTop="1" thickBot="1">
      <c r="E2635"/>
    </row>
    <row r="2636" spans="5:5" ht="14.4" thickTop="1" thickBot="1">
      <c r="E2636"/>
    </row>
    <row r="2637" spans="5:5" ht="14.4" thickTop="1" thickBot="1">
      <c r="E2637"/>
    </row>
    <row r="2638" spans="5:5" ht="14.4" thickTop="1" thickBot="1">
      <c r="E2638"/>
    </row>
    <row r="2639" spans="5:5" ht="14.4" thickTop="1" thickBot="1">
      <c r="E2639"/>
    </row>
    <row r="2640" spans="5:5" ht="14.4" thickTop="1" thickBot="1">
      <c r="E2640"/>
    </row>
    <row r="2641" spans="5:5" ht="14.4" thickTop="1" thickBot="1">
      <c r="E2641"/>
    </row>
    <row r="2642" spans="5:5" ht="14.4" thickTop="1" thickBot="1">
      <c r="E2642"/>
    </row>
    <row r="2643" spans="5:5" ht="14.4" thickTop="1" thickBot="1">
      <c r="E2643"/>
    </row>
    <row r="2644" spans="5:5" ht="14.4" thickTop="1" thickBot="1">
      <c r="E2644"/>
    </row>
    <row r="2645" spans="5:5" ht="14.4" thickTop="1" thickBot="1">
      <c r="E2645"/>
    </row>
    <row r="2646" spans="5:5" ht="14.4" thickTop="1" thickBot="1">
      <c r="E2646"/>
    </row>
    <row r="2647" spans="5:5" ht="14.4" thickTop="1" thickBot="1">
      <c r="E2647"/>
    </row>
    <row r="2648" spans="5:5" ht="14.4" thickTop="1" thickBot="1">
      <c r="E2648"/>
    </row>
    <row r="2649" spans="5:5" ht="14.4" thickTop="1" thickBot="1">
      <c r="E2649"/>
    </row>
    <row r="2650" spans="5:5" ht="14.4" thickTop="1" thickBot="1">
      <c r="E2650"/>
    </row>
    <row r="2651" spans="5:5" ht="14.4" thickTop="1" thickBot="1">
      <c r="E2651"/>
    </row>
    <row r="2652" spans="5:5" ht="14.4" thickTop="1" thickBot="1">
      <c r="E2652"/>
    </row>
    <row r="2653" spans="5:5" ht="14.4" thickTop="1" thickBot="1">
      <c r="E2653"/>
    </row>
    <row r="2654" spans="5:5" ht="14.4" thickTop="1" thickBot="1">
      <c r="E2654"/>
    </row>
    <row r="2655" spans="5:5" ht="14.4" thickTop="1" thickBot="1">
      <c r="E2655"/>
    </row>
    <row r="2656" spans="5:5" ht="14.4" thickTop="1" thickBot="1">
      <c r="E2656"/>
    </row>
    <row r="2657" spans="5:5" ht="14.4" thickTop="1" thickBot="1">
      <c r="E2657"/>
    </row>
    <row r="2658" spans="5:5" ht="13.8" thickTop="1">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ht="13.8" thickBot="1">
      <c r="E2671"/>
    </row>
    <row r="2672" spans="5:5" ht="14.4" thickTop="1" thickBot="1">
      <c r="E2672"/>
    </row>
    <row r="2673" spans="5:5" ht="14.4" thickTop="1" thickBot="1">
      <c r="E2673"/>
    </row>
    <row r="2674" spans="5:5" ht="14.4" thickTop="1" thickBot="1">
      <c r="E2674"/>
    </row>
    <row r="2675" spans="5:5" ht="14.4" thickTop="1" thickBot="1">
      <c r="E2675"/>
    </row>
    <row r="2676" spans="5:5" ht="14.4" thickTop="1" thickBot="1">
      <c r="E2676"/>
    </row>
    <row r="2677" spans="5:5" ht="14.4" thickTop="1" thickBot="1">
      <c r="E2677"/>
    </row>
    <row r="2678" spans="5:5" ht="14.4" thickTop="1" thickBot="1">
      <c r="E2678"/>
    </row>
    <row r="2679" spans="5:5" ht="14.4" thickTop="1" thickBot="1">
      <c r="E2679"/>
    </row>
    <row r="2680" spans="5:5" ht="14.4" thickTop="1" thickBot="1">
      <c r="E2680"/>
    </row>
    <row r="2681" spans="5:5" ht="14.4" thickTop="1" thickBot="1">
      <c r="E2681"/>
    </row>
    <row r="2682" spans="5:5" ht="14.4" thickTop="1" thickBot="1">
      <c r="E2682"/>
    </row>
    <row r="2683" spans="5:5" ht="14.4" thickTop="1" thickBot="1">
      <c r="E2683"/>
    </row>
    <row r="2684" spans="5:5" ht="14.4" thickTop="1" thickBot="1">
      <c r="E2684"/>
    </row>
    <row r="2685" spans="5:5" ht="14.4" thickTop="1" thickBot="1">
      <c r="E2685"/>
    </row>
    <row r="2686" spans="5:5" ht="14.4" thickTop="1" thickBot="1">
      <c r="E2686"/>
    </row>
    <row r="2687" spans="5:5" ht="14.4" thickTop="1" thickBot="1">
      <c r="E2687"/>
    </row>
    <row r="2688" spans="5:5" ht="14.4" thickTop="1" thickBot="1">
      <c r="E2688"/>
    </row>
    <row r="2689" spans="5:5" ht="14.4" thickTop="1" thickBot="1">
      <c r="E2689"/>
    </row>
    <row r="2690" spans="5:5" ht="14.4" thickTop="1" thickBot="1">
      <c r="E2690"/>
    </row>
    <row r="2691" spans="5:5" ht="14.4" thickTop="1" thickBot="1">
      <c r="E2691"/>
    </row>
    <row r="2692" spans="5:5" ht="14.4" thickTop="1" thickBot="1">
      <c r="E2692"/>
    </row>
    <row r="2693" spans="5:5" ht="14.4" thickTop="1" thickBot="1">
      <c r="E2693"/>
    </row>
    <row r="2694" spans="5:5" ht="14.4" thickTop="1" thickBot="1">
      <c r="E2694"/>
    </row>
    <row r="2695" spans="5:5" ht="14.4" thickTop="1" thickBot="1">
      <c r="E2695"/>
    </row>
    <row r="2696" spans="5:5" ht="14.4" thickTop="1" thickBot="1">
      <c r="E2696"/>
    </row>
    <row r="2697" spans="5:5" ht="14.4" thickTop="1" thickBot="1">
      <c r="E2697"/>
    </row>
    <row r="2698" spans="5:5" ht="14.4" thickTop="1" thickBot="1">
      <c r="E2698"/>
    </row>
    <row r="2699" spans="5:5" ht="14.4" thickTop="1" thickBot="1">
      <c r="E2699"/>
    </row>
    <row r="2700" spans="5:5" ht="14.4" thickTop="1" thickBot="1">
      <c r="E2700"/>
    </row>
    <row r="2701" spans="5:5" ht="14.4" thickTop="1" thickBot="1">
      <c r="E2701"/>
    </row>
    <row r="2702" spans="5:5" ht="14.4" thickTop="1" thickBot="1">
      <c r="E2702"/>
    </row>
    <row r="2703" spans="5:5" ht="14.4" thickTop="1" thickBot="1">
      <c r="E2703"/>
    </row>
    <row r="2704" spans="5:5" ht="14.4" thickTop="1" thickBot="1">
      <c r="E2704"/>
    </row>
    <row r="2705" spans="5:5" ht="14.4" thickTop="1" thickBot="1">
      <c r="E2705"/>
    </row>
    <row r="2706" spans="5:5" ht="14.4" thickTop="1" thickBot="1">
      <c r="E2706"/>
    </row>
    <row r="2707" spans="5:5" ht="14.4" thickTop="1" thickBot="1">
      <c r="E2707"/>
    </row>
    <row r="2708" spans="5:5" ht="14.4" thickTop="1" thickBot="1">
      <c r="E2708"/>
    </row>
    <row r="2709" spans="5:5" ht="14.4" thickTop="1" thickBot="1">
      <c r="E2709"/>
    </row>
    <row r="2710" spans="5:5" ht="14.4" thickTop="1" thickBot="1">
      <c r="E2710"/>
    </row>
    <row r="2711" spans="5:5" ht="14.4" thickTop="1" thickBot="1">
      <c r="E2711"/>
    </row>
    <row r="2712" spans="5:5" ht="14.4" thickTop="1" thickBot="1">
      <c r="E2712"/>
    </row>
    <row r="2713" spans="5:5" ht="14.4" thickTop="1" thickBot="1">
      <c r="E2713"/>
    </row>
    <row r="2714" spans="5:5" ht="14.4" thickTop="1" thickBot="1">
      <c r="E2714"/>
    </row>
    <row r="2715" spans="5:5" ht="14.4" thickTop="1" thickBot="1">
      <c r="E2715"/>
    </row>
    <row r="2716" spans="5:5" ht="14.4" thickTop="1" thickBot="1">
      <c r="E2716"/>
    </row>
    <row r="2717" spans="5:5" ht="14.4" thickTop="1" thickBot="1">
      <c r="E2717"/>
    </row>
    <row r="2718" spans="5:5" ht="14.4" thickTop="1" thickBot="1">
      <c r="E2718"/>
    </row>
    <row r="2719" spans="5:5" ht="14.4" thickTop="1" thickBot="1">
      <c r="E2719"/>
    </row>
    <row r="2720" spans="5:5" ht="14.4" thickTop="1" thickBot="1">
      <c r="E2720"/>
    </row>
    <row r="2721" spans="5:5" ht="14.4" thickTop="1" thickBot="1">
      <c r="E2721"/>
    </row>
    <row r="2722" spans="5:5" ht="14.4" thickTop="1" thickBot="1">
      <c r="E2722"/>
    </row>
    <row r="2723" spans="5:5" ht="14.4" thickTop="1" thickBot="1">
      <c r="E2723"/>
    </row>
    <row r="2724" spans="5:5" ht="14.4" thickTop="1" thickBot="1">
      <c r="E2724"/>
    </row>
    <row r="2725" spans="5:5" ht="14.4" thickTop="1" thickBot="1">
      <c r="E2725"/>
    </row>
    <row r="2726" spans="5:5" ht="14.4" thickTop="1" thickBot="1">
      <c r="E2726"/>
    </row>
    <row r="2727" spans="5:5" ht="14.4" thickTop="1" thickBot="1">
      <c r="E2727"/>
    </row>
    <row r="2728" spans="5:5" ht="13.8" thickTop="1">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ht="13.8" thickBot="1">
      <c r="E2741"/>
    </row>
    <row r="2742" spans="5:5" ht="14.4" thickTop="1" thickBot="1">
      <c r="E2742"/>
    </row>
    <row r="2743" spans="5:5" ht="14.4" thickTop="1" thickBot="1">
      <c r="E2743"/>
    </row>
    <row r="2744" spans="5:5" ht="14.4" thickTop="1" thickBot="1">
      <c r="E2744"/>
    </row>
    <row r="2745" spans="5:5" ht="14.4" thickTop="1" thickBot="1">
      <c r="E2745"/>
    </row>
    <row r="2746" spans="5:5" ht="14.4" thickTop="1" thickBot="1">
      <c r="E2746"/>
    </row>
    <row r="2747" spans="5:5" ht="14.4" thickTop="1" thickBot="1">
      <c r="E2747"/>
    </row>
    <row r="2748" spans="5:5" ht="14.4" thickTop="1" thickBot="1">
      <c r="E2748"/>
    </row>
    <row r="2749" spans="5:5" ht="14.4" thickTop="1" thickBot="1">
      <c r="E2749"/>
    </row>
    <row r="2750" spans="5:5" ht="14.4" thickTop="1" thickBot="1">
      <c r="E2750"/>
    </row>
    <row r="2751" spans="5:5" ht="14.4" thickTop="1" thickBot="1">
      <c r="E2751"/>
    </row>
    <row r="2752" spans="5:5" ht="14.4" thickTop="1" thickBot="1">
      <c r="E2752"/>
    </row>
    <row r="2753" spans="5:5" ht="14.4" thickTop="1" thickBot="1">
      <c r="E2753"/>
    </row>
    <row r="2754" spans="5:5" ht="14.4" thickTop="1" thickBot="1">
      <c r="E2754"/>
    </row>
    <row r="2755" spans="5:5" ht="14.4" thickTop="1" thickBot="1">
      <c r="E2755"/>
    </row>
    <row r="2756" spans="5:5" ht="14.4" thickTop="1" thickBot="1">
      <c r="E2756"/>
    </row>
    <row r="2757" spans="5:5" ht="14.4" thickTop="1" thickBot="1">
      <c r="E2757"/>
    </row>
    <row r="2758" spans="5:5" ht="14.4" thickTop="1" thickBot="1">
      <c r="E2758"/>
    </row>
    <row r="2759" spans="5:5" ht="14.4" thickTop="1" thickBot="1">
      <c r="E2759"/>
    </row>
    <row r="2760" spans="5:5" ht="14.4" thickTop="1" thickBot="1">
      <c r="E2760"/>
    </row>
    <row r="2761" spans="5:5" ht="14.4" thickTop="1" thickBot="1">
      <c r="E2761"/>
    </row>
    <row r="2762" spans="5:5" ht="14.4" thickTop="1" thickBot="1">
      <c r="E2762"/>
    </row>
    <row r="2763" spans="5:5" ht="14.4" thickTop="1" thickBot="1">
      <c r="E2763"/>
    </row>
    <row r="2764" spans="5:5" ht="14.4" thickTop="1" thickBot="1">
      <c r="E2764"/>
    </row>
    <row r="2765" spans="5:5" ht="14.4" thickTop="1" thickBot="1">
      <c r="E2765"/>
    </row>
    <row r="2766" spans="5:5" ht="14.4" thickTop="1" thickBot="1">
      <c r="E2766"/>
    </row>
    <row r="2767" spans="5:5" ht="14.4" thickTop="1" thickBot="1">
      <c r="E2767"/>
    </row>
    <row r="2768" spans="5:5" ht="14.4" thickTop="1" thickBot="1">
      <c r="E2768"/>
    </row>
    <row r="2769" spans="5:5" ht="14.4" thickTop="1" thickBot="1">
      <c r="E2769"/>
    </row>
    <row r="2770" spans="5:5" ht="14.4" thickTop="1" thickBot="1">
      <c r="E2770"/>
    </row>
    <row r="2771" spans="5:5" ht="14.4" thickTop="1" thickBot="1">
      <c r="E2771"/>
    </row>
    <row r="2772" spans="5:5" ht="14.4" thickTop="1" thickBot="1">
      <c r="E2772"/>
    </row>
    <row r="2773" spans="5:5" ht="14.4" thickTop="1" thickBot="1">
      <c r="E2773"/>
    </row>
    <row r="2774" spans="5:5" ht="14.4" thickTop="1" thickBot="1">
      <c r="E2774"/>
    </row>
    <row r="2775" spans="5:5" ht="14.4" thickTop="1" thickBot="1">
      <c r="E2775"/>
    </row>
    <row r="2776" spans="5:5" ht="14.4" thickTop="1" thickBot="1">
      <c r="E2776"/>
    </row>
    <row r="2777" spans="5:5" ht="14.4" thickTop="1" thickBot="1">
      <c r="E2777"/>
    </row>
    <row r="2778" spans="5:5" ht="14.4" thickTop="1" thickBot="1">
      <c r="E2778"/>
    </row>
    <row r="2779" spans="5:5" ht="14.4" thickTop="1" thickBot="1">
      <c r="E2779"/>
    </row>
    <row r="2780" spans="5:5" ht="14.4" thickTop="1" thickBot="1">
      <c r="E2780"/>
    </row>
    <row r="2781" spans="5:5" ht="14.4" thickTop="1" thickBot="1">
      <c r="E2781"/>
    </row>
    <row r="2782" spans="5:5" ht="14.4" thickTop="1" thickBot="1">
      <c r="E2782"/>
    </row>
    <row r="2783" spans="5:5" ht="14.4" thickTop="1" thickBot="1">
      <c r="E2783"/>
    </row>
    <row r="2784" spans="5:5" ht="14.4" thickTop="1" thickBot="1">
      <c r="E2784"/>
    </row>
    <row r="2785" spans="5:5" ht="14.4" thickTop="1" thickBot="1">
      <c r="E2785"/>
    </row>
    <row r="2786" spans="5:5" ht="14.4" thickTop="1" thickBot="1">
      <c r="E2786"/>
    </row>
    <row r="2787" spans="5:5" ht="14.4" thickTop="1" thickBot="1">
      <c r="E2787"/>
    </row>
    <row r="2788" spans="5:5" ht="14.4" thickTop="1" thickBot="1">
      <c r="E2788"/>
    </row>
    <row r="2789" spans="5:5" ht="14.4" thickTop="1" thickBot="1">
      <c r="E2789"/>
    </row>
    <row r="2790" spans="5:5" ht="14.4" thickTop="1" thickBot="1">
      <c r="E2790"/>
    </row>
    <row r="2791" spans="5:5" ht="14.4" thickTop="1" thickBot="1">
      <c r="E2791"/>
    </row>
    <row r="2792" spans="5:5" ht="14.4" thickTop="1" thickBot="1">
      <c r="E2792"/>
    </row>
    <row r="2793" spans="5:5" ht="14.4" thickTop="1" thickBot="1">
      <c r="E2793"/>
    </row>
    <row r="2794" spans="5:5" ht="14.4" thickTop="1" thickBot="1">
      <c r="E2794"/>
    </row>
    <row r="2795" spans="5:5" ht="14.4" thickTop="1" thickBot="1">
      <c r="E2795"/>
    </row>
    <row r="2796" spans="5:5" ht="14.4" thickTop="1" thickBot="1">
      <c r="E2796"/>
    </row>
    <row r="2797" spans="5:5" ht="14.4" thickTop="1" thickBot="1">
      <c r="E2797"/>
    </row>
    <row r="2798" spans="5:5" ht="13.8" thickTop="1">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ht="13.8" thickBot="1">
      <c r="E2811"/>
    </row>
    <row r="2812" spans="5:5" ht="14.4" thickTop="1" thickBot="1">
      <c r="E2812"/>
    </row>
    <row r="2813" spans="5:5" ht="14.4" thickTop="1" thickBot="1">
      <c r="E2813"/>
    </row>
    <row r="2814" spans="5:5" ht="14.4" thickTop="1" thickBot="1">
      <c r="E2814"/>
    </row>
    <row r="2815" spans="5:5" ht="14.4" thickTop="1" thickBot="1">
      <c r="E2815"/>
    </row>
    <row r="2816" spans="5:5" ht="14.4" thickTop="1" thickBot="1">
      <c r="E2816"/>
    </row>
    <row r="2817" spans="5:5" ht="14.4" thickTop="1" thickBot="1">
      <c r="E2817"/>
    </row>
    <row r="2818" spans="5:5" ht="14.4" thickTop="1" thickBot="1">
      <c r="E2818"/>
    </row>
    <row r="2819" spans="5:5" ht="14.4" thickTop="1" thickBot="1">
      <c r="E2819"/>
    </row>
    <row r="2820" spans="5:5" ht="14.4" thickTop="1" thickBot="1">
      <c r="E2820"/>
    </row>
    <row r="2821" spans="5:5" ht="14.4" thickTop="1" thickBot="1">
      <c r="E2821"/>
    </row>
    <row r="2822" spans="5:5" ht="14.4" thickTop="1" thickBot="1">
      <c r="E2822"/>
    </row>
    <row r="2823" spans="5:5" ht="14.4" thickTop="1" thickBot="1">
      <c r="E2823"/>
    </row>
    <row r="2824" spans="5:5" ht="14.4" thickTop="1" thickBot="1">
      <c r="E2824"/>
    </row>
    <row r="2825" spans="5:5" ht="14.4" thickTop="1" thickBot="1">
      <c r="E2825"/>
    </row>
    <row r="2826" spans="5:5" ht="14.4" thickTop="1" thickBot="1">
      <c r="E2826"/>
    </row>
    <row r="2827" spans="5:5" ht="14.4" thickTop="1" thickBot="1">
      <c r="E2827"/>
    </row>
    <row r="2828" spans="5:5" ht="14.4" thickTop="1" thickBot="1">
      <c r="E2828"/>
    </row>
    <row r="2829" spans="5:5" ht="14.4" thickTop="1" thickBot="1">
      <c r="E2829"/>
    </row>
    <row r="2830" spans="5:5" ht="14.4" thickTop="1" thickBot="1">
      <c r="E2830"/>
    </row>
    <row r="2831" spans="5:5" ht="14.4" thickTop="1" thickBot="1">
      <c r="E2831"/>
    </row>
    <row r="2832" spans="5:5" ht="14.4" thickTop="1" thickBot="1">
      <c r="E2832"/>
    </row>
    <row r="2833" spans="5:5" ht="14.4" thickTop="1" thickBot="1">
      <c r="E2833"/>
    </row>
    <row r="2834" spans="5:5" ht="14.4" thickTop="1" thickBot="1">
      <c r="E2834"/>
    </row>
    <row r="2835" spans="5:5" ht="14.4" thickTop="1" thickBot="1">
      <c r="E2835"/>
    </row>
    <row r="2836" spans="5:5" ht="14.4" thickTop="1" thickBot="1">
      <c r="E2836"/>
    </row>
    <row r="2837" spans="5:5" ht="14.4" thickTop="1" thickBot="1">
      <c r="E2837"/>
    </row>
    <row r="2838" spans="5:5" ht="14.4" thickTop="1" thickBot="1">
      <c r="E2838"/>
    </row>
    <row r="2839" spans="5:5" ht="14.4" thickTop="1" thickBot="1">
      <c r="E2839"/>
    </row>
    <row r="2840" spans="5:5" ht="14.4" thickTop="1" thickBot="1">
      <c r="E2840"/>
    </row>
    <row r="2841" spans="5:5" ht="14.4" thickTop="1" thickBot="1">
      <c r="E2841"/>
    </row>
    <row r="2842" spans="5:5" ht="14.4" thickTop="1" thickBot="1">
      <c r="E2842"/>
    </row>
    <row r="2843" spans="5:5" ht="14.4" thickTop="1" thickBot="1">
      <c r="E2843"/>
    </row>
    <row r="2844" spans="5:5" ht="14.4" thickTop="1" thickBot="1">
      <c r="E2844"/>
    </row>
    <row r="2845" spans="5:5" ht="14.4" thickTop="1" thickBot="1">
      <c r="E2845"/>
    </row>
    <row r="2846" spans="5:5" ht="14.4" thickTop="1" thickBot="1">
      <c r="E2846"/>
    </row>
    <row r="2847" spans="5:5" ht="14.4" thickTop="1" thickBot="1">
      <c r="E2847"/>
    </row>
    <row r="2848" spans="5:5" ht="14.4" thickTop="1" thickBot="1">
      <c r="E2848"/>
    </row>
    <row r="2849" spans="5:5" ht="14.4" thickTop="1" thickBot="1">
      <c r="E2849"/>
    </row>
    <row r="2850" spans="5:5" ht="14.4" thickTop="1" thickBot="1">
      <c r="E2850"/>
    </row>
    <row r="2851" spans="5:5" ht="14.4" thickTop="1" thickBot="1">
      <c r="E2851"/>
    </row>
    <row r="2852" spans="5:5" ht="14.4" thickTop="1" thickBot="1">
      <c r="E2852"/>
    </row>
    <row r="2853" spans="5:5" ht="14.4" thickTop="1" thickBot="1">
      <c r="E2853"/>
    </row>
    <row r="2854" spans="5:5" ht="14.4" thickTop="1" thickBot="1">
      <c r="E2854"/>
    </row>
    <row r="2855" spans="5:5" ht="14.4" thickTop="1" thickBot="1">
      <c r="E2855"/>
    </row>
    <row r="2856" spans="5:5" ht="14.4" thickTop="1" thickBot="1">
      <c r="E2856"/>
    </row>
    <row r="2857" spans="5:5" ht="14.4" thickTop="1" thickBot="1">
      <c r="E2857"/>
    </row>
    <row r="2858" spans="5:5" ht="14.4" thickTop="1" thickBot="1">
      <c r="E2858"/>
    </row>
    <row r="2859" spans="5:5" ht="14.4" thickTop="1" thickBot="1">
      <c r="E2859"/>
    </row>
    <row r="2860" spans="5:5" ht="14.4" thickTop="1" thickBot="1">
      <c r="E2860"/>
    </row>
    <row r="2861" spans="5:5" ht="14.4" thickTop="1" thickBot="1">
      <c r="E2861"/>
    </row>
    <row r="2862" spans="5:5" ht="14.4" thickTop="1" thickBot="1">
      <c r="E2862"/>
    </row>
    <row r="2863" spans="5:5" ht="14.4" thickTop="1" thickBot="1">
      <c r="E2863"/>
    </row>
    <row r="2864" spans="5:5" ht="14.4" thickTop="1" thickBot="1">
      <c r="E2864"/>
    </row>
    <row r="2865" spans="5:5" ht="14.4" thickTop="1" thickBot="1">
      <c r="E2865"/>
    </row>
    <row r="2866" spans="5:5" ht="14.4" thickTop="1" thickBot="1">
      <c r="E2866"/>
    </row>
    <row r="2867" spans="5:5" ht="14.4" thickTop="1" thickBot="1">
      <c r="E2867"/>
    </row>
    <row r="2868" spans="5:5" ht="13.8" thickTop="1">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ht="13.8" thickBot="1">
      <c r="E2881"/>
    </row>
    <row r="2882" spans="5:5" ht="14.4" thickTop="1" thickBot="1">
      <c r="E2882"/>
    </row>
    <row r="2883" spans="5:5" ht="14.4" thickTop="1" thickBot="1">
      <c r="E2883"/>
    </row>
    <row r="2884" spans="5:5" ht="14.4" thickTop="1" thickBot="1">
      <c r="E2884"/>
    </row>
    <row r="2885" spans="5:5" ht="14.4" thickTop="1" thickBot="1">
      <c r="E2885"/>
    </row>
    <row r="2886" spans="5:5" ht="14.4" thickTop="1" thickBot="1">
      <c r="E2886"/>
    </row>
    <row r="2887" spans="5:5" ht="14.4" thickTop="1" thickBot="1">
      <c r="E2887"/>
    </row>
    <row r="2888" spans="5:5" ht="14.4" thickTop="1" thickBot="1">
      <c r="E2888"/>
    </row>
    <row r="2889" spans="5:5" ht="14.4" thickTop="1" thickBot="1">
      <c r="E2889"/>
    </row>
    <row r="2890" spans="5:5" ht="14.4" thickTop="1" thickBot="1">
      <c r="E2890"/>
    </row>
    <row r="2891" spans="5:5" ht="14.4" thickTop="1" thickBot="1">
      <c r="E2891"/>
    </row>
    <row r="2892" spans="5:5" ht="14.4" thickTop="1" thickBot="1">
      <c r="E2892"/>
    </row>
    <row r="2893" spans="5:5" ht="14.4" thickTop="1" thickBot="1">
      <c r="E2893"/>
    </row>
    <row r="2894" spans="5:5" ht="14.4" thickTop="1" thickBot="1">
      <c r="E2894"/>
    </row>
    <row r="2895" spans="5:5" ht="14.4" thickTop="1" thickBot="1">
      <c r="E2895"/>
    </row>
    <row r="2896" spans="5:5" ht="14.4" thickTop="1" thickBot="1">
      <c r="E2896"/>
    </row>
    <row r="2897" spans="5:5" ht="14.4" thickTop="1" thickBot="1">
      <c r="E2897"/>
    </row>
    <row r="2898" spans="5:5" ht="14.4" thickTop="1" thickBot="1">
      <c r="E2898"/>
    </row>
    <row r="2899" spans="5:5" ht="14.4" thickTop="1" thickBot="1">
      <c r="E2899"/>
    </row>
    <row r="2900" spans="5:5" ht="14.4" thickTop="1" thickBot="1">
      <c r="E2900"/>
    </row>
    <row r="2901" spans="5:5" ht="14.4" thickTop="1" thickBot="1">
      <c r="E2901"/>
    </row>
    <row r="2902" spans="5:5" ht="14.4" thickTop="1" thickBot="1">
      <c r="E2902"/>
    </row>
    <row r="2903" spans="5:5" ht="14.4" thickTop="1" thickBot="1">
      <c r="E2903"/>
    </row>
    <row r="2904" spans="5:5" ht="14.4" thickTop="1" thickBot="1">
      <c r="E2904"/>
    </row>
    <row r="2905" spans="5:5" ht="14.4" thickTop="1" thickBot="1">
      <c r="E2905"/>
    </row>
    <row r="2906" spans="5:5" ht="14.4" thickTop="1" thickBot="1">
      <c r="E2906"/>
    </row>
    <row r="2907" spans="5:5" ht="14.4" thickTop="1" thickBot="1">
      <c r="E2907"/>
    </row>
    <row r="2908" spans="5:5" ht="14.4" thickTop="1" thickBot="1">
      <c r="E2908"/>
    </row>
    <row r="2909" spans="5:5" ht="14.4" thickTop="1" thickBot="1">
      <c r="E2909"/>
    </row>
    <row r="2910" spans="5:5" ht="14.4" thickTop="1" thickBot="1">
      <c r="E2910"/>
    </row>
    <row r="2911" spans="5:5" ht="14.4" thickTop="1" thickBot="1">
      <c r="E2911"/>
    </row>
    <row r="2912" spans="5:5" ht="14.4" thickTop="1" thickBot="1">
      <c r="E2912"/>
    </row>
    <row r="2913" spans="5:5" ht="14.4" thickTop="1" thickBot="1">
      <c r="E2913"/>
    </row>
    <row r="2914" spans="5:5" ht="14.4" thickTop="1" thickBot="1">
      <c r="E2914"/>
    </row>
    <row r="2915" spans="5:5" ht="14.4" thickTop="1" thickBot="1">
      <c r="E2915"/>
    </row>
    <row r="2916" spans="5:5" ht="14.4" thickTop="1" thickBot="1">
      <c r="E2916"/>
    </row>
    <row r="2917" spans="5:5" ht="14.4" thickTop="1" thickBot="1">
      <c r="E2917"/>
    </row>
    <row r="2918" spans="5:5" ht="14.4" thickTop="1" thickBot="1">
      <c r="E2918"/>
    </row>
    <row r="2919" spans="5:5" ht="14.4" thickTop="1" thickBot="1">
      <c r="E2919"/>
    </row>
    <row r="2920" spans="5:5" ht="14.4" thickTop="1" thickBot="1">
      <c r="E2920"/>
    </row>
    <row r="2921" spans="5:5" ht="14.4" thickTop="1" thickBot="1">
      <c r="E2921"/>
    </row>
    <row r="2922" spans="5:5" ht="14.4" thickTop="1" thickBot="1">
      <c r="E2922"/>
    </row>
    <row r="2923" spans="5:5" ht="14.4" thickTop="1" thickBot="1">
      <c r="E2923"/>
    </row>
    <row r="2924" spans="5:5" ht="14.4" thickTop="1" thickBot="1">
      <c r="E2924"/>
    </row>
    <row r="2925" spans="5:5" ht="14.4" thickTop="1" thickBot="1">
      <c r="E2925"/>
    </row>
    <row r="2926" spans="5:5" ht="14.4" thickTop="1" thickBot="1">
      <c r="E2926"/>
    </row>
    <row r="2927" spans="5:5" ht="14.4" thickTop="1" thickBot="1">
      <c r="E2927"/>
    </row>
    <row r="2928" spans="5:5" ht="14.4" thickTop="1" thickBot="1">
      <c r="E2928"/>
    </row>
    <row r="2929" spans="5:5" ht="14.4" thickTop="1" thickBot="1">
      <c r="E2929"/>
    </row>
    <row r="2930" spans="5:5" ht="14.4" thickTop="1" thickBot="1">
      <c r="E2930"/>
    </row>
    <row r="2931" spans="5:5" ht="14.4" thickTop="1" thickBot="1">
      <c r="E2931"/>
    </row>
    <row r="2932" spans="5:5" ht="14.4" thickTop="1" thickBot="1">
      <c r="E2932"/>
    </row>
    <row r="2933" spans="5:5" ht="14.4" thickTop="1" thickBot="1">
      <c r="E2933"/>
    </row>
    <row r="2934" spans="5:5" ht="14.4" thickTop="1" thickBot="1">
      <c r="E2934"/>
    </row>
    <row r="2935" spans="5:5" ht="14.4" thickTop="1" thickBot="1">
      <c r="E2935"/>
    </row>
    <row r="2936" spans="5:5" ht="14.4" thickTop="1" thickBot="1">
      <c r="E2936"/>
    </row>
    <row r="2937" spans="5:5" ht="14.4" thickTop="1" thickBot="1">
      <c r="E2937"/>
    </row>
    <row r="2938" spans="5:5" ht="13.8" thickTop="1">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ht="13.8" thickBot="1">
      <c r="E2951"/>
    </row>
    <row r="2952" spans="5:5" ht="14.4" thickTop="1" thickBot="1">
      <c r="E2952"/>
    </row>
    <row r="2953" spans="5:5" ht="14.4" thickTop="1" thickBot="1">
      <c r="E2953"/>
    </row>
    <row r="2954" spans="5:5" ht="14.4" thickTop="1" thickBot="1">
      <c r="E2954"/>
    </row>
    <row r="2955" spans="5:5" ht="14.4" thickTop="1" thickBot="1">
      <c r="E2955"/>
    </row>
    <row r="2956" spans="5:5" ht="14.4" thickTop="1" thickBot="1">
      <c r="E2956"/>
    </row>
    <row r="2957" spans="5:5" ht="14.4" thickTop="1" thickBot="1">
      <c r="E2957"/>
    </row>
    <row r="2958" spans="5:5" ht="14.4" thickTop="1" thickBot="1">
      <c r="E2958"/>
    </row>
    <row r="2959" spans="5:5" ht="14.4" thickTop="1" thickBot="1">
      <c r="E2959"/>
    </row>
    <row r="2960" spans="5:5" ht="14.4" thickTop="1" thickBot="1">
      <c r="E2960"/>
    </row>
    <row r="2961" spans="5:5" ht="14.4" thickTop="1" thickBot="1">
      <c r="E2961"/>
    </row>
    <row r="2962" spans="5:5" ht="14.4" thickTop="1" thickBot="1">
      <c r="E2962"/>
    </row>
    <row r="2963" spans="5:5" ht="14.4" thickTop="1" thickBot="1">
      <c r="E2963"/>
    </row>
    <row r="2964" spans="5:5" ht="14.4" thickTop="1" thickBot="1">
      <c r="E2964"/>
    </row>
    <row r="2965" spans="5:5" ht="14.4" thickTop="1" thickBot="1">
      <c r="E2965"/>
    </row>
    <row r="2966" spans="5:5" ht="14.4" thickTop="1" thickBot="1">
      <c r="E2966"/>
    </row>
    <row r="2967" spans="5:5" ht="14.4" thickTop="1" thickBot="1">
      <c r="E2967"/>
    </row>
    <row r="2968" spans="5:5" ht="14.4" thickTop="1" thickBot="1">
      <c r="E2968"/>
    </row>
    <row r="2969" spans="5:5" ht="14.4" thickTop="1" thickBot="1">
      <c r="E2969"/>
    </row>
    <row r="2970" spans="5:5" ht="14.4" thickTop="1" thickBot="1">
      <c r="E2970"/>
    </row>
    <row r="2971" spans="5:5" ht="14.4" thickTop="1" thickBot="1">
      <c r="E2971"/>
    </row>
    <row r="2972" spans="5:5" ht="14.4" thickTop="1" thickBot="1">
      <c r="E2972"/>
    </row>
    <row r="2973" spans="5:5" ht="14.4" thickTop="1" thickBot="1">
      <c r="E2973"/>
    </row>
    <row r="2974" spans="5:5" ht="14.4" thickTop="1" thickBot="1">
      <c r="E2974"/>
    </row>
    <row r="2975" spans="5:5" ht="14.4" thickTop="1" thickBot="1">
      <c r="E2975"/>
    </row>
    <row r="2976" spans="5:5" ht="14.4" thickTop="1" thickBot="1">
      <c r="E2976"/>
    </row>
    <row r="2977" spans="5:5" ht="14.4" thickTop="1" thickBot="1">
      <c r="E2977"/>
    </row>
    <row r="2978" spans="5:5" ht="14.4" thickTop="1" thickBot="1">
      <c r="E2978"/>
    </row>
    <row r="2979" spans="5:5" ht="14.4" thickTop="1" thickBot="1">
      <c r="E2979"/>
    </row>
    <row r="2980" spans="5:5" ht="14.4" thickTop="1" thickBot="1">
      <c r="E2980"/>
    </row>
    <row r="2981" spans="5:5" ht="14.4" thickTop="1" thickBot="1">
      <c r="E2981"/>
    </row>
    <row r="2982" spans="5:5" ht="14.4" thickTop="1" thickBot="1">
      <c r="E2982"/>
    </row>
    <row r="2983" spans="5:5" ht="14.4" thickTop="1" thickBot="1">
      <c r="E2983"/>
    </row>
    <row r="2984" spans="5:5" ht="14.4" thickTop="1" thickBot="1">
      <c r="E2984"/>
    </row>
    <row r="2985" spans="5:5" ht="14.4" thickTop="1" thickBot="1">
      <c r="E2985"/>
    </row>
    <row r="2986" spans="5:5" ht="14.4" thickTop="1" thickBot="1">
      <c r="E2986"/>
    </row>
    <row r="2987" spans="5:5" ht="14.4" thickTop="1" thickBot="1">
      <c r="E2987"/>
    </row>
    <row r="2988" spans="5:5" ht="14.4" thickTop="1" thickBot="1">
      <c r="E2988"/>
    </row>
    <row r="2989" spans="5:5" ht="14.4" thickTop="1" thickBot="1">
      <c r="E2989"/>
    </row>
    <row r="2990" spans="5:5" ht="14.4" thickTop="1" thickBot="1">
      <c r="E2990"/>
    </row>
    <row r="2991" spans="5:5" ht="14.4" thickTop="1" thickBot="1">
      <c r="E2991"/>
    </row>
    <row r="2992" spans="5:5" ht="14.4" thickTop="1" thickBot="1">
      <c r="E2992"/>
    </row>
    <row r="2993" spans="5:5" ht="14.4" thickTop="1" thickBot="1">
      <c r="E2993"/>
    </row>
    <row r="2994" spans="5:5" ht="14.4" thickTop="1" thickBot="1">
      <c r="E2994"/>
    </row>
    <row r="2995" spans="5:5" ht="14.4" thickTop="1" thickBot="1">
      <c r="E2995"/>
    </row>
    <row r="2996" spans="5:5" ht="14.4" thickTop="1" thickBot="1">
      <c r="E2996"/>
    </row>
    <row r="2997" spans="5:5" ht="14.4" thickTop="1" thickBot="1">
      <c r="E2997"/>
    </row>
    <row r="2998" spans="5:5" ht="14.4" thickTop="1" thickBot="1">
      <c r="E2998"/>
    </row>
    <row r="2999" spans="5:5" ht="14.4" thickTop="1" thickBot="1">
      <c r="E2999"/>
    </row>
    <row r="3000" spans="5:5" ht="14.4" thickTop="1" thickBot="1">
      <c r="E3000"/>
    </row>
    <row r="3001" spans="5:5" ht="14.4" thickTop="1" thickBot="1">
      <c r="E3001"/>
    </row>
    <row r="3002" spans="5:5" ht="14.4" thickTop="1" thickBot="1">
      <c r="E3002"/>
    </row>
    <row r="3003" spans="5:5" ht="14.4" thickTop="1" thickBot="1">
      <c r="E3003"/>
    </row>
    <row r="3004" spans="5:5" ht="14.4" thickTop="1" thickBot="1">
      <c r="E3004"/>
    </row>
    <row r="3005" spans="5:5" ht="14.4" thickTop="1" thickBot="1">
      <c r="E3005"/>
    </row>
    <row r="3006" spans="5:5" ht="14.4" thickTop="1" thickBot="1">
      <c r="E3006"/>
    </row>
    <row r="3007" spans="5:5" ht="14.4" thickTop="1" thickBot="1">
      <c r="E3007"/>
    </row>
    <row r="3008" spans="5:5" ht="13.8" thickTop="1">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ht="13.8" thickBot="1">
      <c r="E3021"/>
    </row>
    <row r="3022" spans="5:5" ht="14.4" thickTop="1" thickBot="1">
      <c r="E3022"/>
    </row>
    <row r="3023" spans="5:5" ht="14.4" thickTop="1" thickBot="1">
      <c r="E3023"/>
    </row>
    <row r="3024" spans="5:5" ht="14.4" thickTop="1" thickBot="1">
      <c r="E3024"/>
    </row>
    <row r="3025" spans="5:5" ht="14.4" thickTop="1" thickBot="1">
      <c r="E3025"/>
    </row>
    <row r="3026" spans="5:5" ht="14.4" thickTop="1" thickBot="1">
      <c r="E3026"/>
    </row>
    <row r="3027" spans="5:5" ht="14.4" thickTop="1" thickBot="1">
      <c r="E3027"/>
    </row>
    <row r="3028" spans="5:5" ht="14.4" thickTop="1" thickBot="1">
      <c r="E3028"/>
    </row>
    <row r="3029" spans="5:5" ht="14.4" thickTop="1" thickBot="1">
      <c r="E3029"/>
    </row>
    <row r="3030" spans="5:5" ht="14.4" thickTop="1" thickBot="1">
      <c r="E3030"/>
    </row>
    <row r="3031" spans="5:5" ht="14.4" thickTop="1" thickBot="1">
      <c r="E3031"/>
    </row>
    <row r="3032" spans="5:5" ht="14.4" thickTop="1" thickBot="1">
      <c r="E3032"/>
    </row>
    <row r="3033" spans="5:5" ht="14.4" thickTop="1" thickBot="1">
      <c r="E3033"/>
    </row>
    <row r="3034" spans="5:5" ht="14.4" thickTop="1" thickBot="1">
      <c r="E3034"/>
    </row>
    <row r="3035" spans="5:5" ht="14.4" thickTop="1" thickBot="1">
      <c r="E3035"/>
    </row>
    <row r="3036" spans="5:5" ht="14.4" thickTop="1" thickBot="1">
      <c r="E3036"/>
    </row>
    <row r="3037" spans="5:5" ht="14.4" thickTop="1" thickBot="1">
      <c r="E3037"/>
    </row>
    <row r="3038" spans="5:5" ht="14.4" thickTop="1" thickBot="1">
      <c r="E3038"/>
    </row>
    <row r="3039" spans="5:5" ht="14.4" thickTop="1" thickBot="1">
      <c r="E3039"/>
    </row>
    <row r="3040" spans="5:5" ht="14.4" thickTop="1" thickBot="1">
      <c r="E3040"/>
    </row>
    <row r="3041" spans="5:5" ht="14.4" thickTop="1" thickBot="1">
      <c r="E3041"/>
    </row>
    <row r="3042" spans="5:5" ht="14.4" thickTop="1" thickBot="1">
      <c r="E3042"/>
    </row>
    <row r="3043" spans="5:5" ht="14.4" thickTop="1" thickBot="1">
      <c r="E3043"/>
    </row>
    <row r="3044" spans="5:5" ht="14.4" thickTop="1" thickBot="1">
      <c r="E3044"/>
    </row>
    <row r="3045" spans="5:5" ht="14.4" thickTop="1" thickBot="1">
      <c r="E3045"/>
    </row>
    <row r="3046" spans="5:5" ht="14.4" thickTop="1" thickBot="1">
      <c r="E3046"/>
    </row>
    <row r="3047" spans="5:5" ht="14.4" thickTop="1" thickBot="1">
      <c r="E3047"/>
    </row>
    <row r="3048" spans="5:5" ht="14.4" thickTop="1" thickBot="1">
      <c r="E3048"/>
    </row>
    <row r="3049" spans="5:5" ht="14.4" thickTop="1" thickBot="1">
      <c r="E3049"/>
    </row>
    <row r="3050" spans="5:5" ht="14.4" thickTop="1" thickBot="1">
      <c r="E3050"/>
    </row>
    <row r="3051" spans="5:5" ht="14.4" thickTop="1" thickBot="1">
      <c r="E3051"/>
    </row>
    <row r="3052" spans="5:5" ht="14.4" thickTop="1" thickBot="1">
      <c r="E3052"/>
    </row>
    <row r="3053" spans="5:5" ht="14.4" thickTop="1" thickBot="1">
      <c r="E3053"/>
    </row>
    <row r="3054" spans="5:5" ht="14.4" thickTop="1" thickBot="1">
      <c r="E3054"/>
    </row>
    <row r="3055" spans="5:5" ht="14.4" thickTop="1" thickBot="1">
      <c r="E3055"/>
    </row>
    <row r="3056" spans="5:5" ht="14.4" thickTop="1" thickBot="1">
      <c r="E3056"/>
    </row>
    <row r="3057" spans="5:5" ht="14.4" thickTop="1" thickBot="1">
      <c r="E3057"/>
    </row>
    <row r="3058" spans="5:5" ht="14.4" thickTop="1" thickBot="1">
      <c r="E3058"/>
    </row>
    <row r="3059" spans="5:5" ht="14.4" thickTop="1" thickBot="1">
      <c r="E3059"/>
    </row>
    <row r="3060" spans="5:5" ht="14.4" thickTop="1" thickBot="1">
      <c r="E3060"/>
    </row>
    <row r="3061" spans="5:5" ht="14.4" thickTop="1" thickBot="1">
      <c r="E3061"/>
    </row>
    <row r="3062" spans="5:5" ht="14.4" thickTop="1" thickBot="1">
      <c r="E3062"/>
    </row>
    <row r="3063" spans="5:5" ht="14.4" thickTop="1" thickBot="1">
      <c r="E3063"/>
    </row>
    <row r="3064" spans="5:5" ht="14.4" thickTop="1" thickBot="1">
      <c r="E3064"/>
    </row>
    <row r="3065" spans="5:5" ht="14.4" thickTop="1" thickBot="1">
      <c r="E3065"/>
    </row>
    <row r="3066" spans="5:5" ht="14.4" thickTop="1" thickBot="1">
      <c r="E3066"/>
    </row>
    <row r="3067" spans="5:5" ht="14.4" thickTop="1" thickBot="1">
      <c r="E3067"/>
    </row>
    <row r="3068" spans="5:5" ht="14.4" thickTop="1" thickBot="1">
      <c r="E3068"/>
    </row>
    <row r="3069" spans="5:5" ht="14.4" thickTop="1" thickBot="1">
      <c r="E3069"/>
    </row>
    <row r="3070" spans="5:5" ht="14.4" thickTop="1" thickBot="1">
      <c r="E3070"/>
    </row>
    <row r="3071" spans="5:5" ht="14.4" thickTop="1" thickBot="1">
      <c r="E3071"/>
    </row>
    <row r="3072" spans="5:5" ht="14.4" thickTop="1" thickBot="1">
      <c r="E3072"/>
    </row>
    <row r="3073" spans="5:5" ht="14.4" thickTop="1" thickBot="1">
      <c r="E3073"/>
    </row>
    <row r="3074" spans="5:5" ht="14.4" thickTop="1" thickBot="1">
      <c r="E3074"/>
    </row>
    <row r="3075" spans="5:5" ht="14.4" thickTop="1" thickBot="1">
      <c r="E3075"/>
    </row>
    <row r="3076" spans="5:5" ht="14.4" thickTop="1" thickBot="1">
      <c r="E3076"/>
    </row>
    <row r="3077" spans="5:5" ht="14.4" thickTop="1" thickBot="1">
      <c r="E3077"/>
    </row>
    <row r="3078" spans="5:5" ht="13.8" thickTop="1">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ht="13.8" thickBot="1">
      <c r="E3091"/>
    </row>
    <row r="3092" spans="5:5" ht="14.4" thickTop="1" thickBot="1">
      <c r="E3092"/>
    </row>
    <row r="3093" spans="5:5" ht="14.4" thickTop="1" thickBot="1">
      <c r="E3093"/>
    </row>
    <row r="3094" spans="5:5" ht="14.4" thickTop="1" thickBot="1">
      <c r="E3094"/>
    </row>
    <row r="3095" spans="5:5" ht="14.4" thickTop="1" thickBot="1">
      <c r="E3095"/>
    </row>
    <row r="3096" spans="5:5" ht="14.4" thickTop="1" thickBot="1">
      <c r="E3096"/>
    </row>
    <row r="3097" spans="5:5" ht="14.4" thickTop="1" thickBot="1">
      <c r="E3097"/>
    </row>
    <row r="3098" spans="5:5" ht="14.4" thickTop="1" thickBot="1">
      <c r="E3098"/>
    </row>
    <row r="3099" spans="5:5" ht="14.4" thickTop="1" thickBot="1">
      <c r="E3099"/>
    </row>
    <row r="3100" spans="5:5" ht="14.4" thickTop="1" thickBot="1">
      <c r="E3100"/>
    </row>
    <row r="3101" spans="5:5" ht="14.4" thickTop="1" thickBot="1">
      <c r="E3101"/>
    </row>
    <row r="3102" spans="5:5" ht="14.4" thickTop="1" thickBot="1">
      <c r="E3102"/>
    </row>
    <row r="3103" spans="5:5" ht="14.4" thickTop="1" thickBot="1">
      <c r="E3103"/>
    </row>
    <row r="3104" spans="5:5" ht="14.4" thickTop="1" thickBot="1">
      <c r="E3104"/>
    </row>
    <row r="3105" spans="5:5" ht="14.4" thickTop="1" thickBot="1">
      <c r="E3105"/>
    </row>
    <row r="3106" spans="5:5" ht="14.4" thickTop="1" thickBot="1">
      <c r="E3106"/>
    </row>
    <row r="3107" spans="5:5" ht="14.4" thickTop="1" thickBot="1">
      <c r="E3107"/>
    </row>
    <row r="3108" spans="5:5" ht="14.4" thickTop="1" thickBot="1">
      <c r="E3108"/>
    </row>
    <row r="3109" spans="5:5" ht="14.4" thickTop="1" thickBot="1">
      <c r="E3109"/>
    </row>
    <row r="3110" spans="5:5" ht="14.4" thickTop="1" thickBot="1">
      <c r="E3110"/>
    </row>
    <row r="3111" spans="5:5" ht="14.4" thickTop="1" thickBot="1">
      <c r="E3111"/>
    </row>
    <row r="3112" spans="5:5" ht="14.4" thickTop="1" thickBot="1">
      <c r="E3112"/>
    </row>
    <row r="3113" spans="5:5" ht="14.4" thickTop="1" thickBot="1">
      <c r="E3113"/>
    </row>
    <row r="3114" spans="5:5" ht="14.4" thickTop="1" thickBot="1">
      <c r="E3114"/>
    </row>
    <row r="3115" spans="5:5" ht="14.4" thickTop="1" thickBot="1">
      <c r="E3115"/>
    </row>
    <row r="3116" spans="5:5" ht="14.4" thickTop="1" thickBot="1">
      <c r="E3116"/>
    </row>
    <row r="3117" spans="5:5" ht="14.4" thickTop="1" thickBot="1">
      <c r="E3117"/>
    </row>
    <row r="3118" spans="5:5" ht="14.4" thickTop="1" thickBot="1">
      <c r="E3118"/>
    </row>
    <row r="3119" spans="5:5" ht="14.4" thickTop="1" thickBot="1">
      <c r="E3119"/>
    </row>
    <row r="3120" spans="5:5" ht="14.4" thickTop="1" thickBot="1">
      <c r="E3120"/>
    </row>
    <row r="3121" spans="5:5" ht="14.4" thickTop="1" thickBot="1">
      <c r="E3121"/>
    </row>
    <row r="3122" spans="5:5" ht="14.4" thickTop="1" thickBot="1">
      <c r="E3122"/>
    </row>
    <row r="3123" spans="5:5" ht="14.4" thickTop="1" thickBot="1">
      <c r="E3123"/>
    </row>
    <row r="3124" spans="5:5" ht="14.4" thickTop="1" thickBot="1">
      <c r="E3124"/>
    </row>
    <row r="3125" spans="5:5" ht="14.4" thickTop="1" thickBot="1">
      <c r="E3125"/>
    </row>
    <row r="3126" spans="5:5" ht="14.4" thickTop="1" thickBot="1">
      <c r="E3126"/>
    </row>
    <row r="3127" spans="5:5" ht="14.4" thickTop="1" thickBot="1">
      <c r="E3127"/>
    </row>
    <row r="3128" spans="5:5" ht="14.4" thickTop="1" thickBot="1">
      <c r="E3128"/>
    </row>
    <row r="3129" spans="5:5" ht="14.4" thickTop="1" thickBot="1">
      <c r="E3129"/>
    </row>
    <row r="3130" spans="5:5" ht="14.4" thickTop="1" thickBot="1">
      <c r="E3130"/>
    </row>
    <row r="3131" spans="5:5" ht="14.4" thickTop="1" thickBot="1">
      <c r="E3131"/>
    </row>
    <row r="3132" spans="5:5" ht="14.4" thickTop="1" thickBot="1">
      <c r="E3132"/>
    </row>
    <row r="3133" spans="5:5" ht="14.4" thickTop="1" thickBot="1">
      <c r="E3133"/>
    </row>
    <row r="3134" spans="5:5" ht="14.4" thickTop="1" thickBot="1">
      <c r="E3134"/>
    </row>
    <row r="3135" spans="5:5" ht="14.4" thickTop="1" thickBot="1">
      <c r="E3135"/>
    </row>
    <row r="3136" spans="5:5" ht="14.4" thickTop="1" thickBot="1">
      <c r="E3136"/>
    </row>
    <row r="3137" spans="5:5" ht="14.4" thickTop="1" thickBot="1">
      <c r="E3137"/>
    </row>
    <row r="3138" spans="5:5" ht="14.4" thickTop="1" thickBot="1">
      <c r="E3138"/>
    </row>
    <row r="3139" spans="5:5" ht="14.4" thickTop="1" thickBot="1">
      <c r="E3139"/>
    </row>
    <row r="3140" spans="5:5" ht="14.4" thickTop="1" thickBot="1">
      <c r="E3140"/>
    </row>
    <row r="3141" spans="5:5" ht="14.4" thickTop="1" thickBot="1">
      <c r="E3141"/>
    </row>
    <row r="3142" spans="5:5" ht="14.4" thickTop="1" thickBot="1">
      <c r="E3142"/>
    </row>
    <row r="3143" spans="5:5" ht="14.4" thickTop="1" thickBot="1">
      <c r="E3143"/>
    </row>
    <row r="3144" spans="5:5" ht="14.4" thickTop="1" thickBot="1">
      <c r="E3144"/>
    </row>
    <row r="3145" spans="5:5" ht="14.4" thickTop="1" thickBot="1">
      <c r="E3145"/>
    </row>
    <row r="3146" spans="5:5" ht="14.4" thickTop="1" thickBot="1">
      <c r="E3146"/>
    </row>
    <row r="3147" spans="5:5" ht="14.4" thickTop="1" thickBot="1">
      <c r="E3147"/>
    </row>
    <row r="3148" spans="5:5" ht="13.8" thickTop="1">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ht="13.8" thickBot="1">
      <c r="E3161"/>
    </row>
    <row r="3162" spans="5:5" ht="14.4" thickTop="1" thickBot="1">
      <c r="E3162"/>
    </row>
    <row r="3163" spans="5:5" ht="14.4" thickTop="1" thickBot="1">
      <c r="E3163"/>
    </row>
    <row r="3164" spans="5:5" ht="14.4" thickTop="1" thickBot="1">
      <c r="E3164"/>
    </row>
    <row r="3165" spans="5:5" ht="14.4" thickTop="1" thickBot="1">
      <c r="E3165"/>
    </row>
    <row r="3166" spans="5:5" ht="14.4" thickTop="1" thickBot="1">
      <c r="E3166"/>
    </row>
    <row r="3167" spans="5:5" ht="14.4" thickTop="1" thickBot="1">
      <c r="E3167"/>
    </row>
    <row r="3168" spans="5:5" ht="14.4" thickTop="1" thickBot="1">
      <c r="E3168"/>
    </row>
    <row r="3169" spans="5:5" ht="14.4" thickTop="1" thickBot="1">
      <c r="E3169"/>
    </row>
    <row r="3170" spans="5:5" ht="14.4" thickTop="1" thickBot="1">
      <c r="E3170"/>
    </row>
    <row r="3171" spans="5:5" ht="14.4" thickTop="1" thickBot="1">
      <c r="E3171"/>
    </row>
    <row r="3172" spans="5:5" ht="14.4" thickTop="1" thickBot="1">
      <c r="E3172"/>
    </row>
    <row r="3173" spans="5:5" ht="14.4" thickTop="1" thickBot="1">
      <c r="E3173"/>
    </row>
    <row r="3174" spans="5:5" ht="14.4" thickTop="1" thickBot="1">
      <c r="E3174"/>
    </row>
    <row r="3175" spans="5:5" ht="14.4" thickTop="1" thickBot="1">
      <c r="E3175"/>
    </row>
    <row r="3176" spans="5:5" ht="14.4" thickTop="1" thickBot="1">
      <c r="E3176"/>
    </row>
    <row r="3177" spans="5:5" ht="14.4" thickTop="1" thickBot="1">
      <c r="E3177"/>
    </row>
    <row r="3178" spans="5:5" ht="14.4" thickTop="1" thickBot="1">
      <c r="E3178"/>
    </row>
    <row r="3179" spans="5:5" ht="14.4" thickTop="1" thickBot="1">
      <c r="E3179"/>
    </row>
    <row r="3180" spans="5:5" ht="14.4" thickTop="1" thickBot="1">
      <c r="E3180"/>
    </row>
    <row r="3181" spans="5:5" ht="14.4" thickTop="1" thickBot="1">
      <c r="E3181"/>
    </row>
    <row r="3182" spans="5:5" ht="14.4" thickTop="1" thickBot="1">
      <c r="E3182"/>
    </row>
    <row r="3183" spans="5:5" ht="14.4" thickTop="1" thickBot="1">
      <c r="E3183"/>
    </row>
    <row r="3184" spans="5:5" ht="14.4" thickTop="1" thickBot="1">
      <c r="E3184"/>
    </row>
    <row r="3185" spans="5:5" ht="14.4" thickTop="1" thickBot="1">
      <c r="E3185"/>
    </row>
    <row r="3186" spans="5:5" ht="14.4" thickTop="1" thickBot="1">
      <c r="E3186"/>
    </row>
    <row r="3187" spans="5:5" ht="14.4" thickTop="1" thickBot="1">
      <c r="E3187"/>
    </row>
    <row r="3188" spans="5:5" ht="14.4" thickTop="1" thickBot="1">
      <c r="E3188"/>
    </row>
    <row r="3189" spans="5:5" ht="14.4" thickTop="1" thickBot="1">
      <c r="E3189"/>
    </row>
    <row r="3190" spans="5:5" ht="14.4" thickTop="1" thickBot="1">
      <c r="E3190"/>
    </row>
    <row r="3191" spans="5:5" ht="14.4" thickTop="1" thickBot="1">
      <c r="E3191"/>
    </row>
    <row r="3192" spans="5:5" ht="14.4" thickTop="1" thickBot="1">
      <c r="E3192"/>
    </row>
    <row r="3193" spans="5:5" ht="14.4" thickTop="1" thickBot="1">
      <c r="E3193"/>
    </row>
    <row r="3194" spans="5:5" ht="14.4" thickTop="1" thickBot="1">
      <c r="E3194"/>
    </row>
    <row r="3195" spans="5:5" ht="14.4" thickTop="1" thickBot="1">
      <c r="E3195"/>
    </row>
    <row r="3196" spans="5:5" ht="14.4" thickTop="1" thickBot="1">
      <c r="E3196"/>
    </row>
    <row r="3197" spans="5:5" ht="14.4" thickTop="1" thickBot="1">
      <c r="E3197"/>
    </row>
    <row r="3198" spans="5:5" ht="14.4" thickTop="1" thickBot="1">
      <c r="E3198"/>
    </row>
    <row r="3199" spans="5:5" ht="14.4" thickTop="1" thickBot="1">
      <c r="E3199"/>
    </row>
    <row r="3200" spans="5:5" ht="14.4" thickTop="1" thickBot="1">
      <c r="E3200"/>
    </row>
    <row r="3201" spans="5:5" ht="14.4" thickTop="1" thickBot="1">
      <c r="E3201"/>
    </row>
    <row r="3202" spans="5:5" ht="14.4" thickTop="1" thickBot="1">
      <c r="E3202"/>
    </row>
    <row r="3203" spans="5:5" ht="14.4" thickTop="1" thickBot="1">
      <c r="E3203"/>
    </row>
    <row r="3204" spans="5:5" ht="14.4" thickTop="1" thickBot="1">
      <c r="E3204"/>
    </row>
    <row r="3205" spans="5:5" ht="14.4" thickTop="1" thickBot="1">
      <c r="E3205"/>
    </row>
    <row r="3206" spans="5:5" ht="14.4" thickTop="1" thickBot="1">
      <c r="E3206"/>
    </row>
    <row r="3207" spans="5:5" ht="14.4" thickTop="1" thickBot="1">
      <c r="E3207"/>
    </row>
    <row r="3208" spans="5:5" ht="14.4" thickTop="1" thickBot="1">
      <c r="E3208"/>
    </row>
    <row r="3209" spans="5:5" ht="14.4" thickTop="1" thickBot="1">
      <c r="E3209"/>
    </row>
    <row r="3210" spans="5:5" ht="14.4" thickTop="1" thickBot="1">
      <c r="E3210"/>
    </row>
    <row r="3211" spans="5:5" ht="14.4" thickTop="1" thickBot="1">
      <c r="E3211"/>
    </row>
    <row r="3212" spans="5:5" ht="14.4" thickTop="1" thickBot="1">
      <c r="E3212"/>
    </row>
    <row r="3213" spans="5:5" ht="14.4" thickTop="1" thickBot="1">
      <c r="E3213"/>
    </row>
    <row r="3214" spans="5:5" ht="14.4" thickTop="1" thickBot="1">
      <c r="E3214"/>
    </row>
    <row r="3215" spans="5:5" ht="14.4" thickTop="1" thickBot="1">
      <c r="E3215"/>
    </row>
    <row r="3216" spans="5:5" ht="14.4" thickTop="1" thickBot="1">
      <c r="E3216"/>
    </row>
    <row r="3217" spans="5:5" ht="14.4" thickTop="1" thickBot="1">
      <c r="E3217"/>
    </row>
    <row r="3218" spans="5:5" ht="13.8" thickTop="1">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ht="13.8" thickBot="1">
      <c r="E3231"/>
    </row>
    <row r="3232" spans="5:5" ht="14.4" thickTop="1" thickBot="1">
      <c r="E3232"/>
    </row>
    <row r="3233" spans="5:5" ht="14.4" thickTop="1" thickBot="1">
      <c r="E3233"/>
    </row>
    <row r="3234" spans="5:5" ht="14.4" thickTop="1" thickBot="1">
      <c r="E3234"/>
    </row>
    <row r="3235" spans="5:5" ht="14.4" thickTop="1" thickBot="1">
      <c r="E3235"/>
    </row>
    <row r="3236" spans="5:5" ht="14.4" thickTop="1" thickBot="1">
      <c r="E3236"/>
    </row>
    <row r="3237" spans="5:5" ht="14.4" thickTop="1" thickBot="1">
      <c r="E3237"/>
    </row>
    <row r="3238" spans="5:5" ht="14.4" thickTop="1" thickBot="1">
      <c r="E3238"/>
    </row>
    <row r="3239" spans="5:5" ht="14.4" thickTop="1" thickBot="1">
      <c r="E3239"/>
    </row>
    <row r="3240" spans="5:5" ht="14.4" thickTop="1" thickBot="1">
      <c r="E3240"/>
    </row>
    <row r="3241" spans="5:5" ht="14.4" thickTop="1" thickBot="1">
      <c r="E3241"/>
    </row>
    <row r="3242" spans="5:5" ht="14.4" thickTop="1" thickBot="1">
      <c r="E3242"/>
    </row>
    <row r="3243" spans="5:5" ht="14.4" thickTop="1" thickBot="1">
      <c r="E3243"/>
    </row>
    <row r="3244" spans="5:5" ht="14.4" thickTop="1" thickBot="1">
      <c r="E3244"/>
    </row>
    <row r="3245" spans="5:5" ht="14.4" thickTop="1" thickBot="1">
      <c r="E3245"/>
    </row>
    <row r="3246" spans="5:5" ht="14.4" thickTop="1" thickBot="1">
      <c r="E3246"/>
    </row>
    <row r="3247" spans="5:5" ht="14.4" thickTop="1" thickBot="1">
      <c r="E3247"/>
    </row>
    <row r="3248" spans="5:5" ht="14.4" thickTop="1" thickBot="1">
      <c r="E3248"/>
    </row>
    <row r="3249" spans="5:5" ht="14.4" thickTop="1" thickBot="1">
      <c r="E3249"/>
    </row>
    <row r="3250" spans="5:5" ht="14.4" thickTop="1" thickBot="1">
      <c r="E3250"/>
    </row>
    <row r="3251" spans="5:5" ht="14.4" thickTop="1" thickBot="1">
      <c r="E3251"/>
    </row>
    <row r="3252" spans="5:5" ht="14.4" thickTop="1" thickBot="1">
      <c r="E3252"/>
    </row>
    <row r="3253" spans="5:5" ht="14.4" thickTop="1" thickBot="1">
      <c r="E3253"/>
    </row>
    <row r="3254" spans="5:5" ht="14.4" thickTop="1" thickBot="1">
      <c r="E3254"/>
    </row>
    <row r="3255" spans="5:5" ht="14.4" thickTop="1" thickBot="1">
      <c r="E3255"/>
    </row>
    <row r="3256" spans="5:5" ht="14.4" thickTop="1" thickBot="1">
      <c r="E3256"/>
    </row>
    <row r="3257" spans="5:5" ht="14.4" thickTop="1" thickBot="1">
      <c r="E3257"/>
    </row>
    <row r="3258" spans="5:5" ht="14.4" thickTop="1" thickBot="1">
      <c r="E3258"/>
    </row>
    <row r="3259" spans="5:5" ht="14.4" thickTop="1" thickBot="1">
      <c r="E3259"/>
    </row>
    <row r="3260" spans="5:5" ht="14.4" thickTop="1" thickBot="1">
      <c r="E3260"/>
    </row>
    <row r="3261" spans="5:5" ht="14.4" thickTop="1" thickBot="1">
      <c r="E3261"/>
    </row>
    <row r="3262" spans="5:5" ht="14.4" thickTop="1" thickBot="1">
      <c r="E3262"/>
    </row>
    <row r="3263" spans="5:5" ht="14.4" thickTop="1" thickBot="1">
      <c r="E3263"/>
    </row>
    <row r="3264" spans="5:5" ht="14.4" thickTop="1" thickBot="1">
      <c r="E3264"/>
    </row>
    <row r="3265" spans="5:5" ht="14.4" thickTop="1" thickBot="1">
      <c r="E3265"/>
    </row>
    <row r="3266" spans="5:5" ht="14.4" thickTop="1" thickBot="1">
      <c r="E3266"/>
    </row>
    <row r="3267" spans="5:5" ht="14.4" thickTop="1" thickBot="1">
      <c r="E3267"/>
    </row>
    <row r="3268" spans="5:5" ht="14.4" thickTop="1" thickBot="1">
      <c r="E3268"/>
    </row>
    <row r="3269" spans="5:5" ht="14.4" thickTop="1" thickBot="1">
      <c r="E3269"/>
    </row>
    <row r="3270" spans="5:5" ht="14.4" thickTop="1" thickBot="1">
      <c r="E3270"/>
    </row>
    <row r="3271" spans="5:5" ht="14.4" thickTop="1" thickBot="1">
      <c r="E3271"/>
    </row>
    <row r="3272" spans="5:5" ht="14.4" thickTop="1" thickBot="1">
      <c r="E3272"/>
    </row>
    <row r="3273" spans="5:5" ht="14.4" thickTop="1" thickBot="1">
      <c r="E3273"/>
    </row>
    <row r="3274" spans="5:5" ht="14.4" thickTop="1" thickBot="1">
      <c r="E3274"/>
    </row>
    <row r="3275" spans="5:5" ht="14.4" thickTop="1" thickBot="1">
      <c r="E3275"/>
    </row>
    <row r="3276" spans="5:5" ht="14.4" thickTop="1" thickBot="1">
      <c r="E3276"/>
    </row>
    <row r="3277" spans="5:5" ht="14.4" thickTop="1" thickBot="1">
      <c r="E3277"/>
    </row>
    <row r="3278" spans="5:5" ht="14.4" thickTop="1" thickBot="1">
      <c r="E3278"/>
    </row>
    <row r="3279" spans="5:5" ht="14.4" thickTop="1" thickBot="1">
      <c r="E3279"/>
    </row>
    <row r="3280" spans="5:5" ht="14.4" thickTop="1" thickBot="1">
      <c r="E3280"/>
    </row>
    <row r="3281" spans="5:5" ht="14.4" thickTop="1" thickBot="1">
      <c r="E3281"/>
    </row>
    <row r="3282" spans="5:5" ht="14.4" thickTop="1" thickBot="1">
      <c r="E3282"/>
    </row>
    <row r="3283" spans="5:5" ht="14.4" thickTop="1" thickBot="1">
      <c r="E3283"/>
    </row>
    <row r="3284" spans="5:5" ht="14.4" thickTop="1" thickBot="1">
      <c r="E3284"/>
    </row>
    <row r="3285" spans="5:5" ht="14.4" thickTop="1" thickBot="1">
      <c r="E3285"/>
    </row>
    <row r="3286" spans="5:5" ht="14.4" thickTop="1" thickBot="1">
      <c r="E3286"/>
    </row>
    <row r="3287" spans="5:5" ht="14.4" thickTop="1" thickBot="1">
      <c r="E3287"/>
    </row>
    <row r="3288" spans="5:5" ht="13.8" thickTop="1">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ht="13.8" thickBot="1">
      <c r="E3301"/>
    </row>
    <row r="3302" spans="5:5" ht="14.4" thickTop="1" thickBot="1">
      <c r="E3302"/>
    </row>
    <row r="3303" spans="5:5" ht="14.4" thickTop="1" thickBot="1">
      <c r="E3303"/>
    </row>
    <row r="3304" spans="5:5" ht="14.4" thickTop="1" thickBot="1">
      <c r="E3304"/>
    </row>
    <row r="3305" spans="5:5" ht="14.4" thickTop="1" thickBot="1">
      <c r="E3305"/>
    </row>
    <row r="3306" spans="5:5" ht="14.4" thickTop="1" thickBot="1">
      <c r="E3306"/>
    </row>
    <row r="3307" spans="5:5" ht="14.4" thickTop="1" thickBot="1">
      <c r="E3307"/>
    </row>
    <row r="3308" spans="5:5" ht="14.4" thickTop="1" thickBot="1">
      <c r="E3308"/>
    </row>
    <row r="3309" spans="5:5" ht="14.4" thickTop="1" thickBot="1">
      <c r="E3309"/>
    </row>
    <row r="3310" spans="5:5" ht="14.4" thickTop="1" thickBot="1">
      <c r="E3310"/>
    </row>
    <row r="3311" spans="5:5" ht="14.4" thickTop="1" thickBot="1">
      <c r="E3311"/>
    </row>
    <row r="3312" spans="5:5" ht="14.4" thickTop="1" thickBot="1">
      <c r="E3312"/>
    </row>
    <row r="3313" spans="5:5" ht="14.4" thickTop="1" thickBot="1">
      <c r="E3313"/>
    </row>
    <row r="3314" spans="5:5" ht="14.4" thickTop="1" thickBot="1">
      <c r="E3314"/>
    </row>
    <row r="3315" spans="5:5" ht="14.4" thickTop="1" thickBot="1">
      <c r="E3315"/>
    </row>
    <row r="3316" spans="5:5" ht="14.4" thickTop="1" thickBot="1">
      <c r="E3316"/>
    </row>
    <row r="3317" spans="5:5" ht="14.4" thickTop="1" thickBot="1">
      <c r="E3317"/>
    </row>
    <row r="3318" spans="5:5" ht="14.4" thickTop="1" thickBot="1">
      <c r="E3318"/>
    </row>
    <row r="3319" spans="5:5" ht="14.4" thickTop="1" thickBot="1">
      <c r="E3319"/>
    </row>
    <row r="3320" spans="5:5" ht="14.4" thickTop="1" thickBot="1">
      <c r="E3320"/>
    </row>
    <row r="3321" spans="5:5" ht="14.4" thickTop="1" thickBot="1">
      <c r="E3321"/>
    </row>
    <row r="3322" spans="5:5" ht="14.4" thickTop="1" thickBot="1">
      <c r="E3322"/>
    </row>
    <row r="3323" spans="5:5" ht="14.4" thickTop="1" thickBot="1">
      <c r="E3323"/>
    </row>
    <row r="3324" spans="5:5" ht="14.4" thickTop="1" thickBot="1">
      <c r="E3324"/>
    </row>
    <row r="3325" spans="5:5" ht="14.4" thickTop="1" thickBot="1">
      <c r="E3325"/>
    </row>
    <row r="3326" spans="5:5" ht="14.4" thickTop="1" thickBot="1">
      <c r="E3326"/>
    </row>
    <row r="3327" spans="5:5" ht="14.4" thickTop="1" thickBot="1">
      <c r="E3327"/>
    </row>
    <row r="3328" spans="5:5" ht="14.4" thickTop="1" thickBot="1">
      <c r="E3328"/>
    </row>
    <row r="3329" spans="5:5" ht="14.4" thickTop="1" thickBot="1">
      <c r="E3329"/>
    </row>
    <row r="3330" spans="5:5" ht="14.4" thickTop="1" thickBot="1">
      <c r="E3330"/>
    </row>
    <row r="3331" spans="5:5" ht="14.4" thickTop="1" thickBot="1">
      <c r="E3331"/>
    </row>
    <row r="3332" spans="5:5" ht="14.4" thickTop="1" thickBot="1">
      <c r="E3332"/>
    </row>
    <row r="3333" spans="5:5" ht="14.4" thickTop="1" thickBot="1">
      <c r="E3333"/>
    </row>
    <row r="3334" spans="5:5" ht="14.4" thickTop="1" thickBot="1">
      <c r="E3334"/>
    </row>
    <row r="3335" spans="5:5" ht="14.4" thickTop="1" thickBot="1">
      <c r="E3335"/>
    </row>
    <row r="3336" spans="5:5" ht="14.4" thickTop="1" thickBot="1">
      <c r="E3336"/>
    </row>
    <row r="3337" spans="5:5" ht="14.4" thickTop="1" thickBot="1">
      <c r="E3337"/>
    </row>
    <row r="3338" spans="5:5" ht="14.4" thickTop="1" thickBot="1">
      <c r="E3338"/>
    </row>
    <row r="3339" spans="5:5" ht="14.4" thickTop="1" thickBot="1">
      <c r="E3339"/>
    </row>
    <row r="3340" spans="5:5" ht="14.4" thickTop="1" thickBot="1">
      <c r="E3340"/>
    </row>
    <row r="3341" spans="5:5" ht="14.4" thickTop="1" thickBot="1">
      <c r="E3341"/>
    </row>
    <row r="3342" spans="5:5" ht="14.4" thickTop="1" thickBot="1">
      <c r="E3342"/>
    </row>
    <row r="3343" spans="5:5" ht="14.4" thickTop="1" thickBot="1">
      <c r="E3343"/>
    </row>
    <row r="3344" spans="5:5" ht="14.4" thickTop="1" thickBot="1">
      <c r="E3344"/>
    </row>
    <row r="3345" spans="5:5" ht="14.4" thickTop="1" thickBot="1">
      <c r="E3345"/>
    </row>
    <row r="3346" spans="5:5" ht="14.4" thickTop="1" thickBot="1">
      <c r="E3346"/>
    </row>
    <row r="3347" spans="5:5" ht="14.4" thickTop="1" thickBot="1">
      <c r="E3347"/>
    </row>
    <row r="3348" spans="5:5" ht="14.4" thickTop="1" thickBot="1">
      <c r="E3348"/>
    </row>
    <row r="3349" spans="5:5" ht="14.4" thickTop="1" thickBot="1">
      <c r="E3349"/>
    </row>
    <row r="3350" spans="5:5" ht="14.4" thickTop="1" thickBot="1">
      <c r="E3350"/>
    </row>
    <row r="3351" spans="5:5" ht="14.4" thickTop="1" thickBot="1">
      <c r="E3351"/>
    </row>
    <row r="3352" spans="5:5" ht="14.4" thickTop="1" thickBot="1">
      <c r="E3352"/>
    </row>
    <row r="3353" spans="5:5" ht="14.4" thickTop="1" thickBot="1">
      <c r="E3353"/>
    </row>
    <row r="3354" spans="5:5" ht="14.4" thickTop="1" thickBot="1">
      <c r="E3354"/>
    </row>
    <row r="3355" spans="5:5" ht="14.4" thickTop="1" thickBot="1">
      <c r="E3355"/>
    </row>
    <row r="3356" spans="5:5" ht="14.4" thickTop="1" thickBot="1">
      <c r="E3356"/>
    </row>
    <row r="3357" spans="5:5" ht="14.4" thickTop="1" thickBot="1">
      <c r="E3357"/>
    </row>
    <row r="3358" spans="5:5" ht="13.8" thickTop="1">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ht="13.8" thickBot="1">
      <c r="E3371"/>
    </row>
    <row r="3372" spans="5:5" ht="14.4" thickTop="1" thickBot="1">
      <c r="E3372"/>
    </row>
    <row r="3373" spans="5:5" ht="14.4" thickTop="1" thickBot="1">
      <c r="E3373"/>
    </row>
    <row r="3374" spans="5:5" ht="14.4" thickTop="1" thickBot="1">
      <c r="E3374"/>
    </row>
    <row r="3375" spans="5:5" ht="14.4" thickTop="1" thickBot="1">
      <c r="E3375"/>
    </row>
    <row r="3376" spans="5:5" ht="14.4" thickTop="1" thickBot="1">
      <c r="E3376"/>
    </row>
    <row r="3377" spans="5:5" ht="14.4" thickTop="1" thickBot="1">
      <c r="E3377"/>
    </row>
    <row r="3378" spans="5:5" ht="14.4" thickTop="1" thickBot="1">
      <c r="E3378"/>
    </row>
    <row r="3379" spans="5:5" ht="14.4" thickTop="1" thickBot="1">
      <c r="E3379"/>
    </row>
    <row r="3380" spans="5:5" ht="14.4" thickTop="1" thickBot="1">
      <c r="E3380"/>
    </row>
    <row r="3381" spans="5:5" ht="14.4" thickTop="1" thickBot="1">
      <c r="E3381"/>
    </row>
    <row r="3382" spans="5:5" ht="14.4" thickTop="1" thickBot="1">
      <c r="E3382"/>
    </row>
    <row r="3383" spans="5:5" ht="14.4" thickTop="1" thickBot="1">
      <c r="E3383"/>
    </row>
    <row r="3384" spans="5:5" ht="14.4" thickTop="1" thickBot="1">
      <c r="E3384"/>
    </row>
    <row r="3385" spans="5:5" ht="14.4" thickTop="1" thickBot="1">
      <c r="E3385"/>
    </row>
    <row r="3386" spans="5:5" ht="14.4" thickTop="1" thickBot="1">
      <c r="E3386"/>
    </row>
    <row r="3387" spans="5:5" ht="14.4" thickTop="1" thickBot="1">
      <c r="E3387"/>
    </row>
    <row r="3388" spans="5:5" ht="14.4" thickTop="1" thickBot="1">
      <c r="E3388"/>
    </row>
    <row r="3389" spans="5:5" ht="14.4" thickTop="1" thickBot="1">
      <c r="E3389"/>
    </row>
    <row r="3390" spans="5:5" ht="14.4" thickTop="1" thickBot="1">
      <c r="E3390"/>
    </row>
    <row r="3391" spans="5:5" ht="14.4" thickTop="1" thickBot="1">
      <c r="E3391"/>
    </row>
    <row r="3392" spans="5:5" ht="14.4" thickTop="1" thickBot="1">
      <c r="E3392"/>
    </row>
    <row r="3393" spans="5:5" ht="14.4" thickTop="1" thickBot="1">
      <c r="E3393"/>
    </row>
    <row r="3394" spans="5:5" ht="14.4" thickTop="1" thickBot="1">
      <c r="E3394"/>
    </row>
    <row r="3395" spans="5:5" ht="14.4" thickTop="1" thickBot="1">
      <c r="E3395"/>
    </row>
    <row r="3396" spans="5:5" ht="14.4" thickTop="1" thickBot="1">
      <c r="E3396"/>
    </row>
    <row r="3397" spans="5:5" ht="14.4" thickTop="1" thickBot="1">
      <c r="E3397"/>
    </row>
    <row r="3398" spans="5:5" ht="14.4" thickTop="1" thickBot="1">
      <c r="E3398"/>
    </row>
    <row r="3399" spans="5:5" ht="14.4" thickTop="1" thickBot="1">
      <c r="E3399"/>
    </row>
    <row r="3400" spans="5:5" ht="14.4" thickTop="1" thickBot="1">
      <c r="E3400"/>
    </row>
    <row r="3401" spans="5:5" ht="14.4" thickTop="1" thickBot="1">
      <c r="E3401"/>
    </row>
    <row r="3402" spans="5:5" ht="14.4" thickTop="1" thickBot="1">
      <c r="E3402"/>
    </row>
    <row r="3403" spans="5:5" ht="14.4" thickTop="1" thickBot="1">
      <c r="E3403"/>
    </row>
    <row r="3404" spans="5:5" ht="14.4" thickTop="1" thickBot="1">
      <c r="E3404"/>
    </row>
    <row r="3405" spans="5:5" ht="14.4" thickTop="1" thickBot="1">
      <c r="E3405"/>
    </row>
    <row r="3406" spans="5:5" ht="14.4" thickTop="1" thickBot="1">
      <c r="E3406"/>
    </row>
    <row r="3407" spans="5:5" ht="14.4" thickTop="1" thickBot="1">
      <c r="E3407"/>
    </row>
    <row r="3408" spans="5:5" ht="14.4" thickTop="1" thickBot="1">
      <c r="E3408"/>
    </row>
    <row r="3409" spans="5:5" ht="14.4" thickTop="1" thickBot="1">
      <c r="E3409"/>
    </row>
    <row r="3410" spans="5:5" ht="14.4" thickTop="1" thickBot="1">
      <c r="E3410"/>
    </row>
    <row r="3411" spans="5:5" ht="14.4" thickTop="1" thickBot="1">
      <c r="E3411"/>
    </row>
    <row r="3412" spans="5:5" ht="14.4" thickTop="1" thickBot="1">
      <c r="E3412"/>
    </row>
    <row r="3413" spans="5:5" ht="14.4" thickTop="1" thickBot="1">
      <c r="E3413"/>
    </row>
    <row r="3414" spans="5:5" ht="14.4" thickTop="1" thickBot="1">
      <c r="E3414"/>
    </row>
    <row r="3415" spans="5:5" ht="14.4" thickTop="1" thickBot="1">
      <c r="E3415"/>
    </row>
    <row r="3416" spans="5:5" ht="14.4" thickTop="1" thickBot="1">
      <c r="E3416"/>
    </row>
    <row r="3417" spans="5:5" ht="14.4" thickTop="1" thickBot="1">
      <c r="E3417"/>
    </row>
    <row r="3418" spans="5:5" ht="14.4" thickTop="1" thickBot="1">
      <c r="E3418"/>
    </row>
    <row r="3419" spans="5:5" ht="14.4" thickTop="1" thickBot="1">
      <c r="E3419"/>
    </row>
    <row r="3420" spans="5:5" ht="14.4" thickTop="1" thickBot="1">
      <c r="E3420"/>
    </row>
    <row r="3421" spans="5:5" ht="14.4" thickTop="1" thickBot="1">
      <c r="E3421"/>
    </row>
    <row r="3422" spans="5:5" ht="14.4" thickTop="1" thickBot="1">
      <c r="E3422"/>
    </row>
    <row r="3423" spans="5:5" ht="14.4" thickTop="1" thickBot="1">
      <c r="E3423"/>
    </row>
    <row r="3424" spans="5:5" ht="14.4" thickTop="1" thickBot="1">
      <c r="E3424"/>
    </row>
    <row r="3425" spans="5:5" ht="14.4" thickTop="1" thickBot="1">
      <c r="E3425"/>
    </row>
    <row r="3426" spans="5:5" ht="14.4" thickTop="1" thickBot="1">
      <c r="E3426"/>
    </row>
    <row r="3427" spans="5:5" ht="14.4" thickTop="1" thickBot="1">
      <c r="E3427"/>
    </row>
    <row r="3428" spans="5:5" ht="13.8" thickTop="1">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ht="13.8" thickBot="1">
      <c r="E3441"/>
    </row>
    <row r="3442" spans="5:5" ht="14.4" thickTop="1" thickBot="1">
      <c r="E3442"/>
    </row>
    <row r="3443" spans="5:5" ht="14.4" thickTop="1" thickBot="1">
      <c r="E3443"/>
    </row>
    <row r="3444" spans="5:5" ht="14.4" thickTop="1" thickBot="1">
      <c r="E3444"/>
    </row>
    <row r="3445" spans="5:5" ht="14.4" thickTop="1" thickBot="1">
      <c r="E3445"/>
    </row>
    <row r="3446" spans="5:5" ht="14.4" thickTop="1" thickBot="1">
      <c r="E3446"/>
    </row>
    <row r="3447" spans="5:5" ht="14.4" thickTop="1" thickBot="1">
      <c r="E3447"/>
    </row>
    <row r="3448" spans="5:5" ht="14.4" thickTop="1" thickBot="1">
      <c r="E3448"/>
    </row>
    <row r="3449" spans="5:5" ht="14.4" thickTop="1" thickBot="1">
      <c r="E3449"/>
    </row>
    <row r="3450" spans="5:5" ht="14.4" thickTop="1" thickBot="1">
      <c r="E3450"/>
    </row>
    <row r="3451" spans="5:5" ht="14.4" thickTop="1" thickBot="1">
      <c r="E3451"/>
    </row>
    <row r="3452" spans="5:5" ht="14.4" thickTop="1" thickBot="1">
      <c r="E3452"/>
    </row>
    <row r="3453" spans="5:5" ht="14.4" thickTop="1" thickBot="1">
      <c r="E3453"/>
    </row>
    <row r="3454" spans="5:5" ht="14.4" thickTop="1" thickBot="1">
      <c r="E3454"/>
    </row>
    <row r="3455" spans="5:5" ht="14.4" thickTop="1" thickBot="1">
      <c r="E3455"/>
    </row>
    <row r="3456" spans="5:5" ht="14.4" thickTop="1" thickBot="1">
      <c r="E3456"/>
    </row>
    <row r="3457" spans="5:5" ht="14.4" thickTop="1" thickBot="1">
      <c r="E3457"/>
    </row>
    <row r="3458" spans="5:5" ht="14.4" thickTop="1" thickBot="1">
      <c r="E3458"/>
    </row>
    <row r="3459" spans="5:5" ht="14.4" thickTop="1" thickBot="1">
      <c r="E3459"/>
    </row>
    <row r="3460" spans="5:5" ht="14.4" thickTop="1" thickBot="1">
      <c r="E3460"/>
    </row>
    <row r="3461" spans="5:5" ht="14.4" thickTop="1" thickBot="1">
      <c r="E3461"/>
    </row>
    <row r="3462" spans="5:5" ht="14.4" thickTop="1" thickBot="1">
      <c r="E3462"/>
    </row>
    <row r="3463" spans="5:5" ht="14.4" thickTop="1" thickBot="1">
      <c r="E3463"/>
    </row>
    <row r="3464" spans="5:5" ht="14.4" thickTop="1" thickBot="1">
      <c r="E3464"/>
    </row>
    <row r="3465" spans="5:5" ht="14.4" thickTop="1" thickBot="1">
      <c r="E3465"/>
    </row>
    <row r="3466" spans="5:5" ht="14.4" thickTop="1" thickBot="1">
      <c r="E3466"/>
    </row>
    <row r="3467" spans="5:5" ht="14.4" thickTop="1" thickBot="1">
      <c r="E3467"/>
    </row>
    <row r="3468" spans="5:5" ht="14.4" thickTop="1" thickBot="1">
      <c r="E3468"/>
    </row>
    <row r="3469" spans="5:5" ht="14.4" thickTop="1" thickBot="1">
      <c r="E3469"/>
    </row>
    <row r="3470" spans="5:5" ht="14.4" thickTop="1" thickBot="1">
      <c r="E3470"/>
    </row>
    <row r="3471" spans="5:5" ht="14.4" thickTop="1" thickBot="1">
      <c r="E3471"/>
    </row>
    <row r="3472" spans="5:5" ht="14.4" thickTop="1" thickBot="1">
      <c r="E3472"/>
    </row>
    <row r="3473" spans="5:5" ht="14.4" thickTop="1" thickBot="1">
      <c r="E3473"/>
    </row>
    <row r="3474" spans="5:5" ht="14.4" thickTop="1" thickBot="1">
      <c r="E3474"/>
    </row>
    <row r="3475" spans="5:5" ht="14.4" thickTop="1" thickBot="1">
      <c r="E3475"/>
    </row>
    <row r="3476" spans="5:5" ht="14.4" thickTop="1" thickBot="1">
      <c r="E3476"/>
    </row>
    <row r="3477" spans="5:5" ht="14.4" thickTop="1" thickBot="1">
      <c r="E3477"/>
    </row>
    <row r="3478" spans="5:5" ht="14.4" thickTop="1" thickBot="1">
      <c r="E3478"/>
    </row>
    <row r="3479" spans="5:5" ht="14.4" thickTop="1" thickBot="1">
      <c r="E3479"/>
    </row>
    <row r="3480" spans="5:5" ht="14.4" thickTop="1" thickBot="1">
      <c r="E3480"/>
    </row>
    <row r="3481" spans="5:5" ht="14.4" thickTop="1" thickBot="1">
      <c r="E3481"/>
    </row>
    <row r="3482" spans="5:5" ht="14.4" thickTop="1" thickBot="1">
      <c r="E3482"/>
    </row>
    <row r="3483" spans="5:5" ht="14.4" thickTop="1" thickBot="1">
      <c r="E3483"/>
    </row>
    <row r="3484" spans="5:5" ht="14.4" thickTop="1" thickBot="1">
      <c r="E3484"/>
    </row>
    <row r="3485" spans="5:5" ht="14.4" thickTop="1" thickBot="1">
      <c r="E3485"/>
    </row>
    <row r="3486" spans="5:5" ht="14.4" thickTop="1" thickBot="1">
      <c r="E3486"/>
    </row>
    <row r="3487" spans="5:5" ht="14.4" thickTop="1" thickBot="1">
      <c r="E3487"/>
    </row>
    <row r="3488" spans="5:5" ht="14.4" thickTop="1" thickBot="1">
      <c r="E3488"/>
    </row>
    <row r="3489" spans="5:5" ht="14.4" thickTop="1" thickBot="1">
      <c r="E3489"/>
    </row>
    <row r="3490" spans="5:5" ht="14.4" thickTop="1" thickBot="1">
      <c r="E3490"/>
    </row>
    <row r="3491" spans="5:5" ht="14.4" thickTop="1" thickBot="1">
      <c r="E3491"/>
    </row>
    <row r="3492" spans="5:5" ht="14.4" thickTop="1" thickBot="1">
      <c r="E3492"/>
    </row>
    <row r="3493" spans="5:5" ht="14.4" thickTop="1" thickBot="1">
      <c r="E3493"/>
    </row>
    <row r="3494" spans="5:5" ht="14.4" thickTop="1" thickBot="1">
      <c r="E3494"/>
    </row>
    <row r="3495" spans="5:5" ht="14.4" thickTop="1" thickBot="1">
      <c r="E3495"/>
    </row>
    <row r="3496" spans="5:5" ht="14.4" thickTop="1" thickBot="1">
      <c r="E3496"/>
    </row>
    <row r="3497" spans="5:5" ht="14.4" thickTop="1" thickBot="1">
      <c r="E3497"/>
    </row>
    <row r="3498" spans="5:5" ht="13.8" thickTop="1">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ht="13.8" thickBot="1">
      <c r="E3511"/>
    </row>
    <row r="3512" spans="5:5" ht="14.4" thickTop="1" thickBot="1">
      <c r="E3512"/>
    </row>
    <row r="3513" spans="5:5" ht="14.4" thickTop="1" thickBot="1">
      <c r="E3513"/>
    </row>
    <row r="3514" spans="5:5" ht="14.4" thickTop="1" thickBot="1">
      <c r="E3514"/>
    </row>
    <row r="3515" spans="5:5" ht="14.4" thickTop="1" thickBot="1">
      <c r="E3515"/>
    </row>
    <row r="3516" spans="5:5" ht="14.4" thickTop="1" thickBot="1">
      <c r="E3516"/>
    </row>
    <row r="3517" spans="5:5" ht="14.4" thickTop="1" thickBot="1">
      <c r="E3517"/>
    </row>
    <row r="3518" spans="5:5" ht="14.4" thickTop="1" thickBot="1">
      <c r="E3518"/>
    </row>
    <row r="3519" spans="5:5" ht="14.4" thickTop="1" thickBot="1">
      <c r="E3519"/>
    </row>
    <row r="3520" spans="5:5" ht="14.4" thickTop="1" thickBot="1">
      <c r="E3520"/>
    </row>
    <row r="3521" spans="5:5" ht="14.4" thickTop="1" thickBot="1">
      <c r="E3521"/>
    </row>
    <row r="3522" spans="5:5" ht="14.4" thickTop="1" thickBot="1">
      <c r="E3522"/>
    </row>
    <row r="3523" spans="5:5" ht="14.4" thickTop="1" thickBot="1">
      <c r="E3523"/>
    </row>
    <row r="3524" spans="5:5" ht="14.4" thickTop="1" thickBot="1">
      <c r="E3524"/>
    </row>
    <row r="3525" spans="5:5" ht="14.4" thickTop="1" thickBot="1">
      <c r="E3525"/>
    </row>
    <row r="3526" spans="5:5" ht="14.4" thickTop="1" thickBot="1">
      <c r="E3526"/>
    </row>
    <row r="3527" spans="5:5" ht="14.4" thickTop="1" thickBot="1">
      <c r="E3527"/>
    </row>
    <row r="3528" spans="5:5" ht="14.4" thickTop="1" thickBot="1">
      <c r="E3528"/>
    </row>
    <row r="3529" spans="5:5" ht="14.4" thickTop="1" thickBot="1">
      <c r="E3529"/>
    </row>
    <row r="3530" spans="5:5" ht="14.4" thickTop="1" thickBot="1">
      <c r="E3530"/>
    </row>
    <row r="3531" spans="5:5" ht="14.4" thickTop="1" thickBot="1">
      <c r="E3531"/>
    </row>
    <row r="3532" spans="5:5" ht="14.4" thickTop="1" thickBot="1">
      <c r="E3532"/>
    </row>
    <row r="3533" spans="5:5" ht="14.4" thickTop="1" thickBot="1">
      <c r="E3533"/>
    </row>
    <row r="3534" spans="5:5" ht="14.4" thickTop="1" thickBot="1">
      <c r="E3534"/>
    </row>
    <row r="3535" spans="5:5" ht="14.4" thickTop="1" thickBot="1">
      <c r="E3535"/>
    </row>
    <row r="3536" spans="5:5" ht="14.4" thickTop="1" thickBot="1">
      <c r="E3536"/>
    </row>
    <row r="3537" spans="5:5" ht="14.4" thickTop="1" thickBot="1">
      <c r="E3537"/>
    </row>
    <row r="3538" spans="5:5" ht="14.4" thickTop="1" thickBot="1">
      <c r="E3538"/>
    </row>
    <row r="3539" spans="5:5" ht="14.4" thickTop="1" thickBot="1">
      <c r="E3539"/>
    </row>
    <row r="3540" spans="5:5" ht="14.4" thickTop="1" thickBot="1">
      <c r="E3540"/>
    </row>
    <row r="3541" spans="5:5" ht="14.4" thickTop="1" thickBot="1">
      <c r="E3541"/>
    </row>
    <row r="3542" spans="5:5" ht="14.4" thickTop="1" thickBot="1">
      <c r="E3542"/>
    </row>
    <row r="3543" spans="5:5" ht="14.4" thickTop="1" thickBot="1">
      <c r="E3543"/>
    </row>
    <row r="3544" spans="5:5" ht="14.4" thickTop="1" thickBot="1">
      <c r="E3544"/>
    </row>
    <row r="3545" spans="5:5" ht="14.4" thickTop="1" thickBot="1">
      <c r="E3545"/>
    </row>
    <row r="3546" spans="5:5" ht="14.4" thickTop="1" thickBot="1">
      <c r="E3546"/>
    </row>
    <row r="3547" spans="5:5" ht="14.4" thickTop="1" thickBot="1">
      <c r="E3547"/>
    </row>
    <row r="3548" spans="5:5" ht="14.4" thickTop="1" thickBot="1">
      <c r="E3548"/>
    </row>
    <row r="3549" spans="5:5" ht="14.4" thickTop="1" thickBot="1">
      <c r="E3549"/>
    </row>
    <row r="3550" spans="5:5" ht="14.4" thickTop="1" thickBot="1">
      <c r="E3550"/>
    </row>
    <row r="3551" spans="5:5" ht="14.4" thickTop="1" thickBot="1">
      <c r="E3551"/>
    </row>
    <row r="3552" spans="5:5" ht="14.4" thickTop="1" thickBot="1">
      <c r="E3552"/>
    </row>
    <row r="3553" spans="5:5" ht="14.4" thickTop="1" thickBot="1">
      <c r="E3553"/>
    </row>
    <row r="3554" spans="5:5" ht="14.4" thickTop="1" thickBot="1">
      <c r="E3554"/>
    </row>
    <row r="3555" spans="5:5" ht="14.4" thickTop="1" thickBot="1">
      <c r="E3555"/>
    </row>
    <row r="3556" spans="5:5" ht="14.4" thickTop="1" thickBot="1">
      <c r="E3556"/>
    </row>
    <row r="3557" spans="5:5" ht="14.4" thickTop="1" thickBot="1">
      <c r="E3557"/>
    </row>
    <row r="3558" spans="5:5" ht="14.4" thickTop="1" thickBot="1">
      <c r="E3558"/>
    </row>
    <row r="3559" spans="5:5" ht="14.4" thickTop="1" thickBot="1">
      <c r="E3559"/>
    </row>
    <row r="3560" spans="5:5" ht="14.4" thickTop="1" thickBot="1">
      <c r="E3560"/>
    </row>
    <row r="3561" spans="5:5" ht="14.4" thickTop="1" thickBot="1">
      <c r="E3561"/>
    </row>
    <row r="3562" spans="5:5" ht="14.4" thickTop="1" thickBot="1">
      <c r="E3562"/>
    </row>
    <row r="3563" spans="5:5" ht="14.4" thickTop="1" thickBot="1">
      <c r="E3563"/>
    </row>
    <row r="3564" spans="5:5" ht="14.4" thickTop="1" thickBot="1">
      <c r="E3564"/>
    </row>
    <row r="3565" spans="5:5" ht="14.4" thickTop="1" thickBot="1">
      <c r="E3565"/>
    </row>
    <row r="3566" spans="5:5" ht="14.4" thickTop="1" thickBot="1">
      <c r="E3566"/>
    </row>
    <row r="3567" spans="5:5" ht="14.4" thickTop="1" thickBot="1">
      <c r="E3567"/>
    </row>
    <row r="3568" spans="5:5" ht="13.8" thickTop="1">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ht="13.8" thickBot="1">
      <c r="E3581"/>
    </row>
    <row r="3582" spans="5:5" ht="14.4" thickTop="1" thickBot="1">
      <c r="E3582"/>
    </row>
    <row r="3583" spans="5:5" ht="14.4" thickTop="1" thickBot="1">
      <c r="E3583"/>
    </row>
    <row r="3584" spans="5:5" ht="14.4" thickTop="1" thickBot="1">
      <c r="E3584"/>
    </row>
    <row r="3585" spans="5:5" ht="14.4" thickTop="1" thickBot="1">
      <c r="E3585"/>
    </row>
    <row r="3586" spans="5:5" ht="14.4" thickTop="1" thickBot="1">
      <c r="E3586"/>
    </row>
    <row r="3587" spans="5:5" ht="14.4" thickTop="1" thickBot="1">
      <c r="E3587"/>
    </row>
    <row r="3588" spans="5:5" ht="14.4" thickTop="1" thickBot="1">
      <c r="E3588"/>
    </row>
    <row r="3589" spans="5:5" ht="14.4" thickTop="1" thickBot="1">
      <c r="E3589"/>
    </row>
    <row r="3590" spans="5:5" ht="14.4" thickTop="1" thickBot="1">
      <c r="E3590"/>
    </row>
    <row r="3591" spans="5:5" ht="14.4" thickTop="1" thickBot="1">
      <c r="E3591"/>
    </row>
    <row r="3592" spans="5:5" ht="14.4" thickTop="1" thickBot="1">
      <c r="E3592"/>
    </row>
    <row r="3593" spans="5:5" ht="14.4" thickTop="1" thickBot="1">
      <c r="E3593"/>
    </row>
    <row r="3594" spans="5:5" ht="14.4" thickTop="1" thickBot="1">
      <c r="E3594"/>
    </row>
    <row r="3595" spans="5:5" ht="14.4" thickTop="1" thickBot="1">
      <c r="E3595"/>
    </row>
    <row r="3596" spans="5:5" ht="14.4" thickTop="1" thickBot="1">
      <c r="E3596"/>
    </row>
    <row r="3597" spans="5:5" ht="14.4" thickTop="1" thickBot="1">
      <c r="E3597"/>
    </row>
    <row r="3598" spans="5:5" ht="14.4" thickTop="1" thickBot="1">
      <c r="E3598"/>
    </row>
    <row r="3599" spans="5:5" ht="14.4" thickTop="1" thickBot="1">
      <c r="E3599"/>
    </row>
    <row r="3600" spans="5:5" ht="14.4" thickTop="1" thickBot="1">
      <c r="E3600"/>
    </row>
    <row r="3601" spans="5:5" ht="14.4" thickTop="1" thickBot="1">
      <c r="E3601"/>
    </row>
    <row r="3602" spans="5:5" ht="14.4" thickTop="1" thickBot="1">
      <c r="E3602"/>
    </row>
    <row r="3603" spans="5:5" ht="14.4" thickTop="1" thickBot="1">
      <c r="E3603"/>
    </row>
    <row r="3604" spans="5:5" ht="14.4" thickTop="1" thickBot="1">
      <c r="E3604"/>
    </row>
    <row r="3605" spans="5:5" ht="14.4" thickTop="1" thickBot="1">
      <c r="E3605"/>
    </row>
    <row r="3606" spans="5:5" ht="14.4" thickTop="1" thickBot="1">
      <c r="E3606"/>
    </row>
    <row r="3607" spans="5:5" ht="14.4" thickTop="1" thickBot="1">
      <c r="E3607"/>
    </row>
    <row r="3608" spans="5:5" ht="14.4" thickTop="1" thickBot="1">
      <c r="E3608"/>
    </row>
    <row r="3609" spans="5:5" ht="14.4" thickTop="1" thickBot="1">
      <c r="E3609"/>
    </row>
    <row r="3610" spans="5:5" ht="14.4" thickTop="1" thickBot="1">
      <c r="E3610"/>
    </row>
    <row r="3611" spans="5:5" ht="14.4" thickTop="1" thickBot="1">
      <c r="E3611"/>
    </row>
    <row r="3612" spans="5:5" ht="14.4" thickTop="1" thickBot="1">
      <c r="E3612"/>
    </row>
    <row r="3613" spans="5:5" ht="14.4" thickTop="1" thickBot="1">
      <c r="E3613"/>
    </row>
    <row r="3614" spans="5:5" ht="14.4" thickTop="1" thickBot="1">
      <c r="E3614"/>
    </row>
    <row r="3615" spans="5:5" ht="14.4" thickTop="1" thickBot="1">
      <c r="E3615"/>
    </row>
    <row r="3616" spans="5:5" ht="14.4" thickTop="1" thickBot="1">
      <c r="E3616"/>
    </row>
    <row r="3617" spans="5:5" ht="14.4" thickTop="1" thickBot="1">
      <c r="E3617"/>
    </row>
    <row r="3618" spans="5:5" ht="14.4" thickTop="1" thickBot="1">
      <c r="E3618"/>
    </row>
    <row r="3619" spans="5:5" ht="14.4" thickTop="1" thickBot="1">
      <c r="E3619"/>
    </row>
    <row r="3620" spans="5:5" ht="14.4" thickTop="1" thickBot="1">
      <c r="E3620"/>
    </row>
    <row r="3621" spans="5:5" ht="14.4" thickTop="1" thickBot="1">
      <c r="E3621"/>
    </row>
    <row r="3622" spans="5:5" ht="14.4" thickTop="1" thickBot="1">
      <c r="E3622"/>
    </row>
    <row r="3623" spans="5:5" ht="14.4" thickTop="1" thickBot="1">
      <c r="E3623"/>
    </row>
    <row r="3624" spans="5:5" ht="14.4" thickTop="1" thickBot="1">
      <c r="E3624"/>
    </row>
    <row r="3625" spans="5:5" ht="14.4" thickTop="1" thickBot="1">
      <c r="E3625"/>
    </row>
    <row r="3626" spans="5:5" ht="14.4" thickTop="1" thickBot="1">
      <c r="E3626"/>
    </row>
    <row r="3627" spans="5:5" ht="14.4" thickTop="1" thickBot="1">
      <c r="E3627"/>
    </row>
    <row r="3628" spans="5:5" ht="14.4" thickTop="1" thickBot="1">
      <c r="E3628"/>
    </row>
    <row r="3629" spans="5:5" ht="14.4" thickTop="1" thickBot="1">
      <c r="E3629"/>
    </row>
    <row r="3630" spans="5:5" ht="14.4" thickTop="1" thickBot="1">
      <c r="E3630"/>
    </row>
    <row r="3631" spans="5:5" ht="14.4" thickTop="1" thickBot="1">
      <c r="E3631"/>
    </row>
    <row r="3632" spans="5:5" ht="14.4" thickTop="1" thickBot="1">
      <c r="E3632"/>
    </row>
    <row r="3633" spans="5:5" ht="14.4" thickTop="1" thickBot="1">
      <c r="E3633"/>
    </row>
    <row r="3634" spans="5:5" ht="14.4" thickTop="1" thickBot="1">
      <c r="E3634"/>
    </row>
    <row r="3635" spans="5:5" ht="14.4" thickTop="1" thickBot="1">
      <c r="E3635"/>
    </row>
    <row r="3636" spans="5:5" ht="14.4" thickTop="1" thickBot="1">
      <c r="E3636"/>
    </row>
    <row r="3637" spans="5:5" ht="14.4" thickTop="1" thickBot="1">
      <c r="E3637"/>
    </row>
    <row r="3638" spans="5:5" ht="13.8" thickTop="1">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ht="13.8" thickBot="1">
      <c r="E3651"/>
    </row>
    <row r="3652" spans="5:5" ht="14.4" thickTop="1" thickBot="1">
      <c r="E3652"/>
    </row>
    <row r="3653" spans="5:5" ht="14.4" thickTop="1" thickBot="1">
      <c r="E3653"/>
    </row>
    <row r="3654" spans="5:5" ht="14.4" thickTop="1" thickBot="1">
      <c r="E3654"/>
    </row>
    <row r="3655" spans="5:5" ht="14.4" thickTop="1" thickBot="1">
      <c r="E3655"/>
    </row>
    <row r="3656" spans="5:5" ht="14.4" thickTop="1" thickBot="1">
      <c r="E3656"/>
    </row>
    <row r="3657" spans="5:5" ht="14.4" thickTop="1" thickBot="1">
      <c r="E3657"/>
    </row>
    <row r="3658" spans="5:5" ht="14.4" thickTop="1" thickBot="1">
      <c r="E3658"/>
    </row>
    <row r="3659" spans="5:5" ht="14.4" thickTop="1" thickBot="1">
      <c r="E3659"/>
    </row>
    <row r="3660" spans="5:5" ht="14.4" thickTop="1" thickBot="1">
      <c r="E3660"/>
    </row>
    <row r="3661" spans="5:5" ht="14.4" thickTop="1" thickBot="1">
      <c r="E3661"/>
    </row>
    <row r="3662" spans="5:5" ht="14.4" thickTop="1" thickBot="1">
      <c r="E3662"/>
    </row>
    <row r="3663" spans="5:5" ht="14.4" thickTop="1" thickBot="1">
      <c r="E3663"/>
    </row>
    <row r="3664" spans="5:5" ht="14.4" thickTop="1" thickBot="1">
      <c r="E3664"/>
    </row>
    <row r="3665" spans="5:5" ht="14.4" thickTop="1" thickBot="1">
      <c r="E3665"/>
    </row>
    <row r="3666" spans="5:5" ht="14.4" thickTop="1" thickBot="1">
      <c r="E3666"/>
    </row>
    <row r="3667" spans="5:5" ht="14.4" thickTop="1" thickBot="1">
      <c r="E3667"/>
    </row>
    <row r="3668" spans="5:5" ht="14.4" thickTop="1" thickBot="1">
      <c r="E3668"/>
    </row>
    <row r="3669" spans="5:5" ht="14.4" thickTop="1" thickBot="1">
      <c r="E3669"/>
    </row>
    <row r="3670" spans="5:5" ht="14.4" thickTop="1" thickBot="1">
      <c r="E3670"/>
    </row>
    <row r="3671" spans="5:5" ht="14.4" thickTop="1" thickBot="1">
      <c r="E3671"/>
    </row>
    <row r="3672" spans="5:5" ht="14.4" thickTop="1" thickBot="1">
      <c r="E3672"/>
    </row>
    <row r="3673" spans="5:5" ht="14.4" thickTop="1" thickBot="1">
      <c r="E3673"/>
    </row>
    <row r="3674" spans="5:5" ht="14.4" thickTop="1" thickBot="1">
      <c r="E3674"/>
    </row>
    <row r="3675" spans="5:5" ht="14.4" thickTop="1" thickBot="1">
      <c r="E3675"/>
    </row>
    <row r="3676" spans="5:5" ht="14.4" thickTop="1" thickBot="1">
      <c r="E3676"/>
    </row>
    <row r="3677" spans="5:5" ht="14.4" thickTop="1" thickBot="1">
      <c r="E3677"/>
    </row>
    <row r="3678" spans="5:5" ht="14.4" thickTop="1" thickBot="1">
      <c r="E3678"/>
    </row>
    <row r="3679" spans="5:5" ht="14.4" thickTop="1" thickBot="1">
      <c r="E3679"/>
    </row>
    <row r="3680" spans="5:5" ht="14.4" thickTop="1" thickBot="1">
      <c r="E3680"/>
    </row>
    <row r="3681" spans="5:5" ht="14.4" thickTop="1" thickBot="1">
      <c r="E3681"/>
    </row>
    <row r="3682" spans="5:5" ht="14.4" thickTop="1" thickBot="1">
      <c r="E3682"/>
    </row>
    <row r="3683" spans="5:5" ht="14.4" thickTop="1" thickBot="1">
      <c r="E3683"/>
    </row>
    <row r="3684" spans="5:5" ht="14.4" thickTop="1" thickBot="1">
      <c r="E3684"/>
    </row>
    <row r="3685" spans="5:5" ht="14.4" thickTop="1" thickBot="1">
      <c r="E3685"/>
    </row>
    <row r="3686" spans="5:5" ht="14.4" thickTop="1" thickBot="1">
      <c r="E3686"/>
    </row>
    <row r="3687" spans="5:5" ht="14.4" thickTop="1" thickBot="1">
      <c r="E3687"/>
    </row>
    <row r="3688" spans="5:5" ht="14.4" thickTop="1" thickBot="1">
      <c r="E3688"/>
    </row>
    <row r="3689" spans="5:5" ht="14.4" thickTop="1" thickBot="1">
      <c r="E3689"/>
    </row>
    <row r="3690" spans="5:5" ht="14.4" thickTop="1" thickBot="1">
      <c r="E3690"/>
    </row>
    <row r="3691" spans="5:5" ht="14.4" thickTop="1" thickBot="1">
      <c r="E3691"/>
    </row>
    <row r="3692" spans="5:5" ht="14.4" thickTop="1" thickBot="1">
      <c r="E3692"/>
    </row>
    <row r="3693" spans="5:5" ht="14.4" thickTop="1" thickBot="1">
      <c r="E3693"/>
    </row>
    <row r="3694" spans="5:5" ht="14.4" thickTop="1" thickBot="1">
      <c r="E3694"/>
    </row>
    <row r="3695" spans="5:5" ht="14.4" thickTop="1" thickBot="1">
      <c r="E3695"/>
    </row>
    <row r="3696" spans="5:5" ht="14.4" thickTop="1" thickBot="1">
      <c r="E3696"/>
    </row>
    <row r="3697" spans="5:5" ht="14.4" thickTop="1" thickBot="1">
      <c r="E3697"/>
    </row>
    <row r="3698" spans="5:5" ht="14.4" thickTop="1" thickBot="1">
      <c r="E3698"/>
    </row>
    <row r="3699" spans="5:5" ht="14.4" thickTop="1" thickBot="1">
      <c r="E3699"/>
    </row>
    <row r="3700" spans="5:5" ht="14.4" thickTop="1" thickBot="1">
      <c r="E3700"/>
    </row>
    <row r="3701" spans="5:5" ht="14.4" thickTop="1" thickBot="1">
      <c r="E3701"/>
    </row>
    <row r="3702" spans="5:5" ht="14.4" thickTop="1" thickBot="1">
      <c r="E3702"/>
    </row>
    <row r="3703" spans="5:5" ht="14.4" thickTop="1" thickBot="1">
      <c r="E3703"/>
    </row>
    <row r="3704" spans="5:5" ht="14.4" thickTop="1" thickBot="1">
      <c r="E3704"/>
    </row>
    <row r="3705" spans="5:5" ht="14.4" thickTop="1" thickBot="1">
      <c r="E3705"/>
    </row>
    <row r="3706" spans="5:5" ht="14.4" thickTop="1" thickBot="1">
      <c r="E3706"/>
    </row>
    <row r="3707" spans="5:5" ht="14.4" thickTop="1" thickBot="1">
      <c r="E3707"/>
    </row>
    <row r="3708" spans="5:5" ht="13.8" thickTop="1">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ht="13.8" thickBot="1">
      <c r="E3721"/>
    </row>
    <row r="3722" spans="5:5" ht="14.4" thickTop="1" thickBot="1">
      <c r="E3722"/>
    </row>
    <row r="3723" spans="5:5" ht="14.4" thickTop="1" thickBot="1">
      <c r="E3723"/>
    </row>
    <row r="3724" spans="5:5" ht="14.4" thickTop="1" thickBot="1">
      <c r="E3724"/>
    </row>
    <row r="3725" spans="5:5" ht="14.4" thickTop="1" thickBot="1">
      <c r="E3725"/>
    </row>
    <row r="3726" spans="5:5" ht="14.4" thickTop="1" thickBot="1">
      <c r="E3726"/>
    </row>
    <row r="3727" spans="5:5" ht="14.4" thickTop="1" thickBot="1">
      <c r="E3727"/>
    </row>
    <row r="3728" spans="5:5" ht="14.4" thickTop="1" thickBot="1">
      <c r="E3728"/>
    </row>
    <row r="3729" spans="5:5" ht="14.4" thickTop="1" thickBot="1">
      <c r="E3729"/>
    </row>
    <row r="3730" spans="5:5" ht="14.4" thickTop="1" thickBot="1">
      <c r="E3730"/>
    </row>
    <row r="3731" spans="5:5" ht="14.4" thickTop="1" thickBot="1">
      <c r="E3731"/>
    </row>
    <row r="3732" spans="5:5" ht="14.4" thickTop="1" thickBot="1">
      <c r="E3732"/>
    </row>
    <row r="3733" spans="5:5" ht="14.4" thickTop="1" thickBot="1">
      <c r="E3733"/>
    </row>
    <row r="3734" spans="5:5" ht="14.4" thickTop="1" thickBot="1">
      <c r="E3734"/>
    </row>
    <row r="3735" spans="5:5" ht="14.4" thickTop="1" thickBot="1">
      <c r="E3735"/>
    </row>
    <row r="3736" spans="5:5" ht="14.4" thickTop="1" thickBot="1">
      <c r="E3736"/>
    </row>
    <row r="3737" spans="5:5" ht="14.4" thickTop="1" thickBot="1">
      <c r="E3737"/>
    </row>
    <row r="3738" spans="5:5" ht="14.4" thickTop="1" thickBot="1">
      <c r="E3738"/>
    </row>
    <row r="3739" spans="5:5" ht="14.4" thickTop="1" thickBot="1">
      <c r="E3739"/>
    </row>
    <row r="3740" spans="5:5" ht="14.4" thickTop="1" thickBot="1">
      <c r="E3740"/>
    </row>
    <row r="3741" spans="5:5" ht="14.4" thickTop="1" thickBot="1">
      <c r="E3741"/>
    </row>
    <row r="3742" spans="5:5" ht="14.4" thickTop="1" thickBot="1">
      <c r="E3742"/>
    </row>
    <row r="3743" spans="5:5" ht="14.4" thickTop="1" thickBot="1">
      <c r="E3743"/>
    </row>
    <row r="3744" spans="5:5" ht="14.4" thickTop="1" thickBot="1">
      <c r="E3744"/>
    </row>
    <row r="3745" spans="5:5" ht="14.4" thickTop="1" thickBot="1">
      <c r="E3745"/>
    </row>
    <row r="3746" spans="5:5" ht="14.4" thickTop="1" thickBot="1">
      <c r="E3746"/>
    </row>
    <row r="3747" spans="5:5" ht="14.4" thickTop="1" thickBot="1">
      <c r="E3747"/>
    </row>
    <row r="3748" spans="5:5" ht="14.4" thickTop="1" thickBot="1">
      <c r="E3748"/>
    </row>
    <row r="3749" spans="5:5" ht="14.4" thickTop="1" thickBot="1">
      <c r="E3749"/>
    </row>
    <row r="3750" spans="5:5" ht="14.4" thickTop="1" thickBot="1">
      <c r="E3750"/>
    </row>
    <row r="3751" spans="5:5" ht="14.4" thickTop="1" thickBot="1">
      <c r="E3751"/>
    </row>
    <row r="3752" spans="5:5" ht="14.4" thickTop="1" thickBot="1">
      <c r="E3752"/>
    </row>
    <row r="3753" spans="5:5" ht="14.4" thickTop="1" thickBot="1">
      <c r="E3753"/>
    </row>
    <row r="3754" spans="5:5" ht="14.4" thickTop="1" thickBot="1">
      <c r="E3754"/>
    </row>
    <row r="3755" spans="5:5" ht="14.4" thickTop="1" thickBot="1">
      <c r="E3755"/>
    </row>
    <row r="3756" spans="5:5" ht="14.4" thickTop="1" thickBot="1">
      <c r="E3756"/>
    </row>
    <row r="3757" spans="5:5" ht="14.4" thickTop="1" thickBot="1">
      <c r="E3757"/>
    </row>
    <row r="3758" spans="5:5" ht="14.4" thickTop="1" thickBot="1">
      <c r="E3758"/>
    </row>
    <row r="3759" spans="5:5" ht="14.4" thickTop="1" thickBot="1">
      <c r="E3759"/>
    </row>
    <row r="3760" spans="5:5" ht="14.4" thickTop="1" thickBot="1">
      <c r="E3760"/>
    </row>
    <row r="3761" spans="5:5" ht="14.4" thickTop="1" thickBot="1">
      <c r="E3761"/>
    </row>
    <row r="3762" spans="5:5" ht="14.4" thickTop="1" thickBot="1">
      <c r="E3762"/>
    </row>
    <row r="3763" spans="5:5" ht="14.4" thickTop="1" thickBot="1">
      <c r="E3763"/>
    </row>
    <row r="3764" spans="5:5" ht="14.4" thickTop="1" thickBot="1">
      <c r="E3764"/>
    </row>
    <row r="3765" spans="5:5" ht="14.4" thickTop="1" thickBot="1">
      <c r="E3765"/>
    </row>
    <row r="3766" spans="5:5" ht="14.4" thickTop="1" thickBot="1">
      <c r="E3766"/>
    </row>
    <row r="3767" spans="5:5" ht="14.4" thickTop="1" thickBot="1">
      <c r="E3767"/>
    </row>
    <row r="3768" spans="5:5" ht="14.4" thickTop="1" thickBot="1">
      <c r="E3768"/>
    </row>
    <row r="3769" spans="5:5" ht="14.4" thickTop="1" thickBot="1">
      <c r="E3769"/>
    </row>
    <row r="3770" spans="5:5" ht="14.4" thickTop="1" thickBot="1">
      <c r="E3770"/>
    </row>
    <row r="3771" spans="5:5" ht="14.4" thickTop="1" thickBot="1">
      <c r="E3771"/>
    </row>
    <row r="3772" spans="5:5" ht="14.4" thickTop="1" thickBot="1">
      <c r="E3772"/>
    </row>
    <row r="3773" spans="5:5" ht="14.4" thickTop="1" thickBot="1">
      <c r="E3773"/>
    </row>
    <row r="3774" spans="5:5" ht="14.4" thickTop="1" thickBot="1">
      <c r="E3774"/>
    </row>
    <row r="3775" spans="5:5" ht="14.4" thickTop="1" thickBot="1">
      <c r="E3775"/>
    </row>
    <row r="3776" spans="5:5" ht="14.4" thickTop="1" thickBot="1">
      <c r="E3776"/>
    </row>
    <row r="3777" spans="5:5" ht="14.4" thickTop="1" thickBot="1">
      <c r="E3777"/>
    </row>
    <row r="3778" spans="5:5" ht="13.8" thickTop="1">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ht="13.8" thickBot="1">
      <c r="E3791"/>
    </row>
    <row r="3792" spans="5:5" ht="14.4" thickTop="1" thickBot="1">
      <c r="E3792"/>
    </row>
    <row r="3793" spans="5:5" ht="14.4" thickTop="1" thickBot="1">
      <c r="E3793"/>
    </row>
    <row r="3794" spans="5:5" ht="14.4" thickTop="1" thickBot="1">
      <c r="E3794"/>
    </row>
    <row r="3795" spans="5:5" ht="14.4" thickTop="1" thickBot="1">
      <c r="E3795"/>
    </row>
    <row r="3796" spans="5:5" ht="14.4" thickTop="1" thickBot="1">
      <c r="E3796"/>
    </row>
    <row r="3797" spans="5:5" ht="14.4" thickTop="1" thickBot="1">
      <c r="E3797"/>
    </row>
    <row r="3798" spans="5:5" ht="14.4" thickTop="1" thickBot="1">
      <c r="E3798"/>
    </row>
    <row r="3799" spans="5:5" ht="14.4" thickTop="1" thickBot="1">
      <c r="E3799"/>
    </row>
    <row r="3800" spans="5:5" ht="14.4" thickTop="1" thickBot="1">
      <c r="E3800"/>
    </row>
    <row r="3801" spans="5:5" ht="14.4" thickTop="1" thickBot="1">
      <c r="E3801"/>
    </row>
    <row r="3802" spans="5:5" ht="14.4" thickTop="1" thickBot="1">
      <c r="E3802"/>
    </row>
    <row r="3803" spans="5:5" ht="14.4" thickTop="1" thickBot="1">
      <c r="E3803"/>
    </row>
    <row r="3804" spans="5:5" ht="14.4" thickTop="1" thickBot="1">
      <c r="E3804"/>
    </row>
    <row r="3805" spans="5:5" ht="14.4" thickTop="1" thickBot="1">
      <c r="E3805"/>
    </row>
    <row r="3806" spans="5:5" ht="14.4" thickTop="1" thickBot="1">
      <c r="E3806"/>
    </row>
    <row r="3807" spans="5:5" ht="14.4" thickTop="1" thickBot="1">
      <c r="E3807"/>
    </row>
    <row r="3808" spans="5:5" ht="14.4" thickTop="1" thickBot="1">
      <c r="E3808"/>
    </row>
    <row r="3809" spans="5:5" ht="14.4" thickTop="1" thickBot="1">
      <c r="E3809"/>
    </row>
    <row r="3810" spans="5:5" ht="14.4" thickTop="1" thickBot="1">
      <c r="E3810"/>
    </row>
    <row r="3811" spans="5:5" ht="14.4" thickTop="1" thickBot="1">
      <c r="E3811"/>
    </row>
    <row r="3812" spans="5:5" ht="14.4" thickTop="1" thickBot="1">
      <c r="E3812"/>
    </row>
    <row r="3813" spans="5:5" ht="14.4" thickTop="1" thickBot="1">
      <c r="E3813"/>
    </row>
    <row r="3814" spans="5:5" ht="14.4" thickTop="1" thickBot="1">
      <c r="E3814"/>
    </row>
    <row r="3815" spans="5:5" ht="14.4" thickTop="1" thickBot="1">
      <c r="E3815"/>
    </row>
    <row r="3816" spans="5:5" ht="14.4" thickTop="1" thickBot="1">
      <c r="E3816"/>
    </row>
    <row r="3817" spans="5:5" ht="14.4" thickTop="1" thickBot="1">
      <c r="E3817"/>
    </row>
    <row r="3818" spans="5:5" ht="14.4" thickTop="1" thickBot="1">
      <c r="E3818"/>
    </row>
    <row r="3819" spans="5:5" ht="14.4" thickTop="1" thickBot="1">
      <c r="E3819"/>
    </row>
    <row r="3820" spans="5:5" ht="14.4" thickTop="1" thickBot="1">
      <c r="E3820"/>
    </row>
    <row r="3821" spans="5:5" ht="14.4" thickTop="1" thickBot="1">
      <c r="E3821"/>
    </row>
    <row r="3822" spans="5:5" ht="14.4" thickTop="1" thickBot="1">
      <c r="E3822"/>
    </row>
    <row r="3823" spans="5:5" ht="14.4" thickTop="1" thickBot="1">
      <c r="E3823"/>
    </row>
    <row r="3824" spans="5:5" ht="14.4" thickTop="1" thickBot="1">
      <c r="E3824"/>
    </row>
    <row r="3825" spans="5:5" ht="14.4" thickTop="1" thickBot="1">
      <c r="E3825"/>
    </row>
    <row r="3826" spans="5:5" ht="14.4" thickTop="1" thickBot="1">
      <c r="E3826"/>
    </row>
    <row r="3827" spans="5:5" ht="14.4" thickTop="1" thickBot="1">
      <c r="E3827"/>
    </row>
    <row r="3828" spans="5:5" ht="14.4" thickTop="1" thickBot="1">
      <c r="E3828"/>
    </row>
    <row r="3829" spans="5:5" ht="14.4" thickTop="1" thickBot="1">
      <c r="E3829"/>
    </row>
    <row r="3830" spans="5:5" ht="14.4" thickTop="1" thickBot="1">
      <c r="E3830"/>
    </row>
    <row r="3831" spans="5:5" ht="14.4" thickTop="1" thickBot="1">
      <c r="E3831"/>
    </row>
    <row r="3832" spans="5:5" ht="14.4" thickTop="1" thickBot="1">
      <c r="E3832"/>
    </row>
    <row r="3833" spans="5:5" ht="14.4" thickTop="1" thickBot="1">
      <c r="E3833"/>
    </row>
    <row r="3834" spans="5:5" ht="14.4" thickTop="1" thickBot="1">
      <c r="E3834"/>
    </row>
    <row r="3835" spans="5:5" ht="14.4" thickTop="1" thickBot="1">
      <c r="E3835"/>
    </row>
    <row r="3836" spans="5:5" ht="14.4" thickTop="1" thickBot="1">
      <c r="E3836"/>
    </row>
    <row r="3837" spans="5:5" ht="14.4" thickTop="1" thickBot="1">
      <c r="E3837"/>
    </row>
    <row r="3838" spans="5:5" ht="14.4" thickTop="1" thickBot="1">
      <c r="E3838"/>
    </row>
    <row r="3839" spans="5:5" ht="14.4" thickTop="1" thickBot="1">
      <c r="E3839"/>
    </row>
    <row r="3840" spans="5:5" ht="14.4" thickTop="1" thickBot="1">
      <c r="E3840"/>
    </row>
    <row r="3841" spans="5:5" ht="14.4" thickTop="1" thickBot="1">
      <c r="E3841"/>
    </row>
    <row r="3842" spans="5:5" ht="14.4" thickTop="1" thickBot="1">
      <c r="E3842"/>
    </row>
    <row r="3843" spans="5:5" ht="14.4" thickTop="1" thickBot="1">
      <c r="E3843"/>
    </row>
    <row r="3844" spans="5:5" ht="14.4" thickTop="1" thickBot="1">
      <c r="E3844"/>
    </row>
    <row r="3845" spans="5:5" ht="14.4" thickTop="1" thickBot="1">
      <c r="E3845"/>
    </row>
    <row r="3846" spans="5:5" ht="14.4" thickTop="1" thickBot="1">
      <c r="E3846"/>
    </row>
    <row r="3847" spans="5:5" ht="14.4" thickTop="1" thickBot="1">
      <c r="E3847"/>
    </row>
    <row r="3848" spans="5:5" ht="13.8" thickTop="1">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ht="13.8" thickBot="1">
      <c r="E3861"/>
    </row>
    <row r="3862" spans="5:5" ht="14.4" thickTop="1" thickBot="1">
      <c r="E3862"/>
    </row>
    <row r="3863" spans="5:5" ht="14.4" thickTop="1" thickBot="1">
      <c r="E3863"/>
    </row>
    <row r="3864" spans="5:5" ht="14.4" thickTop="1" thickBot="1">
      <c r="E3864"/>
    </row>
    <row r="3865" spans="5:5" ht="14.4" thickTop="1" thickBot="1">
      <c r="E3865"/>
    </row>
    <row r="3866" spans="5:5" ht="14.4" thickTop="1" thickBot="1">
      <c r="E3866"/>
    </row>
    <row r="3867" spans="5:5" ht="14.4" thickTop="1" thickBot="1">
      <c r="E3867"/>
    </row>
    <row r="3868" spans="5:5" ht="14.4" thickTop="1" thickBot="1">
      <c r="E3868"/>
    </row>
    <row r="3869" spans="5:5" ht="14.4" thickTop="1" thickBot="1">
      <c r="E3869"/>
    </row>
    <row r="3870" spans="5:5" ht="14.4" thickTop="1" thickBot="1">
      <c r="E3870"/>
    </row>
    <row r="3871" spans="5:5" ht="14.4" thickTop="1" thickBot="1">
      <c r="E3871"/>
    </row>
    <row r="3872" spans="5:5" ht="14.4" thickTop="1" thickBot="1">
      <c r="E3872"/>
    </row>
    <row r="3873" spans="5:5" ht="14.4" thickTop="1" thickBot="1">
      <c r="E3873"/>
    </row>
    <row r="3874" spans="5:5" ht="14.4" thickTop="1" thickBot="1">
      <c r="E3874"/>
    </row>
    <row r="3875" spans="5:5" ht="14.4" thickTop="1" thickBot="1">
      <c r="E3875"/>
    </row>
    <row r="3876" spans="5:5" ht="14.4" thickTop="1" thickBot="1">
      <c r="E3876"/>
    </row>
    <row r="3877" spans="5:5" ht="14.4" thickTop="1" thickBot="1">
      <c r="E3877"/>
    </row>
    <row r="3878" spans="5:5" ht="14.4" thickTop="1" thickBot="1">
      <c r="E3878"/>
    </row>
    <row r="3879" spans="5:5" ht="14.4" thickTop="1" thickBot="1">
      <c r="E3879"/>
    </row>
    <row r="3880" spans="5:5" ht="14.4" thickTop="1" thickBot="1">
      <c r="E3880"/>
    </row>
    <row r="3881" spans="5:5" ht="14.4" thickTop="1" thickBot="1">
      <c r="E3881"/>
    </row>
    <row r="3882" spans="5:5" ht="14.4" thickTop="1" thickBot="1">
      <c r="E3882"/>
    </row>
    <row r="3883" spans="5:5" ht="14.4" thickTop="1" thickBot="1">
      <c r="E3883"/>
    </row>
    <row r="3884" spans="5:5" ht="14.4" thickTop="1" thickBot="1">
      <c r="E3884"/>
    </row>
    <row r="3885" spans="5:5" ht="14.4" thickTop="1" thickBot="1">
      <c r="E3885"/>
    </row>
    <row r="3886" spans="5:5" ht="14.4" thickTop="1" thickBot="1">
      <c r="E3886"/>
    </row>
    <row r="3887" spans="5:5" ht="14.4" thickTop="1" thickBot="1">
      <c r="E3887"/>
    </row>
    <row r="3888" spans="5:5" ht="14.4" thickTop="1" thickBot="1">
      <c r="E3888"/>
    </row>
    <row r="3889" spans="5:5" ht="14.4" thickTop="1" thickBot="1">
      <c r="E3889"/>
    </row>
    <row r="3890" spans="5:5" ht="14.4" thickTop="1" thickBot="1">
      <c r="E3890"/>
    </row>
    <row r="3891" spans="5:5" ht="14.4" thickTop="1" thickBot="1">
      <c r="E3891"/>
    </row>
    <row r="3892" spans="5:5" ht="14.4" thickTop="1" thickBot="1">
      <c r="E3892"/>
    </row>
    <row r="3893" spans="5:5" ht="14.4" thickTop="1" thickBot="1">
      <c r="E3893"/>
    </row>
    <row r="3894" spans="5:5" ht="14.4" thickTop="1" thickBot="1">
      <c r="E3894"/>
    </row>
    <row r="3895" spans="5:5" ht="14.4" thickTop="1" thickBot="1">
      <c r="E3895"/>
    </row>
    <row r="3896" spans="5:5" ht="14.4" thickTop="1" thickBot="1">
      <c r="E3896"/>
    </row>
    <row r="3897" spans="5:5" ht="14.4" thickTop="1" thickBot="1">
      <c r="E3897"/>
    </row>
    <row r="3898" spans="5:5" ht="14.4" thickTop="1" thickBot="1">
      <c r="E3898"/>
    </row>
    <row r="3899" spans="5:5" ht="14.4" thickTop="1" thickBot="1">
      <c r="E3899"/>
    </row>
    <row r="3900" spans="5:5" ht="14.4" thickTop="1" thickBot="1">
      <c r="E3900"/>
    </row>
    <row r="3901" spans="5:5" ht="14.4" thickTop="1" thickBot="1">
      <c r="E3901"/>
    </row>
    <row r="3902" spans="5:5" ht="14.4" thickTop="1" thickBot="1">
      <c r="E3902"/>
    </row>
    <row r="3903" spans="5:5" ht="14.4" thickTop="1" thickBot="1">
      <c r="E3903"/>
    </row>
    <row r="3904" spans="5:5" ht="14.4" thickTop="1" thickBot="1">
      <c r="E3904"/>
    </row>
    <row r="3905" spans="5:5" ht="14.4" thickTop="1" thickBot="1">
      <c r="E3905"/>
    </row>
    <row r="3906" spans="5:5" ht="14.4" thickTop="1" thickBot="1">
      <c r="E3906"/>
    </row>
    <row r="3907" spans="5:5" ht="14.4" thickTop="1" thickBot="1">
      <c r="E3907"/>
    </row>
    <row r="3908" spans="5:5" ht="14.4" thickTop="1" thickBot="1">
      <c r="E3908"/>
    </row>
    <row r="3909" spans="5:5" ht="14.4" thickTop="1" thickBot="1">
      <c r="E3909"/>
    </row>
    <row r="3910" spans="5:5" ht="14.4" thickTop="1" thickBot="1">
      <c r="E3910"/>
    </row>
    <row r="3911" spans="5:5" ht="14.4" thickTop="1" thickBot="1">
      <c r="E3911"/>
    </row>
    <row r="3912" spans="5:5" ht="14.4" thickTop="1" thickBot="1">
      <c r="E3912"/>
    </row>
    <row r="3913" spans="5:5" ht="14.4" thickTop="1" thickBot="1">
      <c r="E3913"/>
    </row>
    <row r="3914" spans="5:5" ht="14.4" thickTop="1" thickBot="1">
      <c r="E3914"/>
    </row>
    <row r="3915" spans="5:5" ht="14.4" thickTop="1" thickBot="1">
      <c r="E3915"/>
    </row>
    <row r="3916" spans="5:5" ht="14.4" thickTop="1" thickBot="1">
      <c r="E3916"/>
    </row>
    <row r="3917" spans="5:5" ht="14.4" thickTop="1" thickBot="1">
      <c r="E3917"/>
    </row>
    <row r="3918" spans="5:5" ht="13.8" thickTop="1">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ht="13.8" thickBot="1">
      <c r="E3931"/>
    </row>
    <row r="3932" spans="5:5" ht="14.4" thickTop="1" thickBot="1">
      <c r="E3932"/>
    </row>
    <row r="3933" spans="5:5" ht="14.4" thickTop="1" thickBot="1">
      <c r="E3933"/>
    </row>
    <row r="3934" spans="5:5" ht="14.4" thickTop="1" thickBot="1">
      <c r="E3934"/>
    </row>
    <row r="3935" spans="5:5" ht="14.4" thickTop="1" thickBot="1">
      <c r="E3935"/>
    </row>
    <row r="3936" spans="5:5" ht="14.4" thickTop="1" thickBot="1">
      <c r="E3936"/>
    </row>
    <row r="3937" spans="5:5" ht="14.4" thickTop="1" thickBot="1">
      <c r="E3937"/>
    </row>
    <row r="3938" spans="5:5" ht="14.4" thickTop="1" thickBot="1">
      <c r="E3938"/>
    </row>
    <row r="3939" spans="5:5" ht="14.4" thickTop="1" thickBot="1">
      <c r="E3939"/>
    </row>
    <row r="3940" spans="5:5" ht="14.4" thickTop="1" thickBot="1">
      <c r="E3940"/>
    </row>
    <row r="3941" spans="5:5" ht="14.4" thickTop="1" thickBot="1">
      <c r="E3941"/>
    </row>
    <row r="3942" spans="5:5" ht="14.4" thickTop="1" thickBot="1">
      <c r="E3942"/>
    </row>
    <row r="3943" spans="5:5" ht="14.4" thickTop="1" thickBot="1">
      <c r="E3943"/>
    </row>
    <row r="3944" spans="5:5" ht="14.4" thickTop="1" thickBot="1">
      <c r="E3944"/>
    </row>
    <row r="3945" spans="5:5" ht="14.4" thickTop="1" thickBot="1">
      <c r="E3945"/>
    </row>
    <row r="3946" spans="5:5" ht="14.4" thickTop="1" thickBot="1">
      <c r="E3946"/>
    </row>
    <row r="3947" spans="5:5" ht="14.4" thickTop="1" thickBot="1">
      <c r="E3947"/>
    </row>
    <row r="3948" spans="5:5" ht="14.4" thickTop="1" thickBot="1">
      <c r="E3948"/>
    </row>
    <row r="3949" spans="5:5" ht="14.4" thickTop="1" thickBot="1">
      <c r="E3949"/>
    </row>
    <row r="3950" spans="5:5" ht="14.4" thickTop="1" thickBot="1">
      <c r="E3950"/>
    </row>
    <row r="3951" spans="5:5" ht="14.4" thickTop="1" thickBot="1">
      <c r="E3951"/>
    </row>
    <row r="3952" spans="5:5" ht="14.4" thickTop="1" thickBot="1">
      <c r="E3952"/>
    </row>
    <row r="3953" spans="5:5" ht="14.4" thickTop="1" thickBot="1">
      <c r="E3953"/>
    </row>
    <row r="3954" spans="5:5" ht="14.4" thickTop="1" thickBot="1">
      <c r="E3954"/>
    </row>
    <row r="3955" spans="5:5" ht="14.4" thickTop="1" thickBot="1">
      <c r="E3955"/>
    </row>
    <row r="3956" spans="5:5" ht="14.4" thickTop="1" thickBot="1">
      <c r="E3956"/>
    </row>
    <row r="3957" spans="5:5" ht="14.4" thickTop="1" thickBot="1">
      <c r="E3957"/>
    </row>
    <row r="3958" spans="5:5" ht="14.4" thickTop="1" thickBot="1">
      <c r="E3958"/>
    </row>
    <row r="3959" spans="5:5" ht="14.4" thickTop="1" thickBot="1">
      <c r="E3959"/>
    </row>
    <row r="3960" spans="5:5" ht="14.4" thickTop="1" thickBot="1">
      <c r="E3960"/>
    </row>
    <row r="3961" spans="5:5" ht="14.4" thickTop="1" thickBot="1">
      <c r="E3961"/>
    </row>
    <row r="3962" spans="5:5" ht="14.4" thickTop="1" thickBot="1">
      <c r="E3962"/>
    </row>
    <row r="3963" spans="5:5" ht="14.4" thickTop="1" thickBot="1">
      <c r="E3963"/>
    </row>
    <row r="3964" spans="5:5" ht="14.4" thickTop="1" thickBot="1">
      <c r="E3964"/>
    </row>
    <row r="3965" spans="5:5" ht="14.4" thickTop="1" thickBot="1">
      <c r="E3965"/>
    </row>
    <row r="3966" spans="5:5" ht="14.4" thickTop="1" thickBot="1">
      <c r="E3966"/>
    </row>
    <row r="3967" spans="5:5" ht="14.4" thickTop="1" thickBot="1">
      <c r="E3967"/>
    </row>
    <row r="3968" spans="5:5" ht="14.4" thickTop="1" thickBot="1">
      <c r="E3968"/>
    </row>
    <row r="3969" spans="5:5" ht="14.4" thickTop="1" thickBot="1">
      <c r="E3969"/>
    </row>
    <row r="3970" spans="5:5" ht="14.4" thickTop="1" thickBot="1">
      <c r="E3970"/>
    </row>
    <row r="3971" spans="5:5" ht="14.4" thickTop="1" thickBot="1">
      <c r="E3971"/>
    </row>
    <row r="3972" spans="5:5" ht="14.4" thickTop="1" thickBot="1">
      <c r="E3972"/>
    </row>
    <row r="3973" spans="5:5" ht="14.4" thickTop="1" thickBot="1">
      <c r="E3973"/>
    </row>
    <row r="3974" spans="5:5" ht="14.4" thickTop="1" thickBot="1">
      <c r="E3974"/>
    </row>
    <row r="3975" spans="5:5" ht="14.4" thickTop="1" thickBot="1">
      <c r="E3975"/>
    </row>
    <row r="3976" spans="5:5" ht="14.4" thickTop="1" thickBot="1">
      <c r="E3976"/>
    </row>
    <row r="3977" spans="5:5" ht="14.4" thickTop="1" thickBot="1">
      <c r="E3977"/>
    </row>
    <row r="3978" spans="5:5" ht="14.4" thickTop="1" thickBot="1">
      <c r="E3978"/>
    </row>
    <row r="3979" spans="5:5" ht="14.4" thickTop="1" thickBot="1">
      <c r="E3979"/>
    </row>
    <row r="3980" spans="5:5" ht="14.4" thickTop="1" thickBot="1">
      <c r="E3980"/>
    </row>
    <row r="3981" spans="5:5" ht="14.4" thickTop="1" thickBot="1">
      <c r="E3981"/>
    </row>
    <row r="3982" spans="5:5" ht="14.4" thickTop="1" thickBot="1">
      <c r="E3982"/>
    </row>
    <row r="3983" spans="5:5" ht="14.4" thickTop="1" thickBot="1">
      <c r="E3983"/>
    </row>
    <row r="3984" spans="5:5" ht="14.4" thickTop="1" thickBot="1">
      <c r="E3984"/>
    </row>
    <row r="3985" spans="5:5" ht="14.4" thickTop="1" thickBot="1">
      <c r="E3985"/>
    </row>
    <row r="3986" spans="5:5" ht="14.4" thickTop="1" thickBot="1">
      <c r="E3986"/>
    </row>
    <row r="3987" spans="5:5" ht="14.4" thickTop="1" thickBot="1">
      <c r="E3987"/>
    </row>
    <row r="3988" spans="5:5" ht="13.8" thickTop="1">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ht="13.8" thickBot="1">
      <c r="E4001"/>
    </row>
    <row r="4002" spans="5:5" ht="14.4" thickTop="1" thickBot="1">
      <c r="E4002"/>
    </row>
    <row r="4003" spans="5:5" ht="14.4" thickTop="1" thickBot="1">
      <c r="E4003"/>
    </row>
    <row r="4004" spans="5:5" ht="14.4" thickTop="1" thickBot="1">
      <c r="E4004"/>
    </row>
    <row r="4005" spans="5:5" ht="14.4" thickTop="1" thickBot="1">
      <c r="E4005"/>
    </row>
    <row r="4006" spans="5:5" ht="14.4" thickTop="1" thickBot="1">
      <c r="E4006"/>
    </row>
    <row r="4007" spans="5:5" ht="14.4" thickTop="1" thickBot="1">
      <c r="E4007"/>
    </row>
    <row r="4008" spans="5:5" ht="14.4" thickTop="1" thickBot="1">
      <c r="E4008"/>
    </row>
    <row r="4009" spans="5:5" ht="14.4" thickTop="1" thickBot="1">
      <c r="E4009"/>
    </row>
    <row r="4010" spans="5:5" ht="14.4" thickTop="1" thickBot="1">
      <c r="E4010"/>
    </row>
    <row r="4011" spans="5:5" ht="14.4" thickTop="1" thickBot="1">
      <c r="E4011"/>
    </row>
    <row r="4012" spans="5:5" ht="14.4" thickTop="1" thickBot="1">
      <c r="E4012"/>
    </row>
    <row r="4013" spans="5:5" ht="14.4" thickTop="1" thickBot="1">
      <c r="E4013"/>
    </row>
    <row r="4014" spans="5:5" ht="14.4" thickTop="1" thickBot="1">
      <c r="E4014"/>
    </row>
    <row r="4015" spans="5:5" ht="14.4" thickTop="1" thickBot="1">
      <c r="E4015"/>
    </row>
    <row r="4016" spans="5:5" ht="14.4" thickTop="1" thickBot="1">
      <c r="E4016"/>
    </row>
    <row r="4017" spans="5:5" ht="14.4" thickTop="1" thickBot="1">
      <c r="E4017"/>
    </row>
    <row r="4018" spans="5:5" ht="14.4" thickTop="1" thickBot="1">
      <c r="E4018"/>
    </row>
    <row r="4019" spans="5:5" ht="14.4" thickTop="1" thickBot="1">
      <c r="E4019"/>
    </row>
    <row r="4020" spans="5:5" ht="14.4" thickTop="1" thickBot="1">
      <c r="E4020"/>
    </row>
    <row r="4021" spans="5:5" ht="14.4" thickTop="1" thickBot="1">
      <c r="E4021"/>
    </row>
    <row r="4022" spans="5:5" ht="14.4" thickTop="1" thickBot="1">
      <c r="E4022"/>
    </row>
    <row r="4023" spans="5:5" ht="14.4" thickTop="1" thickBot="1">
      <c r="E4023"/>
    </row>
    <row r="4024" spans="5:5" ht="14.4" thickTop="1" thickBot="1">
      <c r="E4024"/>
    </row>
    <row r="4025" spans="5:5" ht="14.4" thickTop="1" thickBot="1">
      <c r="E4025"/>
    </row>
    <row r="4026" spans="5:5" ht="14.4" thickTop="1" thickBot="1">
      <c r="E4026"/>
    </row>
    <row r="4027" spans="5:5" ht="14.4" thickTop="1" thickBot="1">
      <c r="E4027"/>
    </row>
    <row r="4028" spans="5:5" ht="14.4" thickTop="1" thickBot="1">
      <c r="E4028"/>
    </row>
    <row r="4029" spans="5:5" ht="14.4" thickTop="1" thickBot="1">
      <c r="E4029"/>
    </row>
    <row r="4030" spans="5:5" ht="14.4" thickTop="1" thickBot="1">
      <c r="E4030"/>
    </row>
    <row r="4031" spans="5:5" ht="14.4" thickTop="1" thickBot="1">
      <c r="E4031"/>
    </row>
    <row r="4032" spans="5:5" ht="14.4" thickTop="1" thickBot="1">
      <c r="E4032"/>
    </row>
    <row r="4033" spans="5:5" ht="14.4" thickTop="1" thickBot="1">
      <c r="E4033"/>
    </row>
    <row r="4034" spans="5:5" ht="14.4" thickTop="1" thickBot="1">
      <c r="E4034"/>
    </row>
    <row r="4035" spans="5:5" ht="14.4" thickTop="1" thickBot="1">
      <c r="E4035"/>
    </row>
    <row r="4036" spans="5:5" ht="14.4" thickTop="1" thickBot="1">
      <c r="E4036"/>
    </row>
    <row r="4037" spans="5:5" ht="14.4" thickTop="1" thickBot="1">
      <c r="E4037"/>
    </row>
    <row r="4038" spans="5:5" ht="14.4" thickTop="1" thickBot="1">
      <c r="E4038"/>
    </row>
    <row r="4039" spans="5:5" ht="14.4" thickTop="1" thickBot="1">
      <c r="E4039"/>
    </row>
    <row r="4040" spans="5:5" ht="14.4" thickTop="1" thickBot="1">
      <c r="E4040"/>
    </row>
    <row r="4041" spans="5:5" ht="14.4" thickTop="1" thickBot="1">
      <c r="E4041"/>
    </row>
    <row r="4042" spans="5:5" ht="14.4" thickTop="1" thickBot="1">
      <c r="E4042"/>
    </row>
    <row r="4043" spans="5:5" ht="14.4" thickTop="1" thickBot="1">
      <c r="E4043"/>
    </row>
    <row r="4044" spans="5:5" ht="14.4" thickTop="1" thickBot="1">
      <c r="E4044"/>
    </row>
    <row r="4045" spans="5:5" ht="14.4" thickTop="1" thickBot="1">
      <c r="E4045"/>
    </row>
    <row r="4046" spans="5:5" ht="14.4" thickTop="1" thickBot="1">
      <c r="E4046"/>
    </row>
    <row r="4047" spans="5:5" ht="14.4" thickTop="1" thickBot="1">
      <c r="E4047"/>
    </row>
    <row r="4048" spans="5:5" ht="14.4" thickTop="1" thickBot="1">
      <c r="E4048"/>
    </row>
    <row r="4049" spans="5:5" ht="14.4" thickTop="1" thickBot="1">
      <c r="E4049"/>
    </row>
    <row r="4050" spans="5:5" ht="14.4" thickTop="1" thickBot="1">
      <c r="E4050"/>
    </row>
    <row r="4051" spans="5:5" ht="14.4" thickTop="1" thickBot="1">
      <c r="E4051"/>
    </row>
    <row r="4052" spans="5:5" ht="14.4" thickTop="1" thickBot="1">
      <c r="E4052"/>
    </row>
    <row r="4053" spans="5:5" ht="14.4" thickTop="1" thickBot="1">
      <c r="E4053"/>
    </row>
    <row r="4054" spans="5:5" ht="14.4" thickTop="1" thickBot="1">
      <c r="E4054"/>
    </row>
    <row r="4055" spans="5:5" ht="14.4" thickTop="1" thickBot="1">
      <c r="E4055"/>
    </row>
    <row r="4056" spans="5:5" ht="14.4" thickTop="1" thickBot="1">
      <c r="E4056"/>
    </row>
    <row r="4057" spans="5:5" ht="14.4" thickTop="1" thickBot="1">
      <c r="E4057"/>
    </row>
    <row r="4058" spans="5:5" ht="13.8" thickTop="1">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ht="13.8" thickBot="1">
      <c r="E4071"/>
    </row>
    <row r="4072" spans="5:5" ht="14.4" thickTop="1" thickBot="1">
      <c r="E4072"/>
    </row>
    <row r="4073" spans="5:5" ht="14.4" thickTop="1" thickBot="1">
      <c r="E4073"/>
    </row>
    <row r="4074" spans="5:5" ht="14.4" thickTop="1" thickBot="1">
      <c r="E4074"/>
    </row>
    <row r="4075" spans="5:5" ht="14.4" thickTop="1" thickBot="1">
      <c r="E4075"/>
    </row>
    <row r="4076" spans="5:5" ht="14.4" thickTop="1" thickBot="1">
      <c r="E4076"/>
    </row>
    <row r="4077" spans="5:5" ht="14.4" thickTop="1" thickBot="1">
      <c r="E4077"/>
    </row>
    <row r="4078" spans="5:5" ht="14.4" thickTop="1" thickBot="1">
      <c r="E4078"/>
    </row>
    <row r="4079" spans="5:5" ht="14.4" thickTop="1" thickBot="1">
      <c r="E4079"/>
    </row>
    <row r="4080" spans="5:5" ht="14.4" thickTop="1" thickBot="1">
      <c r="E4080"/>
    </row>
    <row r="4081" spans="5:5" ht="14.4" thickTop="1" thickBot="1">
      <c r="E4081"/>
    </row>
    <row r="4082" spans="5:5" ht="14.4" thickTop="1" thickBot="1">
      <c r="E4082"/>
    </row>
    <row r="4083" spans="5:5" ht="14.4" thickTop="1" thickBot="1">
      <c r="E4083"/>
    </row>
    <row r="4084" spans="5:5" ht="14.4" thickTop="1" thickBot="1">
      <c r="E4084"/>
    </row>
    <row r="4085" spans="5:5" ht="14.4" thickTop="1" thickBot="1">
      <c r="E4085"/>
    </row>
    <row r="4086" spans="5:5" ht="14.4" thickTop="1" thickBot="1">
      <c r="E4086"/>
    </row>
    <row r="4087" spans="5:5" ht="14.4" thickTop="1" thickBot="1">
      <c r="E4087"/>
    </row>
    <row r="4088" spans="5:5" ht="14.4" thickTop="1" thickBot="1">
      <c r="E4088"/>
    </row>
    <row r="4089" spans="5:5" ht="14.4" thickTop="1" thickBot="1">
      <c r="E4089"/>
    </row>
    <row r="4090" spans="5:5" ht="14.4" thickTop="1" thickBot="1">
      <c r="E4090"/>
    </row>
    <row r="4091" spans="5:5" ht="14.4" thickTop="1" thickBot="1">
      <c r="E4091"/>
    </row>
    <row r="4092" spans="5:5" ht="14.4" thickTop="1" thickBot="1">
      <c r="E4092"/>
    </row>
    <row r="4093" spans="5:5" ht="14.4" thickTop="1" thickBot="1">
      <c r="E4093"/>
    </row>
    <row r="4094" spans="5:5" ht="14.4" thickTop="1" thickBot="1">
      <c r="E4094"/>
    </row>
    <row r="4095" spans="5:5" ht="14.4" thickTop="1" thickBot="1">
      <c r="E4095"/>
    </row>
    <row r="4096" spans="5:5" ht="14.4" thickTop="1" thickBot="1">
      <c r="E4096"/>
    </row>
    <row r="4097" spans="5:5" ht="14.4" thickTop="1" thickBot="1">
      <c r="E4097"/>
    </row>
    <row r="4098" spans="5:5" ht="14.4" thickTop="1" thickBot="1">
      <c r="E4098"/>
    </row>
    <row r="4099" spans="5:5" ht="14.4" thickTop="1" thickBot="1">
      <c r="E4099"/>
    </row>
    <row r="4100" spans="5:5" ht="14.4" thickTop="1" thickBot="1">
      <c r="E4100"/>
    </row>
    <row r="4101" spans="5:5" ht="14.4" thickTop="1" thickBot="1">
      <c r="E4101"/>
    </row>
    <row r="4102" spans="5:5" ht="14.4" thickTop="1" thickBot="1">
      <c r="E4102"/>
    </row>
    <row r="4103" spans="5:5" ht="14.4" thickTop="1" thickBot="1">
      <c r="E4103"/>
    </row>
    <row r="4104" spans="5:5" ht="14.4" thickTop="1" thickBot="1">
      <c r="E4104"/>
    </row>
    <row r="4105" spans="5:5" ht="14.4" thickTop="1" thickBot="1">
      <c r="E4105"/>
    </row>
    <row r="4106" spans="5:5" ht="14.4" thickTop="1" thickBot="1">
      <c r="E4106"/>
    </row>
    <row r="4107" spans="5:5" ht="14.4" thickTop="1" thickBot="1">
      <c r="E4107"/>
    </row>
    <row r="4108" spans="5:5" ht="14.4" thickTop="1" thickBot="1">
      <c r="E4108"/>
    </row>
    <row r="4109" spans="5:5" ht="14.4" thickTop="1" thickBot="1">
      <c r="E4109"/>
    </row>
    <row r="4110" spans="5:5" ht="14.4" thickTop="1" thickBot="1">
      <c r="E4110"/>
    </row>
    <row r="4111" spans="5:5" ht="14.4" thickTop="1" thickBot="1">
      <c r="E4111"/>
    </row>
    <row r="4112" spans="5:5" ht="14.4" thickTop="1" thickBot="1">
      <c r="E4112"/>
    </row>
    <row r="4113" spans="5:5" ht="14.4" thickTop="1" thickBot="1">
      <c r="E4113"/>
    </row>
    <row r="4114" spans="5:5" ht="14.4" thickTop="1" thickBot="1">
      <c r="E4114"/>
    </row>
    <row r="4115" spans="5:5" ht="14.4" thickTop="1" thickBot="1">
      <c r="E4115"/>
    </row>
    <row r="4116" spans="5:5" ht="14.4" thickTop="1" thickBot="1">
      <c r="E4116"/>
    </row>
    <row r="4117" spans="5:5" ht="14.4" thickTop="1" thickBot="1">
      <c r="E4117"/>
    </row>
    <row r="4118" spans="5:5" ht="14.4" thickTop="1" thickBot="1">
      <c r="E4118"/>
    </row>
    <row r="4119" spans="5:5" ht="14.4" thickTop="1" thickBot="1">
      <c r="E4119"/>
    </row>
    <row r="4120" spans="5:5" ht="14.4" thickTop="1" thickBot="1">
      <c r="E4120"/>
    </row>
    <row r="4121" spans="5:5" ht="14.4" thickTop="1" thickBot="1">
      <c r="E4121"/>
    </row>
    <row r="4122" spans="5:5" ht="14.4" thickTop="1" thickBot="1">
      <c r="E4122"/>
    </row>
    <row r="4123" spans="5:5" ht="14.4" thickTop="1" thickBot="1">
      <c r="E4123"/>
    </row>
    <row r="4124" spans="5:5" ht="14.4" thickTop="1" thickBot="1">
      <c r="E4124"/>
    </row>
    <row r="4125" spans="5:5" ht="14.4" thickTop="1" thickBot="1">
      <c r="E4125"/>
    </row>
    <row r="4126" spans="5:5" ht="14.4" thickTop="1" thickBot="1">
      <c r="E4126"/>
    </row>
    <row r="4127" spans="5:5" ht="14.4" thickTop="1" thickBot="1">
      <c r="E4127"/>
    </row>
    <row r="4128" spans="5:5" ht="13.8" thickTop="1">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ht="13.8" thickBot="1">
      <c r="E4141"/>
    </row>
    <row r="4142" spans="5:5" ht="14.4" thickTop="1" thickBot="1">
      <c r="E4142"/>
    </row>
    <row r="4143" spans="5:5" ht="14.4" thickTop="1" thickBot="1">
      <c r="E4143"/>
    </row>
    <row r="4144" spans="5:5" ht="14.4" thickTop="1" thickBot="1">
      <c r="E4144"/>
    </row>
    <row r="4145" spans="5:5" ht="14.4" thickTop="1" thickBot="1">
      <c r="E4145"/>
    </row>
    <row r="4146" spans="5:5" ht="14.4" thickTop="1" thickBot="1">
      <c r="E4146"/>
    </row>
    <row r="4147" spans="5:5" ht="14.4" thickTop="1" thickBot="1">
      <c r="E4147"/>
    </row>
    <row r="4148" spans="5:5" ht="14.4" thickTop="1" thickBot="1">
      <c r="E4148"/>
    </row>
    <row r="4149" spans="5:5" ht="14.4" thickTop="1" thickBot="1">
      <c r="E4149"/>
    </row>
    <row r="4150" spans="5:5" ht="14.4" thickTop="1" thickBot="1">
      <c r="E4150"/>
    </row>
    <row r="4151" spans="5:5" ht="14.4" thickTop="1" thickBot="1">
      <c r="E4151"/>
    </row>
    <row r="4152" spans="5:5" ht="14.4" thickTop="1" thickBot="1">
      <c r="E4152"/>
    </row>
    <row r="4153" spans="5:5" ht="14.4" thickTop="1" thickBot="1">
      <c r="E4153"/>
    </row>
    <row r="4154" spans="5:5" ht="14.4" thickTop="1" thickBot="1">
      <c r="E4154"/>
    </row>
    <row r="4155" spans="5:5" ht="14.4" thickTop="1" thickBot="1">
      <c r="E4155"/>
    </row>
    <row r="4156" spans="5:5" ht="14.4" thickTop="1" thickBot="1">
      <c r="E4156"/>
    </row>
    <row r="4157" spans="5:5" ht="14.4" thickTop="1" thickBot="1">
      <c r="E4157"/>
    </row>
    <row r="4158" spans="5:5" ht="14.4" thickTop="1" thickBot="1">
      <c r="E4158"/>
    </row>
    <row r="4159" spans="5:5" ht="14.4" thickTop="1" thickBot="1">
      <c r="E4159"/>
    </row>
    <row r="4160" spans="5:5" ht="14.4" thickTop="1" thickBot="1">
      <c r="E4160"/>
    </row>
    <row r="4161" spans="5:5" ht="14.4" thickTop="1" thickBot="1">
      <c r="E4161"/>
    </row>
    <row r="4162" spans="5:5" ht="14.4" thickTop="1" thickBot="1">
      <c r="E4162"/>
    </row>
    <row r="4163" spans="5:5" ht="14.4" thickTop="1" thickBot="1">
      <c r="E4163"/>
    </row>
    <row r="4164" spans="5:5" ht="14.4" thickTop="1" thickBot="1">
      <c r="E4164"/>
    </row>
    <row r="4165" spans="5:5" ht="14.4" thickTop="1" thickBot="1">
      <c r="E4165"/>
    </row>
    <row r="4166" spans="5:5" ht="14.4" thickTop="1" thickBot="1">
      <c r="E4166"/>
    </row>
    <row r="4167" spans="5:5" ht="14.4" thickTop="1" thickBot="1">
      <c r="E4167"/>
    </row>
    <row r="4168" spans="5:5" ht="14.4" thickTop="1" thickBot="1">
      <c r="E4168"/>
    </row>
    <row r="4169" spans="5:5" ht="14.4" thickTop="1" thickBot="1">
      <c r="E4169"/>
    </row>
    <row r="4170" spans="5:5" ht="14.4" thickTop="1" thickBot="1">
      <c r="E4170"/>
    </row>
    <row r="4171" spans="5:5" ht="14.4" thickTop="1" thickBot="1">
      <c r="E4171"/>
    </row>
    <row r="4172" spans="5:5" ht="14.4" thickTop="1" thickBot="1">
      <c r="E4172"/>
    </row>
    <row r="4173" spans="5:5" ht="14.4" thickTop="1" thickBot="1">
      <c r="E4173"/>
    </row>
    <row r="4174" spans="5:5" ht="14.4" thickTop="1" thickBot="1">
      <c r="E4174"/>
    </row>
    <row r="4175" spans="5:5" ht="14.4" thickTop="1" thickBot="1">
      <c r="E4175"/>
    </row>
    <row r="4176" spans="5:5" ht="14.4" thickTop="1" thickBot="1">
      <c r="E4176"/>
    </row>
    <row r="4177" spans="5:5" ht="14.4" thickTop="1" thickBot="1">
      <c r="E4177"/>
    </row>
    <row r="4178" spans="5:5" ht="14.4" thickTop="1" thickBot="1">
      <c r="E4178"/>
    </row>
    <row r="4179" spans="5:5" ht="14.4" thickTop="1" thickBot="1">
      <c r="E4179"/>
    </row>
    <row r="4180" spans="5:5" ht="14.4" thickTop="1" thickBot="1">
      <c r="E4180"/>
    </row>
    <row r="4181" spans="5:5" ht="14.4" thickTop="1" thickBot="1">
      <c r="E4181"/>
    </row>
    <row r="4182" spans="5:5" ht="14.4" thickTop="1" thickBot="1">
      <c r="E4182"/>
    </row>
    <row r="4183" spans="5:5" ht="14.4" thickTop="1" thickBot="1">
      <c r="E4183"/>
    </row>
    <row r="4184" spans="5:5" ht="14.4" thickTop="1" thickBot="1">
      <c r="E4184"/>
    </row>
    <row r="4185" spans="5:5" ht="14.4" thickTop="1" thickBot="1">
      <c r="E4185"/>
    </row>
    <row r="4186" spans="5:5" ht="14.4" thickTop="1" thickBot="1">
      <c r="E4186"/>
    </row>
    <row r="4187" spans="5:5" ht="14.4" thickTop="1" thickBot="1">
      <c r="E4187"/>
    </row>
    <row r="4188" spans="5:5" ht="14.4" thickTop="1" thickBot="1">
      <c r="E4188"/>
    </row>
    <row r="4189" spans="5:5" ht="14.4" thickTop="1" thickBot="1">
      <c r="E4189"/>
    </row>
    <row r="4190" spans="5:5" ht="14.4" thickTop="1" thickBot="1">
      <c r="E4190"/>
    </row>
    <row r="4191" spans="5:5" ht="14.4" thickTop="1" thickBot="1">
      <c r="E4191"/>
    </row>
    <row r="4192" spans="5:5" ht="14.4" thickTop="1" thickBot="1">
      <c r="E4192"/>
    </row>
    <row r="4193" spans="5:5" ht="14.4" thickTop="1" thickBot="1">
      <c r="E4193"/>
    </row>
    <row r="4194" spans="5:5" ht="14.4" thickTop="1" thickBot="1">
      <c r="E4194"/>
    </row>
    <row r="4195" spans="5:5" ht="14.4" thickTop="1" thickBot="1">
      <c r="E4195"/>
    </row>
    <row r="4196" spans="5:5" ht="14.4" thickTop="1" thickBot="1">
      <c r="E4196"/>
    </row>
    <row r="4197" spans="5:5" ht="14.4" thickTop="1" thickBot="1">
      <c r="E4197"/>
    </row>
    <row r="4198" spans="5:5" ht="13.8" thickTop="1">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ht="13.8" thickBot="1">
      <c r="E4211"/>
    </row>
    <row r="4212" spans="5:5" ht="14.4" thickTop="1" thickBot="1">
      <c r="E4212"/>
    </row>
    <row r="4213" spans="5:5" ht="14.4" thickTop="1" thickBot="1">
      <c r="E4213"/>
    </row>
    <row r="4214" spans="5:5" ht="14.4" thickTop="1" thickBot="1">
      <c r="E4214"/>
    </row>
    <row r="4215" spans="5:5" ht="14.4" thickTop="1" thickBot="1">
      <c r="E4215"/>
    </row>
    <row r="4216" spans="5:5" ht="14.4" thickTop="1" thickBot="1">
      <c r="E4216"/>
    </row>
    <row r="4217" spans="5:5" ht="14.4" thickTop="1" thickBot="1">
      <c r="E4217"/>
    </row>
    <row r="4218" spans="5:5" ht="14.4" thickTop="1" thickBot="1">
      <c r="E4218"/>
    </row>
    <row r="4219" spans="5:5" ht="14.4" thickTop="1" thickBot="1">
      <c r="E4219"/>
    </row>
    <row r="4220" spans="5:5" ht="14.4" thickTop="1" thickBot="1">
      <c r="E4220"/>
    </row>
    <row r="4221" spans="5:5" ht="14.4" thickTop="1" thickBot="1">
      <c r="E4221"/>
    </row>
    <row r="4222" spans="5:5" ht="14.4" thickTop="1" thickBot="1">
      <c r="E4222"/>
    </row>
    <row r="4223" spans="5:5" ht="14.4" thickTop="1" thickBot="1">
      <c r="E4223"/>
    </row>
    <row r="4224" spans="5:5" ht="14.4" thickTop="1" thickBot="1">
      <c r="E4224"/>
    </row>
    <row r="4225" spans="5:5" ht="14.4" thickTop="1" thickBot="1">
      <c r="E4225"/>
    </row>
    <row r="4226" spans="5:5" ht="14.4" thickTop="1" thickBot="1">
      <c r="E4226"/>
    </row>
    <row r="4227" spans="5:5" ht="14.4" thickTop="1" thickBot="1">
      <c r="E4227"/>
    </row>
    <row r="4228" spans="5:5" ht="14.4" thickTop="1" thickBot="1">
      <c r="E4228"/>
    </row>
    <row r="4229" spans="5:5" ht="14.4" thickTop="1" thickBot="1">
      <c r="E4229"/>
    </row>
    <row r="4230" spans="5:5" ht="14.4" thickTop="1" thickBot="1">
      <c r="E4230"/>
    </row>
    <row r="4231" spans="5:5" ht="14.4" thickTop="1" thickBot="1">
      <c r="E4231"/>
    </row>
    <row r="4232" spans="5:5" ht="14.4" thickTop="1" thickBot="1">
      <c r="E4232"/>
    </row>
    <row r="4233" spans="5:5" ht="14.4" thickTop="1" thickBot="1">
      <c r="E4233"/>
    </row>
    <row r="4234" spans="5:5" ht="14.4" thickTop="1" thickBot="1">
      <c r="E4234"/>
    </row>
    <row r="4235" spans="5:5" ht="14.4" thickTop="1" thickBot="1">
      <c r="E4235"/>
    </row>
    <row r="4236" spans="5:5" ht="14.4" thickTop="1" thickBot="1">
      <c r="E4236"/>
    </row>
    <row r="4237" spans="5:5" ht="14.4" thickTop="1" thickBot="1">
      <c r="E4237"/>
    </row>
    <row r="4238" spans="5:5" ht="14.4" thickTop="1" thickBot="1">
      <c r="E4238"/>
    </row>
    <row r="4239" spans="5:5" ht="14.4" thickTop="1" thickBot="1">
      <c r="E4239"/>
    </row>
    <row r="4240" spans="5:5" ht="14.4" thickTop="1" thickBot="1">
      <c r="E4240"/>
    </row>
    <row r="4241" spans="5:5" ht="14.4" thickTop="1" thickBot="1">
      <c r="E4241"/>
    </row>
    <row r="4242" spans="5:5" ht="14.4" thickTop="1" thickBot="1">
      <c r="E4242"/>
    </row>
    <row r="4243" spans="5:5" ht="14.4" thickTop="1" thickBot="1">
      <c r="E4243"/>
    </row>
    <row r="4244" spans="5:5" ht="14.4" thickTop="1" thickBot="1">
      <c r="E4244"/>
    </row>
    <row r="4245" spans="5:5" ht="14.4" thickTop="1" thickBot="1">
      <c r="E4245"/>
    </row>
    <row r="4246" spans="5:5" ht="14.4" thickTop="1" thickBot="1">
      <c r="E4246"/>
    </row>
    <row r="4247" spans="5:5" ht="14.4" thickTop="1" thickBot="1">
      <c r="E4247"/>
    </row>
    <row r="4248" spans="5:5" ht="14.4" thickTop="1" thickBot="1">
      <c r="E4248"/>
    </row>
    <row r="4249" spans="5:5" ht="14.4" thickTop="1" thickBot="1">
      <c r="E4249"/>
    </row>
    <row r="4250" spans="5:5" ht="14.4" thickTop="1" thickBot="1">
      <c r="E4250"/>
    </row>
    <row r="4251" spans="5:5" ht="14.4" thickTop="1" thickBot="1">
      <c r="E4251"/>
    </row>
    <row r="4252" spans="5:5" ht="14.4" thickTop="1" thickBot="1">
      <c r="E4252"/>
    </row>
    <row r="4253" spans="5:5" ht="14.4" thickTop="1" thickBot="1">
      <c r="E4253"/>
    </row>
    <row r="4254" spans="5:5" ht="14.4" thickTop="1" thickBot="1">
      <c r="E4254"/>
    </row>
    <row r="4255" spans="5:5" ht="14.4" thickTop="1" thickBot="1">
      <c r="E4255"/>
    </row>
    <row r="4256" spans="5:5" ht="14.4" thickTop="1" thickBot="1">
      <c r="E4256"/>
    </row>
    <row r="4257" spans="5:5" ht="14.4" thickTop="1" thickBot="1">
      <c r="E4257"/>
    </row>
    <row r="4258" spans="5:5" ht="14.4" thickTop="1" thickBot="1">
      <c r="E4258"/>
    </row>
    <row r="4259" spans="5:5" ht="14.4" thickTop="1" thickBot="1">
      <c r="E4259"/>
    </row>
    <row r="4260" spans="5:5" ht="14.4" thickTop="1" thickBot="1">
      <c r="E4260"/>
    </row>
    <row r="4261" spans="5:5" ht="14.4" thickTop="1" thickBot="1">
      <c r="E4261"/>
    </row>
    <row r="4262" spans="5:5" ht="14.4" thickTop="1" thickBot="1">
      <c r="E4262"/>
    </row>
    <row r="4263" spans="5:5" ht="14.4" thickTop="1" thickBot="1">
      <c r="E4263"/>
    </row>
    <row r="4264" spans="5:5" ht="14.4" thickTop="1" thickBot="1">
      <c r="E4264"/>
    </row>
    <row r="4265" spans="5:5" ht="14.4" thickTop="1" thickBot="1">
      <c r="E4265"/>
    </row>
    <row r="4266" spans="5:5" ht="14.4" thickTop="1" thickBot="1">
      <c r="E4266"/>
    </row>
    <row r="4267" spans="5:5" ht="14.4" thickTop="1" thickBot="1">
      <c r="E4267"/>
    </row>
    <row r="4268" spans="5:5" ht="13.8" thickTop="1">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ht="13.8" thickBot="1">
      <c r="E4281"/>
    </row>
    <row r="4282" spans="5:5" ht="14.4" thickTop="1" thickBot="1">
      <c r="E4282"/>
    </row>
    <row r="4283" spans="5:5" ht="14.4" thickTop="1" thickBot="1">
      <c r="E4283"/>
    </row>
    <row r="4284" spans="5:5" ht="14.4" thickTop="1" thickBot="1">
      <c r="E4284"/>
    </row>
    <row r="4285" spans="5:5" ht="14.4" thickTop="1" thickBot="1">
      <c r="E4285"/>
    </row>
    <row r="4286" spans="5:5" ht="14.4" thickTop="1" thickBot="1">
      <c r="E4286"/>
    </row>
    <row r="4287" spans="5:5" ht="14.4" thickTop="1" thickBot="1">
      <c r="E4287"/>
    </row>
    <row r="4288" spans="5:5" ht="14.4" thickTop="1" thickBot="1">
      <c r="E4288"/>
    </row>
    <row r="4289" spans="5:5" ht="14.4" thickTop="1" thickBot="1">
      <c r="E4289"/>
    </row>
    <row r="4290" spans="5:5" ht="14.4" thickTop="1" thickBot="1">
      <c r="E4290"/>
    </row>
    <row r="4291" spans="5:5" ht="14.4" thickTop="1" thickBot="1">
      <c r="E4291"/>
    </row>
    <row r="4292" spans="5:5" ht="14.4" thickTop="1" thickBot="1">
      <c r="E4292"/>
    </row>
    <row r="4293" spans="5:5" ht="14.4" thickTop="1" thickBot="1">
      <c r="E4293"/>
    </row>
    <row r="4294" spans="5:5" ht="14.4" thickTop="1" thickBot="1">
      <c r="E4294"/>
    </row>
    <row r="4295" spans="5:5" ht="14.4" thickTop="1" thickBot="1">
      <c r="E4295"/>
    </row>
    <row r="4296" spans="5:5" ht="14.4" thickTop="1" thickBot="1">
      <c r="E4296"/>
    </row>
    <row r="4297" spans="5:5" ht="14.4" thickTop="1" thickBot="1">
      <c r="E4297"/>
    </row>
    <row r="4298" spans="5:5" ht="14.4" thickTop="1" thickBot="1">
      <c r="E4298"/>
    </row>
    <row r="4299" spans="5:5" ht="14.4" thickTop="1" thickBot="1">
      <c r="E4299"/>
    </row>
    <row r="4300" spans="5:5" ht="14.4" thickTop="1" thickBot="1">
      <c r="E4300"/>
    </row>
    <row r="4301" spans="5:5" ht="14.4" thickTop="1" thickBot="1">
      <c r="E4301"/>
    </row>
    <row r="4302" spans="5:5" ht="14.4" thickTop="1" thickBot="1">
      <c r="E4302"/>
    </row>
    <row r="4303" spans="5:5" ht="14.4" thickTop="1" thickBot="1">
      <c r="E4303"/>
    </row>
    <row r="4304" spans="5:5" ht="14.4" thickTop="1" thickBot="1">
      <c r="E4304"/>
    </row>
    <row r="4305" spans="5:5" ht="14.4" thickTop="1" thickBot="1">
      <c r="E4305"/>
    </row>
    <row r="4306" spans="5:5" ht="14.4" thickTop="1" thickBot="1">
      <c r="E4306"/>
    </row>
    <row r="4307" spans="5:5" ht="14.4" thickTop="1" thickBot="1">
      <c r="E4307"/>
    </row>
    <row r="4308" spans="5:5" ht="14.4" thickTop="1" thickBot="1">
      <c r="E4308"/>
    </row>
    <row r="4309" spans="5:5" ht="14.4" thickTop="1" thickBot="1">
      <c r="E4309"/>
    </row>
    <row r="4310" spans="5:5" ht="14.4" thickTop="1" thickBot="1">
      <c r="E4310"/>
    </row>
    <row r="4311" spans="5:5" ht="14.4" thickTop="1" thickBot="1">
      <c r="E4311"/>
    </row>
    <row r="4312" spans="5:5" ht="14.4" thickTop="1" thickBot="1">
      <c r="E4312"/>
    </row>
    <row r="4313" spans="5:5" ht="14.4" thickTop="1" thickBot="1">
      <c r="E4313"/>
    </row>
    <row r="4314" spans="5:5" ht="14.4" thickTop="1" thickBot="1">
      <c r="E4314"/>
    </row>
    <row r="4315" spans="5:5" ht="14.4" thickTop="1" thickBot="1">
      <c r="E4315"/>
    </row>
    <row r="4316" spans="5:5" ht="14.4" thickTop="1" thickBot="1">
      <c r="E4316"/>
    </row>
    <row r="4317" spans="5:5" ht="14.4" thickTop="1" thickBot="1">
      <c r="E4317"/>
    </row>
    <row r="4318" spans="5:5" ht="14.4" thickTop="1" thickBot="1">
      <c r="E4318"/>
    </row>
    <row r="4319" spans="5:5" ht="14.4" thickTop="1" thickBot="1">
      <c r="E4319"/>
    </row>
    <row r="4320" spans="5:5" ht="14.4" thickTop="1" thickBot="1">
      <c r="E4320"/>
    </row>
    <row r="4321" spans="5:5" ht="14.4" thickTop="1" thickBot="1">
      <c r="E4321"/>
    </row>
    <row r="4322" spans="5:5" ht="14.4" thickTop="1" thickBot="1">
      <c r="E4322"/>
    </row>
    <row r="4323" spans="5:5" ht="14.4" thickTop="1" thickBot="1">
      <c r="E4323"/>
    </row>
    <row r="4324" spans="5:5" ht="14.4" thickTop="1" thickBot="1">
      <c r="E4324"/>
    </row>
    <row r="4325" spans="5:5" ht="14.4" thickTop="1" thickBot="1">
      <c r="E4325"/>
    </row>
    <row r="4326" spans="5:5" ht="14.4" thickTop="1" thickBot="1">
      <c r="E4326"/>
    </row>
    <row r="4327" spans="5:5" ht="14.4" thickTop="1" thickBot="1">
      <c r="E4327"/>
    </row>
    <row r="4328" spans="5:5" ht="14.4" thickTop="1" thickBot="1">
      <c r="E4328"/>
    </row>
    <row r="4329" spans="5:5" ht="14.4" thickTop="1" thickBot="1">
      <c r="E4329"/>
    </row>
    <row r="4330" spans="5:5" ht="14.4" thickTop="1" thickBot="1">
      <c r="E4330"/>
    </row>
    <row r="4331" spans="5:5" ht="14.4" thickTop="1" thickBot="1">
      <c r="E4331"/>
    </row>
    <row r="4332" spans="5:5" ht="14.4" thickTop="1" thickBot="1">
      <c r="E4332"/>
    </row>
    <row r="4333" spans="5:5" ht="14.4" thickTop="1" thickBot="1">
      <c r="E4333"/>
    </row>
    <row r="4334" spans="5:5" ht="14.4" thickTop="1" thickBot="1">
      <c r="E4334"/>
    </row>
    <row r="4335" spans="5:5" ht="14.4" thickTop="1" thickBot="1">
      <c r="E4335"/>
    </row>
    <row r="4336" spans="5:5" ht="14.4" thickTop="1" thickBot="1">
      <c r="E4336"/>
    </row>
    <row r="4337" spans="5:5" ht="14.4" thickTop="1" thickBot="1">
      <c r="E4337"/>
    </row>
    <row r="4338" spans="5:5" ht="13.8" thickTop="1">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ht="13.8" thickBot="1">
      <c r="E4351"/>
    </row>
    <row r="4352" spans="5:5" ht="14.4" thickTop="1" thickBot="1">
      <c r="E4352"/>
    </row>
    <row r="4353" spans="5:5" ht="14.4" thickTop="1" thickBot="1">
      <c r="E4353"/>
    </row>
    <row r="4354" spans="5:5" ht="14.4" thickTop="1" thickBot="1">
      <c r="E4354"/>
    </row>
    <row r="4355" spans="5:5" ht="14.4" thickTop="1" thickBot="1">
      <c r="E4355"/>
    </row>
    <row r="4356" spans="5:5" ht="14.4" thickTop="1" thickBot="1">
      <c r="E4356"/>
    </row>
    <row r="4357" spans="5:5" ht="14.4" thickTop="1" thickBot="1">
      <c r="E4357"/>
    </row>
    <row r="4358" spans="5:5" ht="14.4" thickTop="1" thickBot="1">
      <c r="E4358"/>
    </row>
    <row r="4359" spans="5:5" ht="14.4" thickTop="1" thickBot="1">
      <c r="E4359"/>
    </row>
    <row r="4360" spans="5:5" ht="14.4" thickTop="1" thickBot="1">
      <c r="E4360"/>
    </row>
    <row r="4361" spans="5:5" ht="14.4" thickTop="1" thickBot="1">
      <c r="E4361"/>
    </row>
    <row r="4362" spans="5:5" ht="14.4" thickTop="1" thickBot="1">
      <c r="E4362"/>
    </row>
    <row r="4363" spans="5:5" ht="14.4" thickTop="1" thickBot="1">
      <c r="E4363"/>
    </row>
    <row r="4364" spans="5:5" ht="14.4" thickTop="1" thickBot="1">
      <c r="E4364"/>
    </row>
    <row r="4365" spans="5:5" ht="14.4" thickTop="1" thickBot="1">
      <c r="E4365"/>
    </row>
    <row r="4366" spans="5:5" ht="14.4" thickTop="1" thickBot="1">
      <c r="E4366"/>
    </row>
    <row r="4367" spans="5:5" ht="14.4" thickTop="1" thickBot="1">
      <c r="E4367"/>
    </row>
    <row r="4368" spans="5:5" ht="14.4" thickTop="1" thickBot="1">
      <c r="E4368"/>
    </row>
    <row r="4369" spans="5:5" ht="14.4" thickTop="1" thickBot="1">
      <c r="E4369"/>
    </row>
    <row r="4370" spans="5:5" ht="14.4" thickTop="1" thickBot="1">
      <c r="E4370"/>
    </row>
    <row r="4371" spans="5:5" ht="14.4" thickTop="1" thickBot="1">
      <c r="E4371"/>
    </row>
    <row r="4372" spans="5:5" ht="14.4" thickTop="1" thickBot="1">
      <c r="E4372"/>
    </row>
    <row r="4373" spans="5:5" ht="14.4" thickTop="1" thickBot="1">
      <c r="E4373"/>
    </row>
    <row r="4374" spans="5:5" ht="14.4" thickTop="1" thickBot="1">
      <c r="E4374"/>
    </row>
    <row r="4375" spans="5:5" ht="14.4" thickTop="1" thickBot="1">
      <c r="E4375"/>
    </row>
    <row r="4376" spans="5:5" ht="14.4" thickTop="1" thickBot="1">
      <c r="E4376"/>
    </row>
    <row r="4377" spans="5:5" ht="14.4" thickTop="1" thickBot="1">
      <c r="E4377"/>
    </row>
    <row r="4378" spans="5:5" ht="14.4" thickTop="1" thickBot="1">
      <c r="E4378"/>
    </row>
    <row r="4379" spans="5:5" ht="14.4" thickTop="1" thickBot="1">
      <c r="E4379"/>
    </row>
    <row r="4380" spans="5:5" ht="14.4" thickTop="1" thickBot="1">
      <c r="E4380"/>
    </row>
    <row r="4381" spans="5:5" ht="14.4" thickTop="1" thickBot="1">
      <c r="E4381"/>
    </row>
    <row r="4382" spans="5:5" ht="14.4" thickTop="1" thickBot="1">
      <c r="E4382"/>
    </row>
    <row r="4383" spans="5:5" ht="14.4" thickTop="1" thickBot="1">
      <c r="E4383"/>
    </row>
    <row r="4384" spans="5:5" ht="14.4" thickTop="1" thickBot="1">
      <c r="E4384"/>
    </row>
    <row r="4385" spans="5:5" ht="14.4" thickTop="1" thickBot="1">
      <c r="E4385"/>
    </row>
    <row r="4386" spans="5:5" ht="14.4" thickTop="1" thickBot="1">
      <c r="E4386"/>
    </row>
    <row r="4387" spans="5:5" ht="14.4" thickTop="1" thickBot="1">
      <c r="E4387"/>
    </row>
    <row r="4388" spans="5:5" ht="14.4" thickTop="1" thickBot="1">
      <c r="E4388"/>
    </row>
    <row r="4389" spans="5:5" ht="14.4" thickTop="1" thickBot="1">
      <c r="E4389"/>
    </row>
    <row r="4390" spans="5:5" ht="14.4" thickTop="1" thickBot="1">
      <c r="E4390"/>
    </row>
    <row r="4391" spans="5:5" ht="14.4" thickTop="1" thickBot="1">
      <c r="E4391"/>
    </row>
    <row r="4392" spans="5:5" ht="14.4" thickTop="1" thickBot="1">
      <c r="E4392"/>
    </row>
    <row r="4393" spans="5:5" ht="14.4" thickTop="1" thickBot="1">
      <c r="E4393"/>
    </row>
    <row r="4394" spans="5:5" ht="14.4" thickTop="1" thickBot="1">
      <c r="E4394"/>
    </row>
    <row r="4395" spans="5:5" ht="14.4" thickTop="1" thickBot="1">
      <c r="E4395"/>
    </row>
    <row r="4396" spans="5:5" ht="14.4" thickTop="1" thickBot="1">
      <c r="E4396"/>
    </row>
    <row r="4397" spans="5:5" ht="14.4" thickTop="1" thickBot="1">
      <c r="E4397"/>
    </row>
    <row r="4398" spans="5:5" ht="14.4" thickTop="1" thickBot="1">
      <c r="E4398"/>
    </row>
    <row r="4399" spans="5:5" ht="14.4" thickTop="1" thickBot="1">
      <c r="E4399"/>
    </row>
    <row r="4400" spans="5:5" ht="14.4" thickTop="1" thickBot="1">
      <c r="E4400"/>
    </row>
    <row r="4401" spans="5:5" ht="14.4" thickTop="1" thickBot="1">
      <c r="E4401"/>
    </row>
    <row r="4402" spans="5:5" ht="14.4" thickTop="1" thickBot="1">
      <c r="E4402"/>
    </row>
    <row r="4403" spans="5:5" ht="14.4" thickTop="1" thickBot="1">
      <c r="E4403"/>
    </row>
    <row r="4404" spans="5:5" ht="14.4" thickTop="1" thickBot="1">
      <c r="E4404"/>
    </row>
    <row r="4405" spans="5:5" ht="14.4" thickTop="1" thickBot="1">
      <c r="E4405"/>
    </row>
    <row r="4406" spans="5:5" ht="14.4" thickTop="1" thickBot="1">
      <c r="E4406"/>
    </row>
    <row r="4407" spans="5:5" ht="14.4" thickTop="1" thickBot="1">
      <c r="E4407"/>
    </row>
    <row r="4408" spans="5:5" ht="13.8" thickTop="1">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ht="13.8" thickBot="1">
      <c r="E4421"/>
    </row>
    <row r="4422" spans="5:5" ht="14.4" thickTop="1" thickBot="1">
      <c r="E4422"/>
    </row>
    <row r="4423" spans="5:5" ht="14.4" thickTop="1" thickBot="1">
      <c r="E4423"/>
    </row>
    <row r="4424" spans="5:5" ht="14.4" thickTop="1" thickBot="1">
      <c r="E4424"/>
    </row>
    <row r="4425" spans="5:5" ht="14.4" thickTop="1" thickBot="1">
      <c r="E4425"/>
    </row>
    <row r="4426" spans="5:5" ht="14.4" thickTop="1" thickBot="1">
      <c r="E4426"/>
    </row>
    <row r="4427" spans="5:5" ht="14.4" thickTop="1" thickBot="1">
      <c r="E4427"/>
    </row>
    <row r="4428" spans="5:5" ht="14.4" thickTop="1" thickBot="1">
      <c r="E4428"/>
    </row>
    <row r="4429" spans="5:5" ht="14.4" thickTop="1" thickBot="1">
      <c r="E4429"/>
    </row>
    <row r="4430" spans="5:5" ht="14.4" thickTop="1" thickBot="1">
      <c r="E4430"/>
    </row>
    <row r="4431" spans="5:5" ht="14.4" thickTop="1" thickBot="1">
      <c r="E4431"/>
    </row>
    <row r="4432" spans="5:5" ht="14.4" thickTop="1" thickBot="1">
      <c r="E4432"/>
    </row>
    <row r="4433" spans="5:5" ht="14.4" thickTop="1" thickBot="1">
      <c r="E4433"/>
    </row>
    <row r="4434" spans="5:5" ht="14.4" thickTop="1" thickBot="1">
      <c r="E4434"/>
    </row>
    <row r="4435" spans="5:5" ht="14.4" thickTop="1" thickBot="1">
      <c r="E4435"/>
    </row>
    <row r="4436" spans="5:5" ht="14.4" thickTop="1" thickBot="1">
      <c r="E4436"/>
    </row>
    <row r="4437" spans="5:5" ht="14.4" thickTop="1" thickBot="1">
      <c r="E4437"/>
    </row>
    <row r="4438" spans="5:5" ht="14.4" thickTop="1" thickBot="1">
      <c r="E4438"/>
    </row>
    <row r="4439" spans="5:5" ht="14.4" thickTop="1" thickBot="1">
      <c r="E4439"/>
    </row>
    <row r="4440" spans="5:5" ht="14.4" thickTop="1" thickBot="1">
      <c r="E4440"/>
    </row>
    <row r="4441" spans="5:5" ht="14.4" thickTop="1" thickBot="1">
      <c r="E4441"/>
    </row>
    <row r="4442" spans="5:5" ht="14.4" thickTop="1" thickBot="1">
      <c r="E4442"/>
    </row>
    <row r="4443" spans="5:5" ht="14.4" thickTop="1" thickBot="1">
      <c r="E4443"/>
    </row>
    <row r="4444" spans="5:5" ht="14.4" thickTop="1" thickBot="1">
      <c r="E4444"/>
    </row>
    <row r="4445" spans="5:5" ht="14.4" thickTop="1" thickBot="1">
      <c r="E4445"/>
    </row>
    <row r="4446" spans="5:5" ht="14.4" thickTop="1" thickBot="1">
      <c r="E4446"/>
    </row>
    <row r="4447" spans="5:5" ht="14.4" thickTop="1" thickBot="1">
      <c r="E4447"/>
    </row>
    <row r="4448" spans="5:5" ht="14.4" thickTop="1" thickBot="1">
      <c r="E4448"/>
    </row>
    <row r="4449" spans="5:5" ht="14.4" thickTop="1" thickBot="1">
      <c r="E4449"/>
    </row>
    <row r="4450" spans="5:5" ht="14.4" thickTop="1" thickBot="1">
      <c r="E4450"/>
    </row>
    <row r="4451" spans="5:5" ht="14.4" thickTop="1" thickBot="1">
      <c r="E4451"/>
    </row>
    <row r="4452" spans="5:5" ht="14.4" thickTop="1" thickBot="1">
      <c r="E4452"/>
    </row>
    <row r="4453" spans="5:5" ht="14.4" thickTop="1" thickBot="1">
      <c r="E4453"/>
    </row>
    <row r="4454" spans="5:5" ht="14.4" thickTop="1" thickBot="1">
      <c r="E4454"/>
    </row>
    <row r="4455" spans="5:5" ht="14.4" thickTop="1" thickBot="1">
      <c r="E4455"/>
    </row>
    <row r="4456" spans="5:5" ht="14.4" thickTop="1" thickBot="1">
      <c r="E4456"/>
    </row>
    <row r="4457" spans="5:5" ht="14.4" thickTop="1" thickBot="1">
      <c r="E4457"/>
    </row>
    <row r="4458" spans="5:5" ht="14.4" thickTop="1" thickBot="1">
      <c r="E4458"/>
    </row>
    <row r="4459" spans="5:5" ht="14.4" thickTop="1" thickBot="1">
      <c r="E4459"/>
    </row>
    <row r="4460" spans="5:5" ht="14.4" thickTop="1" thickBot="1">
      <c r="E4460"/>
    </row>
    <row r="4461" spans="5:5" ht="14.4" thickTop="1" thickBot="1">
      <c r="E4461"/>
    </row>
    <row r="4462" spans="5:5" ht="14.4" thickTop="1" thickBot="1">
      <c r="E4462"/>
    </row>
    <row r="4463" spans="5:5" ht="14.4" thickTop="1" thickBot="1">
      <c r="E4463"/>
    </row>
    <row r="4464" spans="5:5" ht="14.4" thickTop="1" thickBot="1">
      <c r="E4464"/>
    </row>
    <row r="4465" spans="5:5" ht="14.4" thickTop="1" thickBot="1">
      <c r="E4465"/>
    </row>
    <row r="4466" spans="5:5" ht="14.4" thickTop="1" thickBot="1">
      <c r="E4466"/>
    </row>
    <row r="4467" spans="5:5" ht="14.4" thickTop="1" thickBot="1">
      <c r="E4467"/>
    </row>
    <row r="4468" spans="5:5" ht="14.4" thickTop="1" thickBot="1">
      <c r="E4468"/>
    </row>
    <row r="4469" spans="5:5" ht="14.4" thickTop="1" thickBot="1">
      <c r="E4469"/>
    </row>
    <row r="4470" spans="5:5" ht="14.4" thickTop="1" thickBot="1">
      <c r="E4470"/>
    </row>
    <row r="4471" spans="5:5" ht="14.4" thickTop="1" thickBot="1">
      <c r="E4471"/>
    </row>
    <row r="4472" spans="5:5" ht="14.4" thickTop="1" thickBot="1">
      <c r="E4472"/>
    </row>
    <row r="4473" spans="5:5" ht="14.4" thickTop="1" thickBot="1">
      <c r="E4473"/>
    </row>
    <row r="4474" spans="5:5" ht="14.4" thickTop="1" thickBot="1">
      <c r="E4474"/>
    </row>
    <row r="4475" spans="5:5" ht="14.4" thickTop="1" thickBot="1">
      <c r="E4475"/>
    </row>
    <row r="4476" spans="5:5" ht="14.4" thickTop="1" thickBot="1">
      <c r="E4476"/>
    </row>
    <row r="4477" spans="5:5" ht="14.4" thickTop="1" thickBot="1">
      <c r="E4477"/>
    </row>
    <row r="4478" spans="5:5" ht="13.8" thickTop="1">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ht="13.8" thickBot="1">
      <c r="E4491"/>
    </row>
    <row r="4492" spans="5:5" ht="14.4" thickTop="1" thickBot="1">
      <c r="E4492"/>
    </row>
    <row r="4493" spans="5:5" ht="14.4" thickTop="1" thickBot="1">
      <c r="E4493"/>
    </row>
    <row r="4494" spans="5:5" ht="14.4" thickTop="1" thickBot="1">
      <c r="E4494"/>
    </row>
    <row r="4495" spans="5:5" ht="14.4" thickTop="1" thickBot="1">
      <c r="E4495"/>
    </row>
    <row r="4496" spans="5:5" ht="14.4" thickTop="1" thickBot="1">
      <c r="E4496"/>
    </row>
    <row r="4497" spans="5:5" ht="14.4" thickTop="1" thickBot="1">
      <c r="E4497"/>
    </row>
    <row r="4498" spans="5:5" ht="14.4" thickTop="1" thickBot="1">
      <c r="E4498"/>
    </row>
    <row r="4499" spans="5:5" ht="14.4" thickTop="1" thickBot="1">
      <c r="E4499"/>
    </row>
    <row r="4500" spans="5:5" ht="14.4" thickTop="1" thickBot="1">
      <c r="E4500"/>
    </row>
    <row r="4501" spans="5:5" ht="14.4" thickTop="1" thickBot="1">
      <c r="E4501"/>
    </row>
    <row r="4502" spans="5:5" ht="14.4" thickTop="1" thickBot="1">
      <c r="E4502"/>
    </row>
    <row r="4503" spans="5:5" ht="14.4" thickTop="1" thickBot="1">
      <c r="E4503"/>
    </row>
    <row r="4504" spans="5:5" ht="14.4" thickTop="1" thickBot="1">
      <c r="E4504"/>
    </row>
    <row r="4505" spans="5:5" ht="14.4" thickTop="1" thickBot="1">
      <c r="E4505"/>
    </row>
    <row r="4506" spans="5:5" ht="14.4" thickTop="1" thickBot="1">
      <c r="E4506"/>
    </row>
    <row r="4507" spans="5:5" ht="14.4" thickTop="1" thickBot="1">
      <c r="E4507"/>
    </row>
    <row r="4508" spans="5:5" ht="14.4" thickTop="1" thickBot="1">
      <c r="E4508"/>
    </row>
    <row r="4509" spans="5:5" ht="14.4" thickTop="1" thickBot="1">
      <c r="E4509"/>
    </row>
    <row r="4510" spans="5:5" ht="14.4" thickTop="1" thickBot="1">
      <c r="E4510"/>
    </row>
    <row r="4511" spans="5:5" ht="14.4" thickTop="1" thickBot="1">
      <c r="E4511"/>
    </row>
    <row r="4512" spans="5:5" ht="14.4" thickTop="1" thickBot="1">
      <c r="E4512"/>
    </row>
    <row r="4513" spans="5:5" ht="14.4" thickTop="1" thickBot="1">
      <c r="E4513"/>
    </row>
    <row r="4514" spans="5:5" ht="14.4" thickTop="1" thickBot="1">
      <c r="E4514"/>
    </row>
    <row r="4515" spans="5:5" ht="14.4" thickTop="1" thickBot="1">
      <c r="E4515"/>
    </row>
    <row r="4516" spans="5:5" ht="14.4" thickTop="1" thickBot="1">
      <c r="E4516"/>
    </row>
    <row r="4517" spans="5:5" ht="14.4" thickTop="1" thickBot="1">
      <c r="E4517"/>
    </row>
    <row r="4518" spans="5:5" ht="14.4" thickTop="1" thickBot="1">
      <c r="E4518"/>
    </row>
    <row r="4519" spans="5:5" ht="14.4" thickTop="1" thickBot="1">
      <c r="E4519"/>
    </row>
    <row r="4520" spans="5:5" ht="14.4" thickTop="1" thickBot="1">
      <c r="E4520"/>
    </row>
    <row r="4521" spans="5:5" ht="14.4" thickTop="1" thickBot="1">
      <c r="E4521"/>
    </row>
    <row r="4522" spans="5:5" ht="14.4" thickTop="1" thickBot="1">
      <c r="E4522"/>
    </row>
    <row r="4523" spans="5:5" ht="14.4" thickTop="1" thickBot="1">
      <c r="E4523"/>
    </row>
    <row r="4524" spans="5:5" ht="14.4" thickTop="1" thickBot="1">
      <c r="E4524"/>
    </row>
    <row r="4525" spans="5:5" ht="14.4" thickTop="1" thickBot="1">
      <c r="E4525"/>
    </row>
    <row r="4526" spans="5:5" ht="14.4" thickTop="1" thickBot="1">
      <c r="E4526"/>
    </row>
    <row r="4527" spans="5:5" ht="14.4" thickTop="1" thickBot="1">
      <c r="E4527"/>
    </row>
    <row r="4528" spans="5:5" ht="14.4" thickTop="1" thickBot="1">
      <c r="E4528"/>
    </row>
    <row r="4529" spans="5:5" ht="14.4" thickTop="1" thickBot="1">
      <c r="E4529"/>
    </row>
    <row r="4530" spans="5:5" ht="14.4" thickTop="1" thickBot="1">
      <c r="E4530"/>
    </row>
    <row r="4531" spans="5:5" ht="14.4" thickTop="1" thickBot="1">
      <c r="E4531"/>
    </row>
    <row r="4532" spans="5:5" ht="14.4" thickTop="1" thickBot="1">
      <c r="E4532"/>
    </row>
    <row r="4533" spans="5:5" ht="14.4" thickTop="1" thickBot="1">
      <c r="E4533"/>
    </row>
    <row r="4534" spans="5:5" ht="14.4" thickTop="1" thickBot="1">
      <c r="E4534"/>
    </row>
    <row r="4535" spans="5:5" ht="14.4" thickTop="1" thickBot="1">
      <c r="E4535"/>
    </row>
    <row r="4536" spans="5:5" ht="14.4" thickTop="1" thickBot="1">
      <c r="E4536"/>
    </row>
    <row r="4537" spans="5:5" ht="14.4" thickTop="1" thickBot="1">
      <c r="E4537"/>
    </row>
    <row r="4538" spans="5:5" ht="14.4" thickTop="1" thickBot="1">
      <c r="E4538"/>
    </row>
    <row r="4539" spans="5:5" ht="14.4" thickTop="1" thickBot="1">
      <c r="E4539"/>
    </row>
    <row r="4540" spans="5:5" ht="14.4" thickTop="1" thickBot="1">
      <c r="E4540"/>
    </row>
    <row r="4541" spans="5:5" ht="14.4" thickTop="1" thickBot="1">
      <c r="E4541"/>
    </row>
    <row r="4542" spans="5:5" ht="14.4" thickTop="1" thickBot="1">
      <c r="E4542"/>
    </row>
    <row r="4543" spans="5:5" ht="14.4" thickTop="1" thickBot="1">
      <c r="E4543"/>
    </row>
    <row r="4544" spans="5:5" ht="14.4" thickTop="1" thickBot="1">
      <c r="E4544"/>
    </row>
    <row r="4545" spans="5:5" ht="14.4" thickTop="1" thickBot="1">
      <c r="E4545"/>
    </row>
    <row r="4546" spans="5:5" ht="14.4" thickTop="1" thickBot="1">
      <c r="E4546"/>
    </row>
    <row r="4547" spans="5:5" ht="14.4" thickTop="1" thickBot="1">
      <c r="E4547"/>
    </row>
    <row r="4548" spans="5:5" ht="13.8" thickTop="1">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ht="13.8" thickBot="1">
      <c r="E4561"/>
    </row>
    <row r="4562" spans="5:5" ht="14.4" thickTop="1" thickBot="1">
      <c r="E4562"/>
    </row>
    <row r="4563" spans="5:5" ht="14.4" thickTop="1" thickBot="1">
      <c r="E4563"/>
    </row>
    <row r="4564" spans="5:5" ht="14.4" thickTop="1" thickBot="1">
      <c r="E4564"/>
    </row>
    <row r="4565" spans="5:5" ht="14.4" thickTop="1" thickBot="1">
      <c r="E4565"/>
    </row>
    <row r="4566" spans="5:5" ht="14.4" thickTop="1" thickBot="1">
      <c r="E4566"/>
    </row>
    <row r="4567" spans="5:5" ht="14.4" thickTop="1" thickBot="1">
      <c r="E4567"/>
    </row>
    <row r="4568" spans="5:5" ht="14.4" thickTop="1" thickBot="1">
      <c r="E4568"/>
    </row>
    <row r="4569" spans="5:5" ht="14.4" thickTop="1" thickBot="1">
      <c r="E4569"/>
    </row>
    <row r="4570" spans="5:5" ht="14.4" thickTop="1" thickBot="1">
      <c r="E4570"/>
    </row>
    <row r="4571" spans="5:5" ht="14.4" thickTop="1" thickBot="1">
      <c r="E4571"/>
    </row>
    <row r="4572" spans="5:5" ht="14.4" thickTop="1" thickBot="1">
      <c r="E4572"/>
    </row>
    <row r="4573" spans="5:5" ht="14.4" thickTop="1" thickBot="1">
      <c r="E4573"/>
    </row>
    <row r="4574" spans="5:5" ht="14.4" thickTop="1" thickBot="1">
      <c r="E4574"/>
    </row>
    <row r="4575" spans="5:5" ht="14.4" thickTop="1" thickBot="1">
      <c r="E4575"/>
    </row>
    <row r="4576" spans="5:5" ht="14.4" thickTop="1" thickBot="1">
      <c r="E4576"/>
    </row>
    <row r="4577" spans="5:5" ht="14.4" thickTop="1" thickBot="1">
      <c r="E4577"/>
    </row>
    <row r="4578" spans="5:5" ht="14.4" thickTop="1" thickBot="1">
      <c r="E4578"/>
    </row>
    <row r="4579" spans="5:5" ht="14.4" thickTop="1" thickBot="1">
      <c r="E4579"/>
    </row>
    <row r="4580" spans="5:5" ht="14.4" thickTop="1" thickBot="1">
      <c r="E4580"/>
    </row>
    <row r="4581" spans="5:5" ht="14.4" thickTop="1" thickBot="1">
      <c r="E4581"/>
    </row>
    <row r="4582" spans="5:5" ht="14.4" thickTop="1" thickBot="1">
      <c r="E4582"/>
    </row>
    <row r="4583" spans="5:5" ht="14.4" thickTop="1" thickBot="1">
      <c r="E4583"/>
    </row>
    <row r="4584" spans="5:5" ht="14.4" thickTop="1" thickBot="1">
      <c r="E4584"/>
    </row>
    <row r="4585" spans="5:5" ht="14.4" thickTop="1" thickBot="1">
      <c r="E4585"/>
    </row>
    <row r="4586" spans="5:5" ht="14.4" thickTop="1" thickBot="1">
      <c r="E4586"/>
    </row>
    <row r="4587" spans="5:5" ht="14.4" thickTop="1" thickBot="1">
      <c r="E4587"/>
    </row>
    <row r="4588" spans="5:5" ht="14.4" thickTop="1" thickBot="1">
      <c r="E4588"/>
    </row>
    <row r="4589" spans="5:5" ht="14.4" thickTop="1" thickBot="1">
      <c r="E4589"/>
    </row>
    <row r="4590" spans="5:5" ht="14.4" thickTop="1" thickBot="1">
      <c r="E4590"/>
    </row>
    <row r="4591" spans="5:5" ht="14.4" thickTop="1" thickBot="1">
      <c r="E4591"/>
    </row>
    <row r="4592" spans="5:5" ht="14.4" thickTop="1" thickBot="1">
      <c r="E4592"/>
    </row>
    <row r="4593" spans="5:5" ht="14.4" thickTop="1" thickBot="1">
      <c r="E4593"/>
    </row>
    <row r="4594" spans="5:5" ht="14.4" thickTop="1" thickBot="1">
      <c r="E4594"/>
    </row>
    <row r="4595" spans="5:5" ht="14.4" thickTop="1" thickBot="1">
      <c r="E4595"/>
    </row>
    <row r="4596" spans="5:5" ht="14.4" thickTop="1" thickBot="1">
      <c r="E4596"/>
    </row>
    <row r="4597" spans="5:5" ht="14.4" thickTop="1" thickBot="1">
      <c r="E4597"/>
    </row>
    <row r="4598" spans="5:5" ht="14.4" thickTop="1" thickBot="1">
      <c r="E4598"/>
    </row>
    <row r="4599" spans="5:5" ht="14.4" thickTop="1" thickBot="1">
      <c r="E4599"/>
    </row>
    <row r="4600" spans="5:5" ht="14.4" thickTop="1" thickBot="1">
      <c r="E4600"/>
    </row>
    <row r="4601" spans="5:5" ht="14.4" thickTop="1" thickBot="1">
      <c r="E4601"/>
    </row>
    <row r="4602" spans="5:5" ht="14.4" thickTop="1" thickBot="1">
      <c r="E4602"/>
    </row>
    <row r="4603" spans="5:5" ht="14.4" thickTop="1" thickBot="1">
      <c r="E4603"/>
    </row>
    <row r="4604" spans="5:5" ht="14.4" thickTop="1" thickBot="1">
      <c r="E4604"/>
    </row>
    <row r="4605" spans="5:5" ht="14.4" thickTop="1" thickBot="1">
      <c r="E4605"/>
    </row>
    <row r="4606" spans="5:5" ht="14.4" thickTop="1" thickBot="1">
      <c r="E4606"/>
    </row>
    <row r="4607" spans="5:5" ht="14.4" thickTop="1" thickBot="1">
      <c r="E4607"/>
    </row>
    <row r="4608" spans="5:5" ht="14.4" thickTop="1" thickBot="1">
      <c r="E4608"/>
    </row>
    <row r="4609" spans="5:5" ht="14.4" thickTop="1" thickBot="1">
      <c r="E4609"/>
    </row>
    <row r="4610" spans="5:5" ht="14.4" thickTop="1" thickBot="1">
      <c r="E4610"/>
    </row>
    <row r="4611" spans="5:5" ht="14.4" thickTop="1" thickBot="1">
      <c r="E4611"/>
    </row>
    <row r="4612" spans="5:5" ht="14.4" thickTop="1" thickBot="1">
      <c r="E4612"/>
    </row>
    <row r="4613" spans="5:5" ht="14.4" thickTop="1" thickBot="1">
      <c r="E4613"/>
    </row>
    <row r="4614" spans="5:5" ht="14.4" thickTop="1" thickBot="1">
      <c r="E4614"/>
    </row>
    <row r="4615" spans="5:5" ht="14.4" thickTop="1" thickBot="1">
      <c r="E4615"/>
    </row>
    <row r="4616" spans="5:5" ht="14.4" thickTop="1" thickBot="1">
      <c r="E4616"/>
    </row>
    <row r="4617" spans="5:5" ht="14.4" thickTop="1" thickBot="1">
      <c r="E4617"/>
    </row>
    <row r="4618" spans="5:5" ht="13.8" thickTop="1">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ht="13.8" thickBot="1">
      <c r="E4631"/>
    </row>
    <row r="4632" spans="5:5" ht="14.4" thickTop="1" thickBot="1">
      <c r="E4632"/>
    </row>
    <row r="4633" spans="5:5" ht="14.4" thickTop="1" thickBot="1">
      <c r="E4633"/>
    </row>
    <row r="4634" spans="5:5" ht="14.4" thickTop="1" thickBot="1">
      <c r="E4634"/>
    </row>
    <row r="4635" spans="5:5" ht="14.4" thickTop="1" thickBot="1">
      <c r="E4635"/>
    </row>
    <row r="4636" spans="5:5" ht="14.4" thickTop="1" thickBot="1">
      <c r="E4636"/>
    </row>
    <row r="4637" spans="5:5" ht="14.4" thickTop="1" thickBot="1">
      <c r="E4637"/>
    </row>
    <row r="4638" spans="5:5" ht="14.4" thickTop="1" thickBot="1">
      <c r="E4638"/>
    </row>
    <row r="4639" spans="5:5" ht="14.4" thickTop="1" thickBot="1">
      <c r="E4639"/>
    </row>
    <row r="4640" spans="5:5" ht="14.4" thickTop="1" thickBot="1">
      <c r="E4640"/>
    </row>
    <row r="4641" spans="5:5" ht="14.4" thickTop="1" thickBot="1">
      <c r="E4641"/>
    </row>
    <row r="4642" spans="5:5" ht="14.4" thickTop="1" thickBot="1">
      <c r="E4642"/>
    </row>
    <row r="4643" spans="5:5" ht="14.4" thickTop="1" thickBot="1">
      <c r="E4643"/>
    </row>
    <row r="4644" spans="5:5" ht="14.4" thickTop="1" thickBot="1">
      <c r="E4644"/>
    </row>
    <row r="4645" spans="5:5" ht="14.4" thickTop="1" thickBot="1">
      <c r="E4645"/>
    </row>
    <row r="4646" spans="5:5" ht="14.4" thickTop="1" thickBot="1">
      <c r="E4646"/>
    </row>
    <row r="4647" spans="5:5" ht="14.4" thickTop="1" thickBot="1">
      <c r="E4647"/>
    </row>
    <row r="4648" spans="5:5" ht="14.4" thickTop="1" thickBot="1">
      <c r="E4648"/>
    </row>
    <row r="4649" spans="5:5" ht="14.4" thickTop="1" thickBot="1">
      <c r="E4649"/>
    </row>
    <row r="4650" spans="5:5" ht="14.4" thickTop="1" thickBot="1">
      <c r="E4650"/>
    </row>
    <row r="4651" spans="5:5" ht="14.4" thickTop="1" thickBot="1">
      <c r="E4651"/>
    </row>
    <row r="4652" spans="5:5" ht="14.4" thickTop="1" thickBot="1">
      <c r="E4652"/>
    </row>
    <row r="4653" spans="5:5" ht="14.4" thickTop="1" thickBot="1">
      <c r="E4653"/>
    </row>
    <row r="4654" spans="5:5" ht="14.4" thickTop="1" thickBot="1">
      <c r="E4654"/>
    </row>
    <row r="4655" spans="5:5" ht="14.4" thickTop="1" thickBot="1">
      <c r="E4655"/>
    </row>
    <row r="4656" spans="5:5" ht="14.4" thickTop="1" thickBot="1">
      <c r="E4656"/>
    </row>
    <row r="4657" spans="5:5" ht="14.4" thickTop="1" thickBot="1">
      <c r="E4657"/>
    </row>
    <row r="4658" spans="5:5" ht="14.4" thickTop="1" thickBot="1">
      <c r="E4658"/>
    </row>
    <row r="4659" spans="5:5" ht="14.4" thickTop="1" thickBot="1">
      <c r="E4659"/>
    </row>
    <row r="4660" spans="5:5" ht="14.4" thickTop="1" thickBot="1">
      <c r="E4660"/>
    </row>
    <row r="4661" spans="5:5" ht="14.4" thickTop="1" thickBot="1">
      <c r="E4661"/>
    </row>
    <row r="4662" spans="5:5" ht="14.4" thickTop="1" thickBot="1">
      <c r="E4662"/>
    </row>
    <row r="4663" spans="5:5" ht="14.4" thickTop="1" thickBot="1">
      <c r="E4663"/>
    </row>
    <row r="4664" spans="5:5" ht="14.4" thickTop="1" thickBot="1">
      <c r="E4664"/>
    </row>
    <row r="4665" spans="5:5" ht="14.4" thickTop="1" thickBot="1">
      <c r="E4665"/>
    </row>
    <row r="4666" spans="5:5" ht="14.4" thickTop="1" thickBot="1">
      <c r="E4666"/>
    </row>
    <row r="4667" spans="5:5" ht="14.4" thickTop="1" thickBot="1">
      <c r="E4667"/>
    </row>
    <row r="4668" spans="5:5" ht="14.4" thickTop="1" thickBot="1">
      <c r="E4668"/>
    </row>
    <row r="4669" spans="5:5" ht="14.4" thickTop="1" thickBot="1">
      <c r="E4669"/>
    </row>
    <row r="4670" spans="5:5" ht="14.4" thickTop="1" thickBot="1">
      <c r="E4670"/>
    </row>
    <row r="4671" spans="5:5" ht="14.4" thickTop="1" thickBot="1">
      <c r="E4671"/>
    </row>
    <row r="4672" spans="5:5" ht="14.4" thickTop="1" thickBot="1">
      <c r="E4672"/>
    </row>
    <row r="4673" spans="5:5" ht="14.4" thickTop="1" thickBot="1">
      <c r="E4673"/>
    </row>
    <row r="4674" spans="5:5" ht="14.4" thickTop="1" thickBot="1">
      <c r="E4674"/>
    </row>
    <row r="4675" spans="5:5" ht="14.4" thickTop="1" thickBot="1">
      <c r="E4675"/>
    </row>
    <row r="4676" spans="5:5" ht="14.4" thickTop="1" thickBot="1">
      <c r="E4676"/>
    </row>
    <row r="4677" spans="5:5" ht="14.4" thickTop="1" thickBot="1">
      <c r="E4677"/>
    </row>
    <row r="4678" spans="5:5" ht="14.4" thickTop="1" thickBot="1">
      <c r="E4678"/>
    </row>
    <row r="4679" spans="5:5" ht="14.4" thickTop="1" thickBot="1">
      <c r="E4679"/>
    </row>
    <row r="4680" spans="5:5" ht="14.4" thickTop="1" thickBot="1">
      <c r="E4680"/>
    </row>
    <row r="4681" spans="5:5" ht="14.4" thickTop="1" thickBot="1">
      <c r="E4681"/>
    </row>
    <row r="4682" spans="5:5" ht="14.4" thickTop="1" thickBot="1">
      <c r="E4682"/>
    </row>
    <row r="4683" spans="5:5" ht="14.4" thickTop="1" thickBot="1">
      <c r="E4683"/>
    </row>
    <row r="4684" spans="5:5" ht="14.4" thickTop="1" thickBot="1">
      <c r="E4684"/>
    </row>
    <row r="4685" spans="5:5" ht="14.4" thickTop="1" thickBot="1">
      <c r="E4685"/>
    </row>
    <row r="4686" spans="5:5" ht="14.4" thickTop="1" thickBot="1">
      <c r="E4686"/>
    </row>
    <row r="4687" spans="5:5" ht="14.4" thickTop="1" thickBot="1">
      <c r="E4687"/>
    </row>
    <row r="4688" spans="5:5" ht="13.8" thickTop="1">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ht="13.8" thickBot="1">
      <c r="E4701"/>
    </row>
    <row r="4702" spans="5:5" ht="14.4" thickTop="1" thickBot="1">
      <c r="E4702"/>
    </row>
    <row r="4703" spans="5:5" ht="14.4" thickTop="1" thickBot="1">
      <c r="E4703"/>
    </row>
    <row r="4704" spans="5:5" ht="14.4" thickTop="1" thickBot="1">
      <c r="E4704"/>
    </row>
    <row r="4705" spans="5:5" ht="14.4" thickTop="1" thickBot="1">
      <c r="E4705"/>
    </row>
    <row r="4706" spans="5:5" ht="14.4" thickTop="1" thickBot="1">
      <c r="E4706"/>
    </row>
    <row r="4707" spans="5:5" ht="14.4" thickTop="1" thickBot="1">
      <c r="E4707"/>
    </row>
    <row r="4708" spans="5:5" ht="14.4" thickTop="1" thickBot="1">
      <c r="E4708"/>
    </row>
    <row r="4709" spans="5:5" ht="14.4" thickTop="1" thickBot="1">
      <c r="E4709"/>
    </row>
    <row r="4710" spans="5:5" ht="14.4" thickTop="1" thickBot="1">
      <c r="E4710"/>
    </row>
    <row r="4711" spans="5:5" ht="14.4" thickTop="1" thickBot="1">
      <c r="E4711"/>
    </row>
    <row r="4712" spans="5:5" ht="14.4" thickTop="1" thickBot="1">
      <c r="E4712"/>
    </row>
    <row r="4713" spans="5:5" ht="14.4" thickTop="1" thickBot="1">
      <c r="E4713"/>
    </row>
    <row r="4714" spans="5:5" ht="14.4" thickTop="1" thickBot="1">
      <c r="E4714"/>
    </row>
    <row r="4715" spans="5:5" ht="14.4" thickTop="1" thickBot="1">
      <c r="E4715"/>
    </row>
    <row r="4716" spans="5:5" ht="14.4" thickTop="1" thickBot="1">
      <c r="E4716"/>
    </row>
    <row r="4717" spans="5:5" ht="14.4" thickTop="1" thickBot="1">
      <c r="E4717"/>
    </row>
    <row r="4718" spans="5:5" ht="14.4" thickTop="1" thickBot="1">
      <c r="E4718"/>
    </row>
    <row r="4719" spans="5:5" ht="14.4" thickTop="1" thickBot="1">
      <c r="E4719"/>
    </row>
    <row r="4720" spans="5:5" ht="14.4" thickTop="1" thickBot="1">
      <c r="E4720"/>
    </row>
    <row r="4721" spans="5:5" ht="14.4" thickTop="1" thickBot="1">
      <c r="E4721"/>
    </row>
    <row r="4722" spans="5:5" ht="14.4" thickTop="1" thickBot="1">
      <c r="E4722"/>
    </row>
    <row r="4723" spans="5:5" ht="14.4" thickTop="1" thickBot="1">
      <c r="E4723"/>
    </row>
    <row r="4724" spans="5:5" ht="14.4" thickTop="1" thickBot="1">
      <c r="E4724"/>
    </row>
    <row r="4725" spans="5:5" ht="14.4" thickTop="1" thickBot="1">
      <c r="E4725"/>
    </row>
    <row r="4726" spans="5:5" ht="14.4" thickTop="1" thickBot="1">
      <c r="E4726"/>
    </row>
    <row r="4727" spans="5:5" ht="14.4" thickTop="1" thickBot="1">
      <c r="E4727"/>
    </row>
    <row r="4728" spans="5:5" ht="14.4" thickTop="1" thickBot="1">
      <c r="E4728"/>
    </row>
    <row r="4729" spans="5:5" ht="14.4" thickTop="1" thickBot="1">
      <c r="E4729"/>
    </row>
    <row r="4730" spans="5:5" ht="14.4" thickTop="1" thickBot="1">
      <c r="E4730"/>
    </row>
    <row r="4731" spans="5:5" ht="14.4" thickTop="1" thickBot="1">
      <c r="E4731"/>
    </row>
    <row r="4732" spans="5:5" ht="14.4" thickTop="1" thickBot="1">
      <c r="E4732"/>
    </row>
    <row r="4733" spans="5:5" ht="14.4" thickTop="1" thickBot="1">
      <c r="E4733"/>
    </row>
    <row r="4734" spans="5:5" ht="14.4" thickTop="1" thickBot="1">
      <c r="E4734"/>
    </row>
    <row r="4735" spans="5:5" ht="14.4" thickTop="1" thickBot="1">
      <c r="E4735"/>
    </row>
    <row r="4736" spans="5:5" ht="14.4" thickTop="1" thickBot="1">
      <c r="E4736"/>
    </row>
    <row r="4737" spans="5:5" ht="14.4" thickTop="1" thickBot="1">
      <c r="E4737"/>
    </row>
    <row r="4738" spans="5:5" ht="14.4" thickTop="1" thickBot="1">
      <c r="E4738"/>
    </row>
    <row r="4739" spans="5:5" ht="14.4" thickTop="1" thickBot="1">
      <c r="E4739"/>
    </row>
    <row r="4740" spans="5:5" ht="14.4" thickTop="1" thickBot="1">
      <c r="E4740"/>
    </row>
    <row r="4741" spans="5:5" ht="14.4" thickTop="1" thickBot="1">
      <c r="E4741"/>
    </row>
    <row r="4742" spans="5:5" ht="14.4" thickTop="1" thickBot="1">
      <c r="E4742"/>
    </row>
    <row r="4743" spans="5:5" ht="14.4" thickTop="1" thickBot="1">
      <c r="E4743"/>
    </row>
    <row r="4744" spans="5:5" ht="14.4" thickTop="1" thickBot="1">
      <c r="E4744"/>
    </row>
    <row r="4745" spans="5:5" ht="14.4" thickTop="1" thickBot="1">
      <c r="E4745"/>
    </row>
    <row r="4746" spans="5:5" ht="14.4" thickTop="1" thickBot="1">
      <c r="E4746"/>
    </row>
    <row r="4747" spans="5:5" ht="14.4" thickTop="1" thickBot="1">
      <c r="E4747"/>
    </row>
    <row r="4748" spans="5:5" ht="14.4" thickTop="1" thickBot="1">
      <c r="E4748"/>
    </row>
    <row r="4749" spans="5:5" ht="14.4" thickTop="1" thickBot="1">
      <c r="E4749"/>
    </row>
    <row r="4750" spans="5:5" ht="14.4" thickTop="1" thickBot="1">
      <c r="E4750"/>
    </row>
    <row r="4751" spans="5:5" ht="14.4" thickTop="1" thickBot="1">
      <c r="E4751"/>
    </row>
    <row r="4752" spans="5:5" ht="14.4" thickTop="1" thickBot="1">
      <c r="E4752"/>
    </row>
    <row r="4753" spans="5:5" ht="14.4" thickTop="1" thickBot="1">
      <c r="E4753"/>
    </row>
    <row r="4754" spans="5:5" ht="14.4" thickTop="1" thickBot="1">
      <c r="E4754"/>
    </row>
    <row r="4755" spans="5:5" ht="14.4" thickTop="1" thickBot="1">
      <c r="E4755"/>
    </row>
    <row r="4756" spans="5:5" ht="14.4" thickTop="1" thickBot="1">
      <c r="E4756"/>
    </row>
    <row r="4757" spans="5:5" ht="14.4" thickTop="1" thickBot="1">
      <c r="E4757"/>
    </row>
    <row r="4758" spans="5:5" ht="13.8" thickTop="1">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ht="13.8" thickBot="1">
      <c r="E4771"/>
    </row>
    <row r="4772" spans="5:5" ht="14.4" thickTop="1" thickBot="1">
      <c r="E4772"/>
    </row>
    <row r="4773" spans="5:5" ht="14.4" thickTop="1" thickBot="1">
      <c r="E4773"/>
    </row>
    <row r="4774" spans="5:5" ht="14.4" thickTop="1" thickBot="1">
      <c r="E4774"/>
    </row>
    <row r="4775" spans="5:5" ht="14.4" thickTop="1" thickBot="1">
      <c r="E4775"/>
    </row>
    <row r="4776" spans="5:5" ht="14.4" thickTop="1" thickBot="1">
      <c r="E4776"/>
    </row>
    <row r="4777" spans="5:5" ht="14.4" thickTop="1" thickBot="1">
      <c r="E4777"/>
    </row>
    <row r="4778" spans="5:5" ht="14.4" thickTop="1" thickBot="1">
      <c r="E4778"/>
    </row>
    <row r="4779" spans="5:5" ht="14.4" thickTop="1" thickBot="1">
      <c r="E4779"/>
    </row>
    <row r="4780" spans="5:5" ht="14.4" thickTop="1" thickBot="1">
      <c r="E4780"/>
    </row>
    <row r="4781" spans="5:5" ht="14.4" thickTop="1" thickBot="1">
      <c r="E4781"/>
    </row>
    <row r="4782" spans="5:5" ht="14.4" thickTop="1" thickBot="1">
      <c r="E4782"/>
    </row>
    <row r="4783" spans="5:5" ht="14.4" thickTop="1" thickBot="1">
      <c r="E4783"/>
    </row>
    <row r="4784" spans="5:5" ht="14.4" thickTop="1" thickBot="1">
      <c r="E4784"/>
    </row>
    <row r="4785" spans="5:5" ht="14.4" thickTop="1" thickBot="1">
      <c r="E4785"/>
    </row>
    <row r="4786" spans="5:5" ht="14.4" thickTop="1" thickBot="1">
      <c r="E4786"/>
    </row>
    <row r="4787" spans="5:5" ht="14.4" thickTop="1" thickBot="1">
      <c r="E4787"/>
    </row>
    <row r="4788" spans="5:5" ht="14.4" thickTop="1" thickBot="1">
      <c r="E4788"/>
    </row>
    <row r="4789" spans="5:5" ht="14.4" thickTop="1" thickBot="1">
      <c r="E4789"/>
    </row>
    <row r="4790" spans="5:5" ht="14.4" thickTop="1" thickBot="1">
      <c r="E4790"/>
    </row>
    <row r="4791" spans="5:5" ht="14.4" thickTop="1" thickBot="1">
      <c r="E4791"/>
    </row>
    <row r="4792" spans="5:5" ht="14.4" thickTop="1" thickBot="1">
      <c r="E4792"/>
    </row>
    <row r="4793" spans="5:5" ht="14.4" thickTop="1" thickBot="1">
      <c r="E4793"/>
    </row>
    <row r="4794" spans="5:5" ht="14.4" thickTop="1" thickBot="1">
      <c r="E4794"/>
    </row>
    <row r="4795" spans="5:5" ht="14.4" thickTop="1" thickBot="1">
      <c r="E4795"/>
    </row>
    <row r="4796" spans="5:5" ht="14.4" thickTop="1" thickBot="1">
      <c r="E4796"/>
    </row>
    <row r="4797" spans="5:5" ht="14.4" thickTop="1" thickBot="1">
      <c r="E4797"/>
    </row>
    <row r="4798" spans="5:5" ht="14.4" thickTop="1" thickBot="1">
      <c r="E4798"/>
    </row>
    <row r="4799" spans="5:5" ht="14.4" thickTop="1" thickBot="1">
      <c r="E4799"/>
    </row>
    <row r="4800" spans="5:5" ht="14.4" thickTop="1" thickBot="1">
      <c r="E4800"/>
    </row>
    <row r="4801" spans="5:5" ht="14.4" thickTop="1" thickBot="1">
      <c r="E4801"/>
    </row>
    <row r="4802" spans="5:5" ht="14.4" thickTop="1" thickBot="1">
      <c r="E4802"/>
    </row>
    <row r="4803" spans="5:5" ht="14.4" thickTop="1" thickBot="1">
      <c r="E4803"/>
    </row>
    <row r="4804" spans="5:5" ht="14.4" thickTop="1" thickBot="1">
      <c r="E4804"/>
    </row>
    <row r="4805" spans="5:5" ht="14.4" thickTop="1" thickBot="1">
      <c r="E4805"/>
    </row>
    <row r="4806" spans="5:5" ht="14.4" thickTop="1" thickBot="1">
      <c r="E4806"/>
    </row>
    <row r="4807" spans="5:5" ht="14.4" thickTop="1" thickBot="1">
      <c r="E4807"/>
    </row>
    <row r="4808" spans="5:5" ht="14.4" thickTop="1" thickBot="1">
      <c r="E4808"/>
    </row>
    <row r="4809" spans="5:5" ht="14.4" thickTop="1" thickBot="1">
      <c r="E4809"/>
    </row>
    <row r="4810" spans="5:5" ht="14.4" thickTop="1" thickBot="1">
      <c r="E4810"/>
    </row>
    <row r="4811" spans="5:5" ht="14.4" thickTop="1" thickBot="1">
      <c r="E4811"/>
    </row>
    <row r="4812" spans="5:5" ht="14.4" thickTop="1" thickBot="1">
      <c r="E4812"/>
    </row>
    <row r="4813" spans="5:5" ht="14.4" thickTop="1" thickBot="1">
      <c r="E4813"/>
    </row>
    <row r="4814" spans="5:5" ht="14.4" thickTop="1" thickBot="1">
      <c r="E4814"/>
    </row>
    <row r="4815" spans="5:5" ht="14.4" thickTop="1" thickBot="1">
      <c r="E4815"/>
    </row>
    <row r="4816" spans="5:5" ht="14.4" thickTop="1" thickBot="1">
      <c r="E4816"/>
    </row>
    <row r="4817" spans="5:5" ht="14.4" thickTop="1" thickBot="1">
      <c r="E4817"/>
    </row>
    <row r="4818" spans="5:5" ht="14.4" thickTop="1" thickBot="1">
      <c r="E4818"/>
    </row>
    <row r="4819" spans="5:5" ht="14.4" thickTop="1" thickBot="1">
      <c r="E4819"/>
    </row>
    <row r="4820" spans="5:5" ht="14.4" thickTop="1" thickBot="1">
      <c r="E4820"/>
    </row>
    <row r="4821" spans="5:5" ht="14.4" thickTop="1" thickBot="1">
      <c r="E4821"/>
    </row>
    <row r="4822" spans="5:5" ht="14.4" thickTop="1" thickBot="1">
      <c r="E4822"/>
    </row>
    <row r="4823" spans="5:5" ht="14.4" thickTop="1" thickBot="1">
      <c r="E4823"/>
    </row>
    <row r="4824" spans="5:5" ht="14.4" thickTop="1" thickBot="1">
      <c r="E4824"/>
    </row>
    <row r="4825" spans="5:5" ht="14.4" thickTop="1" thickBot="1">
      <c r="E4825"/>
    </row>
    <row r="4826" spans="5:5" ht="14.4" thickTop="1" thickBot="1">
      <c r="E4826"/>
    </row>
    <row r="4827" spans="5:5" ht="14.4" thickTop="1" thickBot="1">
      <c r="E4827"/>
    </row>
    <row r="4828" spans="5:5" ht="13.8" thickTop="1">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ht="13.8" thickBot="1">
      <c r="E4841"/>
    </row>
    <row r="4842" spans="5:5" ht="14.4" thickTop="1" thickBot="1">
      <c r="E4842"/>
    </row>
    <row r="4843" spans="5:5" ht="14.4" thickTop="1" thickBot="1">
      <c r="E4843"/>
    </row>
    <row r="4844" spans="5:5" ht="14.4" thickTop="1" thickBot="1">
      <c r="E4844"/>
    </row>
    <row r="4845" spans="5:5" ht="14.4" thickTop="1" thickBot="1">
      <c r="E4845"/>
    </row>
    <row r="4846" spans="5:5" ht="14.4" thickTop="1" thickBot="1">
      <c r="E4846"/>
    </row>
    <row r="4847" spans="5:5" ht="14.4" thickTop="1" thickBot="1">
      <c r="E4847"/>
    </row>
    <row r="4848" spans="5:5" ht="14.4" thickTop="1" thickBot="1">
      <c r="E4848"/>
    </row>
    <row r="4849" spans="5:5" ht="14.4" thickTop="1" thickBot="1">
      <c r="E4849"/>
    </row>
    <row r="4850" spans="5:5" ht="14.4" thickTop="1" thickBot="1">
      <c r="E4850"/>
    </row>
    <row r="4851" spans="5:5" ht="14.4" thickTop="1" thickBot="1">
      <c r="E4851"/>
    </row>
    <row r="4852" spans="5:5" ht="14.4" thickTop="1" thickBot="1">
      <c r="E4852"/>
    </row>
    <row r="4853" spans="5:5" ht="14.4" thickTop="1" thickBot="1">
      <c r="E4853"/>
    </row>
    <row r="4854" spans="5:5" ht="14.4" thickTop="1" thickBot="1">
      <c r="E4854"/>
    </row>
    <row r="4855" spans="5:5" ht="14.4" thickTop="1" thickBot="1">
      <c r="E4855"/>
    </row>
    <row r="4856" spans="5:5" ht="14.4" thickTop="1" thickBot="1">
      <c r="E4856"/>
    </row>
    <row r="4857" spans="5:5" ht="14.4" thickTop="1" thickBot="1">
      <c r="E4857"/>
    </row>
    <row r="4858" spans="5:5" ht="14.4" thickTop="1" thickBot="1">
      <c r="E4858"/>
    </row>
    <row r="4859" spans="5:5" ht="14.4" thickTop="1" thickBot="1">
      <c r="E4859"/>
    </row>
    <row r="4860" spans="5:5" ht="14.4" thickTop="1" thickBot="1">
      <c r="E4860"/>
    </row>
    <row r="4861" spans="5:5" ht="14.4" thickTop="1" thickBot="1">
      <c r="E4861"/>
    </row>
    <row r="4862" spans="5:5" ht="14.4" thickTop="1" thickBot="1">
      <c r="E4862"/>
    </row>
    <row r="4863" spans="5:5" ht="14.4" thickTop="1" thickBot="1">
      <c r="E4863"/>
    </row>
    <row r="4864" spans="5:5" ht="14.4" thickTop="1" thickBot="1">
      <c r="E4864"/>
    </row>
    <row r="4865" spans="5:5" ht="14.4" thickTop="1" thickBot="1">
      <c r="E4865"/>
    </row>
    <row r="4866" spans="5:5" ht="14.4" thickTop="1" thickBot="1">
      <c r="E4866"/>
    </row>
    <row r="4867" spans="5:5" ht="14.4" thickTop="1" thickBot="1">
      <c r="E4867"/>
    </row>
    <row r="4868" spans="5:5" ht="14.4" thickTop="1" thickBot="1">
      <c r="E4868"/>
    </row>
    <row r="4869" spans="5:5" ht="14.4" thickTop="1" thickBot="1">
      <c r="E4869"/>
    </row>
    <row r="4870" spans="5:5" ht="14.4" thickTop="1" thickBot="1">
      <c r="E4870"/>
    </row>
    <row r="4871" spans="5:5" ht="14.4" thickTop="1" thickBot="1">
      <c r="E4871"/>
    </row>
    <row r="4872" spans="5:5" ht="14.4" thickTop="1" thickBot="1">
      <c r="E4872"/>
    </row>
    <row r="4873" spans="5:5" ht="14.4" thickTop="1" thickBot="1">
      <c r="E4873"/>
    </row>
    <row r="4874" spans="5:5" ht="14.4" thickTop="1" thickBot="1">
      <c r="E4874"/>
    </row>
    <row r="4875" spans="5:5" ht="14.4" thickTop="1" thickBot="1">
      <c r="E4875"/>
    </row>
    <row r="4876" spans="5:5" ht="14.4" thickTop="1" thickBot="1">
      <c r="E4876"/>
    </row>
    <row r="4877" spans="5:5" ht="14.4" thickTop="1" thickBot="1">
      <c r="E4877"/>
    </row>
    <row r="4878" spans="5:5" ht="14.4" thickTop="1" thickBot="1">
      <c r="E4878"/>
    </row>
    <row r="4879" spans="5:5" ht="14.4" thickTop="1" thickBot="1">
      <c r="E4879"/>
    </row>
    <row r="4880" spans="5:5" ht="14.4" thickTop="1" thickBot="1">
      <c r="E4880"/>
    </row>
    <row r="4881" spans="5:5" ht="14.4" thickTop="1" thickBot="1">
      <c r="E4881"/>
    </row>
    <row r="4882" spans="5:5" ht="14.4" thickTop="1" thickBot="1">
      <c r="E4882"/>
    </row>
    <row r="4883" spans="5:5" ht="14.4" thickTop="1" thickBot="1">
      <c r="E4883"/>
    </row>
    <row r="4884" spans="5:5" ht="14.4" thickTop="1" thickBot="1">
      <c r="E4884"/>
    </row>
    <row r="4885" spans="5:5" ht="14.4" thickTop="1" thickBot="1">
      <c r="E4885"/>
    </row>
    <row r="4886" spans="5:5" ht="14.4" thickTop="1" thickBot="1">
      <c r="E4886"/>
    </row>
    <row r="4887" spans="5:5" ht="14.4" thickTop="1" thickBot="1">
      <c r="E4887"/>
    </row>
    <row r="4888" spans="5:5" ht="14.4" thickTop="1" thickBot="1">
      <c r="E4888"/>
    </row>
    <row r="4889" spans="5:5" ht="14.4" thickTop="1" thickBot="1">
      <c r="E4889"/>
    </row>
    <row r="4890" spans="5:5" ht="14.4" thickTop="1" thickBot="1">
      <c r="E4890"/>
    </row>
    <row r="4891" spans="5:5" ht="14.4" thickTop="1" thickBot="1">
      <c r="E4891"/>
    </row>
    <row r="4892" spans="5:5" ht="14.4" thickTop="1" thickBot="1">
      <c r="E4892"/>
    </row>
    <row r="4893" spans="5:5" ht="14.4" thickTop="1" thickBot="1">
      <c r="E4893"/>
    </row>
    <row r="4894" spans="5:5" ht="14.4" thickTop="1" thickBot="1">
      <c r="E4894"/>
    </row>
    <row r="4895" spans="5:5" ht="14.4" thickTop="1" thickBot="1">
      <c r="E4895"/>
    </row>
    <row r="4896" spans="5:5" ht="14.4" thickTop="1" thickBot="1">
      <c r="E4896"/>
    </row>
    <row r="4897" spans="5:5" ht="14.4" thickTop="1" thickBot="1">
      <c r="E4897"/>
    </row>
    <row r="4898" spans="5:5" ht="13.8" thickTop="1">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ht="13.8" thickBot="1">
      <c r="E4911"/>
    </row>
    <row r="4912" spans="5:5" ht="14.4" thickTop="1" thickBot="1">
      <c r="E4912"/>
    </row>
    <row r="4913" spans="5:5" ht="14.4" thickTop="1" thickBot="1">
      <c r="E4913"/>
    </row>
    <row r="4914" spans="5:5" ht="14.4" thickTop="1" thickBot="1">
      <c r="E4914"/>
    </row>
    <row r="4915" spans="5:5" ht="14.4" thickTop="1" thickBot="1">
      <c r="E4915"/>
    </row>
    <row r="4916" spans="5:5" ht="14.4" thickTop="1" thickBot="1">
      <c r="E4916"/>
    </row>
    <row r="4917" spans="5:5" ht="14.4" thickTop="1" thickBot="1">
      <c r="E4917"/>
    </row>
    <row r="4918" spans="5:5" ht="14.4" thickTop="1" thickBot="1">
      <c r="E4918"/>
    </row>
    <row r="4919" spans="5:5" ht="14.4" thickTop="1" thickBot="1">
      <c r="E4919"/>
    </row>
    <row r="4920" spans="5:5" ht="14.4" thickTop="1" thickBot="1">
      <c r="E4920"/>
    </row>
    <row r="4921" spans="5:5" ht="14.4" thickTop="1" thickBot="1">
      <c r="E4921"/>
    </row>
    <row r="4922" spans="5:5" ht="14.4" thickTop="1" thickBot="1">
      <c r="E4922"/>
    </row>
    <row r="4923" spans="5:5" ht="14.4" thickTop="1" thickBot="1">
      <c r="E4923"/>
    </row>
    <row r="4924" spans="5:5" ht="14.4" thickTop="1" thickBot="1">
      <c r="E4924"/>
    </row>
    <row r="4925" spans="5:5" ht="14.4" thickTop="1" thickBot="1">
      <c r="E4925"/>
    </row>
    <row r="4926" spans="5:5" ht="14.4" thickTop="1" thickBot="1">
      <c r="E4926"/>
    </row>
    <row r="4927" spans="5:5" ht="14.4" thickTop="1" thickBot="1">
      <c r="E4927"/>
    </row>
    <row r="4928" spans="5:5" ht="14.4" thickTop="1" thickBot="1">
      <c r="E4928"/>
    </row>
    <row r="4929" spans="5:5" ht="14.4" thickTop="1" thickBot="1">
      <c r="E4929"/>
    </row>
    <row r="4930" spans="5:5" ht="14.4" thickTop="1" thickBot="1">
      <c r="E4930"/>
    </row>
    <row r="4931" spans="5:5" ht="14.4" thickTop="1" thickBot="1">
      <c r="E4931"/>
    </row>
    <row r="4932" spans="5:5" ht="14.4" thickTop="1" thickBot="1">
      <c r="E4932"/>
    </row>
    <row r="4933" spans="5:5" ht="14.4" thickTop="1" thickBot="1">
      <c r="E4933"/>
    </row>
    <row r="4934" spans="5:5" ht="14.4" thickTop="1" thickBot="1">
      <c r="E4934"/>
    </row>
    <row r="4935" spans="5:5" ht="14.4" thickTop="1" thickBot="1">
      <c r="E4935"/>
    </row>
    <row r="4936" spans="5:5" ht="14.4" thickTop="1" thickBot="1">
      <c r="E4936"/>
    </row>
    <row r="4937" spans="5:5" ht="14.4" thickTop="1" thickBot="1">
      <c r="E4937"/>
    </row>
    <row r="4938" spans="5:5" ht="14.4" thickTop="1" thickBot="1">
      <c r="E4938"/>
    </row>
    <row r="4939" spans="5:5" ht="14.4" thickTop="1" thickBot="1">
      <c r="E4939"/>
    </row>
    <row r="4940" spans="5:5" ht="14.4" thickTop="1" thickBot="1">
      <c r="E4940"/>
    </row>
    <row r="4941" spans="5:5" ht="14.4" thickTop="1" thickBot="1">
      <c r="E4941"/>
    </row>
    <row r="4942" spans="5:5" ht="14.4" thickTop="1" thickBot="1">
      <c r="E4942"/>
    </row>
    <row r="4943" spans="5:5" ht="14.4" thickTop="1" thickBot="1">
      <c r="E4943"/>
    </row>
    <row r="4944" spans="5:5" ht="14.4" thickTop="1" thickBot="1">
      <c r="E4944"/>
    </row>
    <row r="4945" spans="5:5" ht="14.4" thickTop="1" thickBot="1">
      <c r="E4945"/>
    </row>
    <row r="4946" spans="5:5" ht="14.4" thickTop="1" thickBot="1">
      <c r="E4946"/>
    </row>
    <row r="4947" spans="5:5" ht="14.4" thickTop="1" thickBot="1">
      <c r="E4947"/>
    </row>
    <row r="4948" spans="5:5" ht="14.4" thickTop="1" thickBot="1">
      <c r="E4948"/>
    </row>
    <row r="4949" spans="5:5" ht="14.4" thickTop="1" thickBot="1">
      <c r="E4949"/>
    </row>
    <row r="4950" spans="5:5" ht="14.4" thickTop="1" thickBot="1">
      <c r="E4950"/>
    </row>
    <row r="4951" spans="5:5" ht="14.4" thickTop="1" thickBot="1">
      <c r="E4951"/>
    </row>
    <row r="4952" spans="5:5" ht="14.4" thickTop="1" thickBot="1">
      <c r="E4952"/>
    </row>
    <row r="4953" spans="5:5" ht="14.4" thickTop="1" thickBot="1">
      <c r="E4953"/>
    </row>
    <row r="4954" spans="5:5" ht="14.4" thickTop="1" thickBot="1">
      <c r="E4954"/>
    </row>
    <row r="4955" spans="5:5" ht="14.4" thickTop="1" thickBot="1">
      <c r="E4955"/>
    </row>
    <row r="4956" spans="5:5" ht="14.4" thickTop="1" thickBot="1">
      <c r="E4956"/>
    </row>
    <row r="4957" spans="5:5" ht="14.4" thickTop="1" thickBot="1">
      <c r="E4957"/>
    </row>
    <row r="4958" spans="5:5" ht="14.4" thickTop="1" thickBot="1">
      <c r="E4958"/>
    </row>
    <row r="4959" spans="5:5" ht="14.4" thickTop="1" thickBot="1">
      <c r="E4959"/>
    </row>
    <row r="4960" spans="5:5" ht="14.4" thickTop="1" thickBot="1">
      <c r="E4960"/>
    </row>
    <row r="4961" spans="5:5" ht="14.4" thickTop="1" thickBot="1">
      <c r="E4961"/>
    </row>
    <row r="4962" spans="5:5" ht="14.4" thickTop="1" thickBot="1">
      <c r="E4962"/>
    </row>
    <row r="4963" spans="5:5" ht="14.4" thickTop="1" thickBot="1">
      <c r="E4963"/>
    </row>
    <row r="4964" spans="5:5" ht="14.4" thickTop="1" thickBot="1">
      <c r="E4964"/>
    </row>
    <row r="4965" spans="5:5" ht="14.4" thickTop="1" thickBot="1">
      <c r="E4965"/>
    </row>
    <row r="4966" spans="5:5" ht="14.4" thickTop="1" thickBot="1">
      <c r="E4966"/>
    </row>
    <row r="4967" spans="5:5" ht="14.4" thickTop="1" thickBot="1">
      <c r="E4967"/>
    </row>
    <row r="4968" spans="5:5" ht="13.8" thickTop="1">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ht="13.8" thickBot="1">
      <c r="E4981"/>
    </row>
    <row r="4982" spans="5:5" ht="14.4" thickTop="1" thickBot="1">
      <c r="E4982"/>
    </row>
    <row r="4983" spans="5:5" ht="14.4" thickTop="1" thickBot="1">
      <c r="E4983"/>
    </row>
    <row r="4984" spans="5:5" ht="14.4" thickTop="1" thickBot="1">
      <c r="E4984"/>
    </row>
    <row r="4985" spans="5:5" ht="14.4" thickTop="1" thickBot="1">
      <c r="E4985"/>
    </row>
    <row r="4986" spans="5:5" ht="14.4" thickTop="1" thickBot="1">
      <c r="E4986"/>
    </row>
    <row r="4987" spans="5:5" ht="14.4" thickTop="1" thickBot="1">
      <c r="E4987"/>
    </row>
    <row r="4988" spans="5:5" ht="14.4" thickTop="1" thickBot="1">
      <c r="E4988"/>
    </row>
    <row r="4989" spans="5:5" ht="14.4" thickTop="1" thickBot="1">
      <c r="E4989"/>
    </row>
    <row r="4990" spans="5:5" ht="14.4" thickTop="1" thickBot="1">
      <c r="E4990"/>
    </row>
    <row r="4991" spans="5:5" ht="14.4" thickTop="1" thickBot="1">
      <c r="E4991"/>
    </row>
    <row r="4992" spans="5:5" ht="14.4" thickTop="1" thickBot="1">
      <c r="E4992"/>
    </row>
    <row r="4993" spans="5:5" ht="14.4" thickTop="1" thickBot="1">
      <c r="E4993"/>
    </row>
    <row r="4994" spans="5:5" ht="14.4" thickTop="1" thickBot="1">
      <c r="E4994"/>
    </row>
    <row r="4995" spans="5:5" ht="14.4" thickTop="1" thickBot="1">
      <c r="E4995"/>
    </row>
    <row r="4996" spans="5:5" ht="14.4" thickTop="1" thickBot="1">
      <c r="E4996"/>
    </row>
    <row r="4997" spans="5:5" ht="14.4" thickTop="1" thickBot="1">
      <c r="E4997"/>
    </row>
    <row r="4998" spans="5:5" ht="14.4" thickTop="1" thickBot="1">
      <c r="E4998"/>
    </row>
    <row r="4999" spans="5:5" ht="14.4" thickTop="1" thickBot="1">
      <c r="E4999"/>
    </row>
    <row r="5000" spans="5:5" ht="14.4" thickTop="1" thickBot="1">
      <c r="E5000"/>
    </row>
    <row r="5001" spans="5:5" ht="14.4" thickTop="1" thickBot="1">
      <c r="E5001"/>
    </row>
    <row r="5002" spans="5:5" ht="14.4" thickTop="1" thickBot="1">
      <c r="E5002"/>
    </row>
    <row r="5003" spans="5:5" ht="14.4" thickTop="1" thickBot="1">
      <c r="E5003"/>
    </row>
    <row r="5004" spans="5:5" ht="14.4" thickTop="1" thickBot="1">
      <c r="E5004"/>
    </row>
    <row r="5005" spans="5:5" ht="14.4" thickTop="1" thickBot="1">
      <c r="E5005"/>
    </row>
    <row r="5006" spans="5:5" ht="14.4" thickTop="1" thickBot="1">
      <c r="E5006"/>
    </row>
    <row r="5007" spans="5:5" ht="14.4" thickTop="1" thickBot="1">
      <c r="E5007"/>
    </row>
    <row r="5008" spans="5:5" ht="14.4" thickTop="1" thickBot="1">
      <c r="E5008"/>
    </row>
    <row r="5009" spans="5:5" ht="14.4" thickTop="1" thickBot="1">
      <c r="E5009"/>
    </row>
    <row r="5010" spans="5:5" ht="14.4" thickTop="1" thickBot="1">
      <c r="E5010"/>
    </row>
    <row r="5011" spans="5:5" ht="14.4" thickTop="1" thickBot="1">
      <c r="E5011"/>
    </row>
    <row r="5012" spans="5:5" ht="14.4" thickTop="1" thickBot="1">
      <c r="E5012"/>
    </row>
    <row r="5013" spans="5:5" ht="14.4" thickTop="1" thickBot="1">
      <c r="E5013"/>
    </row>
    <row r="5014" spans="5:5" ht="14.4" thickTop="1" thickBot="1">
      <c r="E5014"/>
    </row>
    <row r="5015" spans="5:5" ht="14.4" thickTop="1" thickBot="1">
      <c r="E5015"/>
    </row>
    <row r="5016" spans="5:5" ht="14.4" thickTop="1" thickBot="1">
      <c r="E5016"/>
    </row>
    <row r="5017" spans="5:5" ht="14.4" thickTop="1" thickBot="1">
      <c r="E5017"/>
    </row>
    <row r="5018" spans="5:5" ht="14.4" thickTop="1" thickBot="1">
      <c r="E5018"/>
    </row>
    <row r="5019" spans="5:5" ht="14.4" thickTop="1" thickBot="1">
      <c r="E5019"/>
    </row>
    <row r="5020" spans="5:5" ht="14.4" thickTop="1" thickBot="1">
      <c r="E5020"/>
    </row>
    <row r="5021" spans="5:5" ht="14.4" thickTop="1" thickBot="1">
      <c r="E5021"/>
    </row>
    <row r="5022" spans="5:5" ht="14.4" thickTop="1" thickBot="1">
      <c r="E5022"/>
    </row>
    <row r="5023" spans="5:5" ht="14.4" thickTop="1" thickBot="1">
      <c r="E5023"/>
    </row>
    <row r="5024" spans="5:5" ht="14.4" thickTop="1" thickBot="1">
      <c r="E5024"/>
    </row>
    <row r="5025" spans="5:5" ht="14.4" thickTop="1" thickBot="1">
      <c r="E5025"/>
    </row>
    <row r="5026" spans="5:5" ht="14.4" thickTop="1" thickBot="1">
      <c r="E5026"/>
    </row>
    <row r="5027" spans="5:5" ht="14.4" thickTop="1" thickBot="1">
      <c r="E5027"/>
    </row>
    <row r="5028" spans="5:5" ht="14.4" thickTop="1" thickBot="1">
      <c r="E5028"/>
    </row>
    <row r="5029" spans="5:5" ht="14.4" thickTop="1" thickBot="1">
      <c r="E5029"/>
    </row>
    <row r="5030" spans="5:5" ht="14.4" thickTop="1" thickBot="1">
      <c r="E5030"/>
    </row>
    <row r="5031" spans="5:5" ht="14.4" thickTop="1" thickBot="1">
      <c r="E5031"/>
    </row>
    <row r="5032" spans="5:5" ht="14.4" thickTop="1" thickBot="1">
      <c r="E5032"/>
    </row>
    <row r="5033" spans="5:5" ht="14.4" thickTop="1" thickBot="1">
      <c r="E5033"/>
    </row>
    <row r="5034" spans="5:5" ht="14.4" thickTop="1" thickBot="1">
      <c r="E5034"/>
    </row>
    <row r="5035" spans="5:5" ht="14.4" thickTop="1" thickBot="1">
      <c r="E5035"/>
    </row>
    <row r="5036" spans="5:5" ht="14.4" thickTop="1" thickBot="1">
      <c r="E5036"/>
    </row>
    <row r="5037" spans="5:5" ht="14.4" thickTop="1" thickBot="1">
      <c r="E5037"/>
    </row>
    <row r="5038" spans="5:5" ht="13.8" thickTop="1">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ht="13.8" thickBot="1">
      <c r="E5051"/>
    </row>
    <row r="5052" spans="5:5" ht="14.4" thickTop="1" thickBot="1">
      <c r="E5052"/>
    </row>
    <row r="5053" spans="5:5" ht="14.4" thickTop="1" thickBot="1">
      <c r="E5053"/>
    </row>
    <row r="5054" spans="5:5" ht="14.4" thickTop="1" thickBot="1">
      <c r="E5054"/>
    </row>
    <row r="5055" spans="5:5" ht="14.4" thickTop="1" thickBot="1">
      <c r="E5055"/>
    </row>
    <row r="5056" spans="5:5" ht="14.4" thickTop="1" thickBot="1">
      <c r="E5056"/>
    </row>
    <row r="5057" spans="5:5" ht="14.4" thickTop="1" thickBot="1">
      <c r="E5057"/>
    </row>
    <row r="5058" spans="5:5" ht="14.4" thickTop="1" thickBot="1">
      <c r="E5058"/>
    </row>
    <row r="5059" spans="5:5" ht="14.4" thickTop="1" thickBot="1">
      <c r="E5059"/>
    </row>
    <row r="5060" spans="5:5" ht="14.4" thickTop="1" thickBot="1">
      <c r="E5060"/>
    </row>
    <row r="5061" spans="5:5" ht="14.4" thickTop="1" thickBot="1">
      <c r="E5061"/>
    </row>
    <row r="5062" spans="5:5" ht="14.4" thickTop="1" thickBot="1">
      <c r="E5062"/>
    </row>
    <row r="5063" spans="5:5" ht="14.4" thickTop="1" thickBot="1">
      <c r="E5063"/>
    </row>
    <row r="5064" spans="5:5" ht="14.4" thickTop="1" thickBot="1">
      <c r="E5064"/>
    </row>
    <row r="5065" spans="5:5" ht="14.4" thickTop="1" thickBot="1">
      <c r="E5065"/>
    </row>
    <row r="5066" spans="5:5" ht="14.4" thickTop="1" thickBot="1">
      <c r="E5066"/>
    </row>
    <row r="5067" spans="5:5" ht="14.4" thickTop="1" thickBot="1">
      <c r="E5067"/>
    </row>
    <row r="5068" spans="5:5" ht="14.4" thickTop="1" thickBot="1">
      <c r="E5068"/>
    </row>
    <row r="5069" spans="5:5" ht="14.4" thickTop="1" thickBot="1">
      <c r="E5069"/>
    </row>
    <row r="5070" spans="5:5" ht="14.4" thickTop="1" thickBot="1">
      <c r="E5070"/>
    </row>
    <row r="5071" spans="5:5" ht="14.4" thickTop="1" thickBot="1">
      <c r="E5071"/>
    </row>
    <row r="5072" spans="5:5" ht="14.4" thickTop="1" thickBot="1">
      <c r="E5072"/>
    </row>
    <row r="5073" spans="5:5" ht="14.4" thickTop="1" thickBot="1">
      <c r="E5073"/>
    </row>
    <row r="5074" spans="5:5" ht="14.4" thickTop="1" thickBot="1">
      <c r="E5074"/>
    </row>
    <row r="5075" spans="5:5" ht="14.4" thickTop="1" thickBot="1">
      <c r="E5075"/>
    </row>
    <row r="5076" spans="5:5" ht="14.4" thickTop="1" thickBot="1">
      <c r="E5076"/>
    </row>
    <row r="5077" spans="5:5" ht="14.4" thickTop="1" thickBot="1">
      <c r="E5077"/>
    </row>
    <row r="5078" spans="5:5" ht="14.4" thickTop="1" thickBot="1">
      <c r="E5078"/>
    </row>
    <row r="5079" spans="5:5" ht="14.4" thickTop="1" thickBot="1">
      <c r="E5079"/>
    </row>
    <row r="5080" spans="5:5" ht="14.4" thickTop="1" thickBot="1">
      <c r="E5080"/>
    </row>
    <row r="5081" spans="5:5" ht="14.4" thickTop="1" thickBot="1">
      <c r="E5081"/>
    </row>
    <row r="5082" spans="5:5" ht="14.4" thickTop="1" thickBot="1">
      <c r="E5082"/>
    </row>
    <row r="5083" spans="5:5" ht="14.4" thickTop="1" thickBot="1">
      <c r="E5083"/>
    </row>
    <row r="5084" spans="5:5" ht="14.4" thickTop="1" thickBot="1">
      <c r="E5084"/>
    </row>
    <row r="5085" spans="5:5" ht="14.4" thickTop="1" thickBot="1">
      <c r="E5085"/>
    </row>
    <row r="5086" spans="5:5" ht="14.4" thickTop="1" thickBot="1">
      <c r="E5086"/>
    </row>
    <row r="5087" spans="5:5" ht="14.4" thickTop="1" thickBot="1">
      <c r="E5087"/>
    </row>
    <row r="5088" spans="5:5" ht="14.4" thickTop="1" thickBot="1">
      <c r="E5088"/>
    </row>
    <row r="5089" spans="5:5" ht="14.4" thickTop="1" thickBot="1">
      <c r="E5089"/>
    </row>
    <row r="5090" spans="5:5" ht="14.4" thickTop="1" thickBot="1">
      <c r="E5090"/>
    </row>
    <row r="5091" spans="5:5" ht="14.4" thickTop="1" thickBot="1">
      <c r="E5091"/>
    </row>
    <row r="5092" spans="5:5" ht="14.4" thickTop="1" thickBot="1">
      <c r="E5092"/>
    </row>
    <row r="5093" spans="5:5" ht="14.4" thickTop="1" thickBot="1">
      <c r="E5093"/>
    </row>
    <row r="5094" spans="5:5" ht="14.4" thickTop="1" thickBot="1">
      <c r="E5094"/>
    </row>
    <row r="5095" spans="5:5" ht="14.4" thickTop="1" thickBot="1">
      <c r="E5095"/>
    </row>
    <row r="5096" spans="5:5" ht="14.4" thickTop="1" thickBot="1">
      <c r="E5096"/>
    </row>
    <row r="5097" spans="5:5" ht="14.4" thickTop="1" thickBot="1">
      <c r="E5097"/>
    </row>
    <row r="5098" spans="5:5" ht="14.4" thickTop="1" thickBot="1">
      <c r="E5098"/>
    </row>
    <row r="5099" spans="5:5" ht="14.4" thickTop="1" thickBot="1">
      <c r="E5099"/>
    </row>
    <row r="5100" spans="5:5" ht="14.4" thickTop="1" thickBot="1">
      <c r="E5100"/>
    </row>
    <row r="5101" spans="5:5" ht="14.4" thickTop="1" thickBot="1">
      <c r="E5101"/>
    </row>
    <row r="5102" spans="5:5" ht="14.4" thickTop="1" thickBot="1">
      <c r="E5102"/>
    </row>
    <row r="5103" spans="5:5" ht="14.4" thickTop="1" thickBot="1">
      <c r="E5103"/>
    </row>
    <row r="5104" spans="5:5" ht="14.4" thickTop="1" thickBot="1">
      <c r="E5104"/>
    </row>
    <row r="5105" spans="5:5" ht="14.4" thickTop="1" thickBot="1">
      <c r="E5105"/>
    </row>
    <row r="5106" spans="5:5" ht="14.4" thickTop="1" thickBot="1">
      <c r="E5106"/>
    </row>
    <row r="5107" spans="5:5" ht="14.4" thickTop="1" thickBot="1">
      <c r="E5107"/>
    </row>
    <row r="5108" spans="5:5" ht="13.8" thickTop="1">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ht="13.8" thickBot="1">
      <c r="E5121"/>
    </row>
    <row r="5122" spans="5:5" ht="14.4" thickTop="1" thickBot="1">
      <c r="E5122"/>
    </row>
    <row r="5123" spans="5:5" ht="14.4" thickTop="1" thickBot="1">
      <c r="E5123"/>
    </row>
    <row r="5124" spans="5:5" ht="14.4" thickTop="1" thickBot="1">
      <c r="E5124"/>
    </row>
    <row r="5125" spans="5:5" ht="14.4" thickTop="1" thickBot="1">
      <c r="E5125"/>
    </row>
    <row r="5126" spans="5:5" ht="14.4" thickTop="1" thickBot="1">
      <c r="E5126"/>
    </row>
    <row r="5127" spans="5:5" ht="14.4" thickTop="1" thickBot="1">
      <c r="E5127"/>
    </row>
    <row r="5128" spans="5:5" ht="14.4" thickTop="1" thickBot="1">
      <c r="E5128"/>
    </row>
    <row r="5129" spans="5:5" ht="14.4" thickTop="1" thickBot="1">
      <c r="E5129"/>
    </row>
    <row r="5130" spans="5:5" ht="14.4" thickTop="1" thickBot="1">
      <c r="E5130"/>
    </row>
    <row r="5131" spans="5:5" ht="14.4" thickTop="1" thickBot="1">
      <c r="E5131"/>
    </row>
    <row r="5132" spans="5:5" ht="14.4" thickTop="1" thickBot="1">
      <c r="E5132"/>
    </row>
    <row r="5133" spans="5:5" ht="14.4" thickTop="1" thickBot="1">
      <c r="E5133"/>
    </row>
    <row r="5134" spans="5:5" ht="14.4" thickTop="1" thickBot="1">
      <c r="E5134"/>
    </row>
    <row r="5135" spans="5:5" ht="14.4" thickTop="1" thickBot="1">
      <c r="E5135"/>
    </row>
    <row r="5136" spans="5:5" ht="14.4" thickTop="1" thickBot="1">
      <c r="E5136"/>
    </row>
    <row r="5137" spans="5:5" ht="14.4" thickTop="1" thickBot="1">
      <c r="E5137"/>
    </row>
    <row r="5138" spans="5:5" ht="14.4" thickTop="1" thickBot="1">
      <c r="E5138"/>
    </row>
    <row r="5139" spans="5:5" ht="14.4" thickTop="1" thickBot="1">
      <c r="E5139"/>
    </row>
    <row r="5140" spans="5:5" ht="14.4" thickTop="1" thickBot="1">
      <c r="E5140"/>
    </row>
    <row r="5141" spans="5:5" ht="14.4" thickTop="1" thickBot="1">
      <c r="E5141"/>
    </row>
    <row r="5142" spans="5:5" ht="14.4" thickTop="1" thickBot="1">
      <c r="E5142"/>
    </row>
    <row r="5143" spans="5:5" ht="14.4" thickTop="1" thickBot="1">
      <c r="E5143"/>
    </row>
    <row r="5144" spans="5:5" ht="14.4" thickTop="1" thickBot="1">
      <c r="E5144"/>
    </row>
    <row r="5145" spans="5:5" ht="14.4" thickTop="1" thickBot="1">
      <c r="E5145"/>
    </row>
    <row r="5146" spans="5:5" ht="14.4" thickTop="1" thickBot="1">
      <c r="E5146"/>
    </row>
    <row r="5147" spans="5:5" ht="14.4" thickTop="1" thickBot="1">
      <c r="E5147"/>
    </row>
    <row r="5148" spans="5:5" ht="14.4" thickTop="1" thickBot="1">
      <c r="E5148"/>
    </row>
    <row r="5149" spans="5:5" ht="14.4" thickTop="1" thickBot="1">
      <c r="E5149"/>
    </row>
    <row r="5150" spans="5:5" ht="14.4" thickTop="1" thickBot="1">
      <c r="E5150"/>
    </row>
    <row r="5151" spans="5:5" ht="14.4" thickTop="1" thickBot="1">
      <c r="E5151"/>
    </row>
    <row r="5152" spans="5:5" ht="14.4" thickTop="1" thickBot="1">
      <c r="E5152"/>
    </row>
    <row r="5153" spans="5:5" ht="14.4" thickTop="1" thickBot="1">
      <c r="E5153"/>
    </row>
    <row r="5154" spans="5:5" ht="14.4" thickTop="1" thickBot="1">
      <c r="E5154"/>
    </row>
    <row r="5155" spans="5:5" ht="14.4" thickTop="1" thickBot="1">
      <c r="E5155"/>
    </row>
    <row r="5156" spans="5:5" ht="14.4" thickTop="1" thickBot="1">
      <c r="E5156"/>
    </row>
    <row r="5157" spans="5:5" ht="14.4" thickTop="1" thickBot="1">
      <c r="E5157"/>
    </row>
    <row r="5158" spans="5:5" ht="14.4" thickTop="1" thickBot="1">
      <c r="E5158"/>
    </row>
    <row r="5159" spans="5:5" ht="14.4" thickTop="1" thickBot="1">
      <c r="E5159"/>
    </row>
    <row r="5160" spans="5:5" ht="14.4" thickTop="1" thickBot="1">
      <c r="E5160"/>
    </row>
    <row r="5161" spans="5:5" ht="14.4" thickTop="1" thickBot="1">
      <c r="E5161"/>
    </row>
    <row r="5162" spans="5:5" ht="14.4" thickTop="1" thickBot="1">
      <c r="E5162"/>
    </row>
    <row r="5163" spans="5:5" ht="14.4" thickTop="1" thickBot="1">
      <c r="E5163"/>
    </row>
    <row r="5164" spans="5:5" ht="14.4" thickTop="1" thickBot="1">
      <c r="E5164"/>
    </row>
    <row r="5165" spans="5:5" ht="14.4" thickTop="1" thickBot="1">
      <c r="E5165"/>
    </row>
    <row r="5166" spans="5:5" ht="14.4" thickTop="1" thickBot="1">
      <c r="E5166"/>
    </row>
    <row r="5167" spans="5:5" ht="14.4" thickTop="1" thickBot="1">
      <c r="E5167"/>
    </row>
    <row r="5168" spans="5:5" ht="14.4" thickTop="1" thickBot="1">
      <c r="E5168"/>
    </row>
    <row r="5169" spans="5:5" ht="14.4" thickTop="1" thickBot="1">
      <c r="E5169"/>
    </row>
    <row r="5170" spans="5:5" ht="14.4" thickTop="1" thickBot="1">
      <c r="E5170"/>
    </row>
    <row r="5171" spans="5:5" ht="14.4" thickTop="1" thickBot="1">
      <c r="E5171"/>
    </row>
    <row r="5172" spans="5:5" ht="14.4" thickTop="1" thickBot="1">
      <c r="E5172"/>
    </row>
    <row r="5173" spans="5:5" ht="14.4" thickTop="1" thickBot="1">
      <c r="E5173"/>
    </row>
    <row r="5174" spans="5:5" ht="14.4" thickTop="1" thickBot="1">
      <c r="E5174"/>
    </row>
    <row r="5175" spans="5:5" ht="14.4" thickTop="1" thickBot="1">
      <c r="E5175"/>
    </row>
    <row r="5176" spans="5:5" ht="14.4" thickTop="1" thickBot="1">
      <c r="E5176"/>
    </row>
    <row r="5177" spans="5:5" ht="14.4" thickTop="1" thickBot="1">
      <c r="E5177"/>
    </row>
    <row r="5178" spans="5:5" ht="13.8" thickTop="1">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ht="13.8" thickBot="1">
      <c r="E5191"/>
    </row>
    <row r="5192" spans="5:5" ht="14.4" thickTop="1" thickBot="1">
      <c r="E5192"/>
    </row>
    <row r="5193" spans="5:5" ht="14.4" thickTop="1" thickBot="1">
      <c r="E5193"/>
    </row>
    <row r="5194" spans="5:5" ht="14.4" thickTop="1" thickBot="1">
      <c r="E5194"/>
    </row>
    <row r="5195" spans="5:5" ht="14.4" thickTop="1" thickBot="1">
      <c r="E5195"/>
    </row>
    <row r="5196" spans="5:5" ht="14.4" thickTop="1" thickBot="1">
      <c r="E5196"/>
    </row>
    <row r="5197" spans="5:5" ht="14.4" thickTop="1" thickBot="1">
      <c r="E5197"/>
    </row>
    <row r="5198" spans="5:5" ht="14.4" thickTop="1" thickBot="1">
      <c r="E5198"/>
    </row>
    <row r="5199" spans="5:5" ht="14.4" thickTop="1" thickBot="1">
      <c r="E5199"/>
    </row>
    <row r="5200" spans="5:5" ht="14.4" thickTop="1" thickBot="1">
      <c r="E5200"/>
    </row>
    <row r="5201" spans="5:5" ht="14.4" thickTop="1" thickBot="1">
      <c r="E5201"/>
    </row>
    <row r="5202" spans="5:5" ht="14.4" thickTop="1" thickBot="1">
      <c r="E5202"/>
    </row>
    <row r="5203" spans="5:5" ht="14.4" thickTop="1" thickBot="1">
      <c r="E5203"/>
    </row>
    <row r="5204" spans="5:5" ht="14.4" thickTop="1" thickBot="1">
      <c r="E5204"/>
    </row>
    <row r="5205" spans="5:5" ht="14.4" thickTop="1" thickBot="1">
      <c r="E5205"/>
    </row>
    <row r="5206" spans="5:5" ht="14.4" thickTop="1" thickBot="1">
      <c r="E5206"/>
    </row>
    <row r="5207" spans="5:5" ht="14.4" thickTop="1" thickBot="1">
      <c r="E5207"/>
    </row>
    <row r="5208" spans="5:5" ht="14.4" thickTop="1" thickBot="1">
      <c r="E5208"/>
    </row>
    <row r="5209" spans="5:5" ht="14.4" thickTop="1" thickBot="1">
      <c r="E5209"/>
    </row>
    <row r="5210" spans="5:5" ht="14.4" thickTop="1" thickBot="1">
      <c r="E5210"/>
    </row>
    <row r="5211" spans="5:5" ht="14.4" thickTop="1" thickBot="1">
      <c r="E5211"/>
    </row>
    <row r="5212" spans="5:5" ht="14.4" thickTop="1" thickBot="1">
      <c r="E5212"/>
    </row>
    <row r="5213" spans="5:5" ht="14.4" thickTop="1" thickBot="1">
      <c r="E5213"/>
    </row>
    <row r="5214" spans="5:5" ht="14.4" thickTop="1" thickBot="1">
      <c r="E5214"/>
    </row>
    <row r="5215" spans="5:5" ht="14.4" thickTop="1" thickBot="1">
      <c r="E5215"/>
    </row>
    <row r="5216" spans="5:5" ht="14.4" thickTop="1" thickBot="1">
      <c r="E5216"/>
    </row>
    <row r="5217" spans="5:5" ht="14.4" thickTop="1" thickBot="1">
      <c r="E5217"/>
    </row>
    <row r="5218" spans="5:5" ht="14.4" thickTop="1" thickBot="1">
      <c r="E5218"/>
    </row>
    <row r="5219" spans="5:5" ht="14.4" thickTop="1" thickBot="1">
      <c r="E5219"/>
    </row>
    <row r="5220" spans="5:5" ht="14.4" thickTop="1" thickBot="1">
      <c r="E5220"/>
    </row>
    <row r="5221" spans="5:5" ht="14.4" thickTop="1" thickBot="1">
      <c r="E5221"/>
    </row>
    <row r="5222" spans="5:5" ht="14.4" thickTop="1" thickBot="1">
      <c r="E5222"/>
    </row>
    <row r="5223" spans="5:5" ht="14.4" thickTop="1" thickBot="1">
      <c r="E5223"/>
    </row>
    <row r="5224" spans="5:5" ht="14.4" thickTop="1" thickBot="1">
      <c r="E5224"/>
    </row>
    <row r="5225" spans="5:5" ht="14.4" thickTop="1" thickBot="1">
      <c r="E5225"/>
    </row>
    <row r="5226" spans="5:5" ht="14.4" thickTop="1" thickBot="1">
      <c r="E5226"/>
    </row>
    <row r="5227" spans="5:5" ht="14.4" thickTop="1" thickBot="1">
      <c r="E5227"/>
    </row>
    <row r="5228" spans="5:5" ht="14.4" thickTop="1" thickBot="1">
      <c r="E5228"/>
    </row>
    <row r="5229" spans="5:5" ht="14.4" thickTop="1" thickBot="1">
      <c r="E5229"/>
    </row>
    <row r="5230" spans="5:5" ht="14.4" thickTop="1" thickBot="1">
      <c r="E5230"/>
    </row>
    <row r="5231" spans="5:5" ht="14.4" thickTop="1" thickBot="1">
      <c r="E5231"/>
    </row>
    <row r="5232" spans="5:5" ht="14.4" thickTop="1" thickBot="1">
      <c r="E5232"/>
    </row>
    <row r="5233" spans="5:5" ht="14.4" thickTop="1" thickBot="1">
      <c r="E5233"/>
    </row>
    <row r="5234" spans="5:5" ht="14.4" thickTop="1" thickBot="1">
      <c r="E5234"/>
    </row>
    <row r="5235" spans="5:5" ht="14.4" thickTop="1" thickBot="1">
      <c r="E5235"/>
    </row>
    <row r="5236" spans="5:5" ht="14.4" thickTop="1" thickBot="1">
      <c r="E5236"/>
    </row>
    <row r="5237" spans="5:5" ht="14.4" thickTop="1" thickBot="1">
      <c r="E5237"/>
    </row>
    <row r="5238" spans="5:5" ht="14.4" thickTop="1" thickBot="1">
      <c r="E5238"/>
    </row>
    <row r="5239" spans="5:5" ht="14.4" thickTop="1" thickBot="1">
      <c r="E5239"/>
    </row>
    <row r="5240" spans="5:5" ht="14.4" thickTop="1" thickBot="1">
      <c r="E5240"/>
    </row>
    <row r="5241" spans="5:5" ht="14.4" thickTop="1" thickBot="1">
      <c r="E5241"/>
    </row>
    <row r="5242" spans="5:5" ht="14.4" thickTop="1" thickBot="1">
      <c r="E5242"/>
    </row>
    <row r="5243" spans="5:5" ht="14.4" thickTop="1" thickBot="1">
      <c r="E5243"/>
    </row>
    <row r="5244" spans="5:5" ht="14.4" thickTop="1" thickBot="1">
      <c r="E5244"/>
    </row>
    <row r="5245" spans="5:5" ht="14.4" thickTop="1" thickBot="1">
      <c r="E5245"/>
    </row>
    <row r="5246" spans="5:5" ht="14.4" thickTop="1" thickBot="1">
      <c r="E5246"/>
    </row>
    <row r="5247" spans="5:5" ht="14.4" thickTop="1" thickBot="1">
      <c r="E5247"/>
    </row>
    <row r="5248" spans="5:5" ht="13.8" thickTop="1">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ht="13.8" thickBot="1">
      <c r="E5261"/>
    </row>
    <row r="5262" spans="5:5" ht="14.4" thickTop="1" thickBot="1">
      <c r="E5262"/>
    </row>
    <row r="5263" spans="5:5" ht="14.4" thickTop="1" thickBot="1">
      <c r="E5263"/>
    </row>
    <row r="5264" spans="5:5" ht="14.4" thickTop="1" thickBot="1">
      <c r="E5264"/>
    </row>
    <row r="5265" spans="5:5" ht="14.4" thickTop="1" thickBot="1">
      <c r="E5265"/>
    </row>
    <row r="5266" spans="5:5" ht="14.4" thickTop="1" thickBot="1">
      <c r="E5266"/>
    </row>
    <row r="5267" spans="5:5" ht="14.4" thickTop="1" thickBot="1">
      <c r="E5267"/>
    </row>
    <row r="5268" spans="5:5" ht="14.4" thickTop="1" thickBot="1">
      <c r="E5268"/>
    </row>
    <row r="5269" spans="5:5" ht="14.4" thickTop="1" thickBot="1">
      <c r="E5269"/>
    </row>
    <row r="5270" spans="5:5" ht="14.4" thickTop="1" thickBot="1">
      <c r="E5270"/>
    </row>
    <row r="5271" spans="5:5" ht="14.4" thickTop="1" thickBot="1">
      <c r="E5271"/>
    </row>
    <row r="5272" spans="5:5" ht="14.4" thickTop="1" thickBot="1">
      <c r="E5272"/>
    </row>
    <row r="5273" spans="5:5" ht="14.4" thickTop="1" thickBot="1">
      <c r="E5273"/>
    </row>
    <row r="5274" spans="5:5" ht="14.4" thickTop="1" thickBot="1">
      <c r="E5274"/>
    </row>
    <row r="5275" spans="5:5" ht="14.4" thickTop="1" thickBot="1">
      <c r="E5275"/>
    </row>
    <row r="5276" spans="5:5" ht="14.4" thickTop="1" thickBot="1">
      <c r="E5276"/>
    </row>
    <row r="5277" spans="5:5" ht="14.4" thickTop="1" thickBot="1">
      <c r="E5277"/>
    </row>
    <row r="5278" spans="5:5" ht="14.4" thickTop="1" thickBot="1">
      <c r="E5278"/>
    </row>
    <row r="5279" spans="5:5" ht="14.4" thickTop="1" thickBot="1">
      <c r="E5279"/>
    </row>
    <row r="5280" spans="5:5" ht="14.4" thickTop="1" thickBot="1">
      <c r="E5280"/>
    </row>
    <row r="5281" spans="5:5" ht="14.4" thickTop="1" thickBot="1">
      <c r="E5281"/>
    </row>
    <row r="5282" spans="5:5" ht="14.4" thickTop="1" thickBot="1">
      <c r="E5282"/>
    </row>
    <row r="5283" spans="5:5" ht="14.4" thickTop="1" thickBot="1">
      <c r="E5283"/>
    </row>
    <row r="5284" spans="5:5" ht="14.4" thickTop="1" thickBot="1">
      <c r="E5284"/>
    </row>
    <row r="5285" spans="5:5" ht="14.4" thickTop="1" thickBot="1">
      <c r="E5285"/>
    </row>
    <row r="5286" spans="5:5" ht="14.4" thickTop="1" thickBot="1">
      <c r="E5286"/>
    </row>
    <row r="5287" spans="5:5" ht="14.4" thickTop="1" thickBot="1">
      <c r="E5287"/>
    </row>
    <row r="5288" spans="5:5" ht="14.4" thickTop="1" thickBot="1">
      <c r="E5288"/>
    </row>
    <row r="5289" spans="5:5" ht="14.4" thickTop="1" thickBot="1">
      <c r="E5289"/>
    </row>
    <row r="5290" spans="5:5" ht="14.4" thickTop="1" thickBot="1">
      <c r="E5290"/>
    </row>
    <row r="5291" spans="5:5" ht="14.4" thickTop="1" thickBot="1">
      <c r="E5291"/>
    </row>
    <row r="5292" spans="5:5" ht="14.4" thickTop="1" thickBot="1">
      <c r="E5292"/>
    </row>
    <row r="5293" spans="5:5" ht="14.4" thickTop="1" thickBot="1">
      <c r="E5293"/>
    </row>
    <row r="5294" spans="5:5" ht="14.4" thickTop="1" thickBot="1">
      <c r="E5294"/>
    </row>
    <row r="5295" spans="5:5" ht="14.4" thickTop="1" thickBot="1">
      <c r="E5295"/>
    </row>
    <row r="5296" spans="5:5" ht="14.4" thickTop="1" thickBot="1">
      <c r="E5296"/>
    </row>
    <row r="5297" spans="5:5" ht="14.4" thickTop="1" thickBot="1">
      <c r="E5297"/>
    </row>
    <row r="5298" spans="5:5" ht="14.4" thickTop="1" thickBot="1">
      <c r="E5298"/>
    </row>
    <row r="5299" spans="5:5" ht="14.4" thickTop="1" thickBot="1">
      <c r="E5299"/>
    </row>
    <row r="5300" spans="5:5" ht="14.4" thickTop="1" thickBot="1">
      <c r="E5300"/>
    </row>
    <row r="5301" spans="5:5" ht="14.4" thickTop="1" thickBot="1">
      <c r="E5301"/>
    </row>
    <row r="5302" spans="5:5" ht="14.4" thickTop="1" thickBot="1">
      <c r="E5302"/>
    </row>
    <row r="5303" spans="5:5" ht="14.4" thickTop="1" thickBot="1">
      <c r="E5303"/>
    </row>
    <row r="5304" spans="5:5" ht="14.4" thickTop="1" thickBot="1">
      <c r="E5304"/>
    </row>
    <row r="5305" spans="5:5" ht="14.4" thickTop="1" thickBot="1">
      <c r="E5305"/>
    </row>
    <row r="5306" spans="5:5" ht="14.4" thickTop="1" thickBot="1">
      <c r="E5306"/>
    </row>
    <row r="5307" spans="5:5" ht="14.4" thickTop="1" thickBot="1">
      <c r="E5307"/>
    </row>
    <row r="5308" spans="5:5" ht="14.4" thickTop="1" thickBot="1">
      <c r="E5308"/>
    </row>
    <row r="5309" spans="5:5" ht="14.4" thickTop="1" thickBot="1">
      <c r="E5309"/>
    </row>
    <row r="5310" spans="5:5" ht="14.4" thickTop="1" thickBot="1">
      <c r="E5310"/>
    </row>
    <row r="5311" spans="5:5" ht="14.4" thickTop="1" thickBot="1">
      <c r="E5311"/>
    </row>
    <row r="5312" spans="5:5" ht="14.4" thickTop="1" thickBot="1">
      <c r="E5312"/>
    </row>
    <row r="5313" spans="5:5" ht="14.4" thickTop="1" thickBot="1">
      <c r="E5313"/>
    </row>
    <row r="5314" spans="5:5" ht="14.4" thickTop="1" thickBot="1">
      <c r="E5314"/>
    </row>
    <row r="5315" spans="5:5" ht="14.4" thickTop="1" thickBot="1">
      <c r="E5315"/>
    </row>
    <row r="5316" spans="5:5" ht="14.4" thickTop="1" thickBot="1">
      <c r="E5316"/>
    </row>
    <row r="5317" spans="5:5" ht="14.4" thickTop="1" thickBot="1">
      <c r="E5317"/>
    </row>
    <row r="5318" spans="5:5" ht="13.8" thickTop="1">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ht="13.8" thickBot="1">
      <c r="E5331"/>
    </row>
    <row r="5332" spans="5:5" ht="14.4" thickTop="1" thickBot="1">
      <c r="E5332"/>
    </row>
    <row r="5333" spans="5:5" ht="14.4" thickTop="1" thickBot="1">
      <c r="E5333"/>
    </row>
    <row r="5334" spans="5:5" ht="14.4" thickTop="1" thickBot="1">
      <c r="E5334"/>
    </row>
    <row r="5335" spans="5:5" ht="14.4" thickTop="1" thickBot="1">
      <c r="E5335"/>
    </row>
    <row r="5336" spans="5:5" ht="14.4" thickTop="1" thickBot="1">
      <c r="E5336"/>
    </row>
    <row r="5337" spans="5:5" ht="14.4" thickTop="1" thickBot="1">
      <c r="E5337"/>
    </row>
    <row r="5338" spans="5:5" ht="14.4" thickTop="1" thickBot="1">
      <c r="E5338"/>
    </row>
    <row r="5339" spans="5:5" ht="14.4" thickTop="1" thickBot="1">
      <c r="E5339"/>
    </row>
    <row r="5340" spans="5:5" ht="14.4" thickTop="1" thickBot="1">
      <c r="E5340"/>
    </row>
    <row r="5341" spans="5:5" ht="14.4" thickTop="1" thickBot="1">
      <c r="E5341"/>
    </row>
    <row r="5342" spans="5:5" ht="14.4" thickTop="1" thickBot="1">
      <c r="E5342"/>
    </row>
    <row r="5343" spans="5:5" ht="14.4" thickTop="1" thickBot="1">
      <c r="E5343"/>
    </row>
    <row r="5344" spans="5:5" ht="14.4" thickTop="1" thickBot="1">
      <c r="E5344"/>
    </row>
    <row r="5345" spans="5:5" ht="14.4" thickTop="1" thickBot="1">
      <c r="E5345"/>
    </row>
    <row r="5346" spans="5:5" ht="14.4" thickTop="1" thickBot="1">
      <c r="E5346"/>
    </row>
    <row r="5347" spans="5:5" ht="14.4" thickTop="1" thickBot="1">
      <c r="E5347"/>
    </row>
    <row r="5348" spans="5:5" ht="14.4" thickTop="1" thickBot="1">
      <c r="E5348"/>
    </row>
    <row r="5349" spans="5:5" ht="14.4" thickTop="1" thickBot="1">
      <c r="E5349"/>
    </row>
    <row r="5350" spans="5:5" ht="14.4" thickTop="1" thickBot="1">
      <c r="E5350"/>
    </row>
    <row r="5351" spans="5:5" ht="14.4" thickTop="1" thickBot="1">
      <c r="E5351"/>
    </row>
    <row r="5352" spans="5:5" ht="14.4" thickTop="1" thickBot="1">
      <c r="E5352"/>
    </row>
    <row r="5353" spans="5:5" ht="14.4" thickTop="1" thickBot="1">
      <c r="E5353"/>
    </row>
    <row r="5354" spans="5:5" ht="14.4" thickTop="1" thickBot="1">
      <c r="E5354"/>
    </row>
    <row r="5355" spans="5:5" ht="14.4" thickTop="1" thickBot="1">
      <c r="E5355"/>
    </row>
    <row r="5356" spans="5:5" ht="14.4" thickTop="1" thickBot="1">
      <c r="E5356"/>
    </row>
    <row r="5357" spans="5:5" ht="14.4" thickTop="1" thickBot="1">
      <c r="E5357"/>
    </row>
    <row r="5358" spans="5:5" ht="14.4" thickTop="1" thickBot="1">
      <c r="E5358"/>
    </row>
    <row r="5359" spans="5:5" ht="14.4" thickTop="1" thickBot="1">
      <c r="E5359"/>
    </row>
    <row r="5360" spans="5:5" ht="14.4" thickTop="1" thickBot="1">
      <c r="E5360"/>
    </row>
    <row r="5361" spans="5:5" ht="14.4" thickTop="1" thickBot="1">
      <c r="E5361"/>
    </row>
    <row r="5362" spans="5:5" ht="14.4" thickTop="1" thickBot="1">
      <c r="E5362"/>
    </row>
    <row r="5363" spans="5:5" ht="14.4" thickTop="1" thickBot="1">
      <c r="E5363"/>
    </row>
    <row r="5364" spans="5:5" ht="14.4" thickTop="1" thickBot="1">
      <c r="E5364"/>
    </row>
    <row r="5365" spans="5:5" ht="14.4" thickTop="1" thickBot="1">
      <c r="E5365"/>
    </row>
    <row r="5366" spans="5:5" ht="14.4" thickTop="1" thickBot="1">
      <c r="E5366"/>
    </row>
    <row r="5367" spans="5:5" ht="14.4" thickTop="1" thickBot="1">
      <c r="E5367"/>
    </row>
    <row r="5368" spans="5:5" ht="14.4" thickTop="1" thickBot="1">
      <c r="E5368"/>
    </row>
    <row r="5369" spans="5:5" ht="14.4" thickTop="1" thickBot="1">
      <c r="E5369"/>
    </row>
    <row r="5370" spans="5:5" ht="14.4" thickTop="1" thickBot="1">
      <c r="E5370"/>
    </row>
    <row r="5371" spans="5:5" ht="14.4" thickTop="1" thickBot="1">
      <c r="E5371"/>
    </row>
    <row r="5372" spans="5:5" ht="14.4" thickTop="1" thickBot="1">
      <c r="E5372"/>
    </row>
    <row r="5373" spans="5:5" ht="14.4" thickTop="1" thickBot="1">
      <c r="E5373"/>
    </row>
    <row r="5374" spans="5:5" ht="14.4" thickTop="1" thickBot="1">
      <c r="E5374"/>
    </row>
    <row r="5375" spans="5:5" ht="14.4" thickTop="1" thickBot="1">
      <c r="E5375"/>
    </row>
    <row r="5376" spans="5:5" ht="14.4" thickTop="1" thickBot="1">
      <c r="E5376"/>
    </row>
    <row r="5377" spans="5:5" ht="14.4" thickTop="1" thickBot="1">
      <c r="E5377"/>
    </row>
    <row r="5378" spans="5:5" ht="14.4" thickTop="1" thickBot="1">
      <c r="E5378"/>
    </row>
    <row r="5379" spans="5:5" ht="14.4" thickTop="1" thickBot="1">
      <c r="E5379"/>
    </row>
    <row r="5380" spans="5:5" ht="14.4" thickTop="1" thickBot="1">
      <c r="E5380"/>
    </row>
    <row r="5381" spans="5:5" ht="14.4" thickTop="1" thickBot="1">
      <c r="E5381"/>
    </row>
    <row r="5382" spans="5:5" ht="14.4" thickTop="1" thickBot="1">
      <c r="E5382"/>
    </row>
    <row r="5383" spans="5:5" ht="14.4" thickTop="1" thickBot="1">
      <c r="E5383"/>
    </row>
    <row r="5384" spans="5:5" ht="14.4" thickTop="1" thickBot="1">
      <c r="E5384"/>
    </row>
    <row r="5385" spans="5:5" ht="14.4" thickTop="1" thickBot="1">
      <c r="E5385"/>
    </row>
    <row r="5386" spans="5:5" ht="14.4" thickTop="1" thickBot="1">
      <c r="E5386"/>
    </row>
    <row r="5387" spans="5:5" ht="14.4" thickTop="1" thickBot="1">
      <c r="E5387"/>
    </row>
    <row r="5388" spans="5:5" ht="13.8" thickTop="1">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ht="13.8" thickBot="1">
      <c r="E5401"/>
    </row>
    <row r="5402" spans="5:5" ht="14.4" thickTop="1" thickBot="1">
      <c r="E5402"/>
    </row>
    <row r="5403" spans="5:5" ht="14.4" thickTop="1" thickBot="1">
      <c r="E5403"/>
    </row>
    <row r="5404" spans="5:5" ht="14.4" thickTop="1" thickBot="1">
      <c r="E5404"/>
    </row>
    <row r="5405" spans="5:5" ht="14.4" thickTop="1" thickBot="1">
      <c r="E5405"/>
    </row>
    <row r="5406" spans="5:5" ht="14.4" thickTop="1" thickBot="1">
      <c r="E5406"/>
    </row>
    <row r="5407" spans="5:5" ht="14.4" thickTop="1" thickBot="1">
      <c r="E5407"/>
    </row>
    <row r="5408" spans="5:5" ht="14.4" thickTop="1" thickBot="1">
      <c r="E5408"/>
    </row>
    <row r="5409" spans="5:5" ht="14.4" thickTop="1" thickBot="1">
      <c r="E5409"/>
    </row>
    <row r="5410" spans="5:5" ht="14.4" thickTop="1" thickBot="1">
      <c r="E5410"/>
    </row>
    <row r="5411" spans="5:5" ht="14.4" thickTop="1" thickBot="1">
      <c r="E5411"/>
    </row>
    <row r="5412" spans="5:5" ht="14.4" thickTop="1" thickBot="1">
      <c r="E5412"/>
    </row>
    <row r="5413" spans="5:5" ht="14.4" thickTop="1" thickBot="1">
      <c r="E5413"/>
    </row>
    <row r="5414" spans="5:5" ht="14.4" thickTop="1" thickBot="1">
      <c r="E5414"/>
    </row>
    <row r="5415" spans="5:5" ht="14.4" thickTop="1" thickBot="1">
      <c r="E5415"/>
    </row>
    <row r="5416" spans="5:5" ht="14.4" thickTop="1" thickBot="1">
      <c r="E5416"/>
    </row>
    <row r="5417" spans="5:5" ht="14.4" thickTop="1" thickBot="1">
      <c r="E5417"/>
    </row>
    <row r="5418" spans="5:5" ht="14.4" thickTop="1" thickBot="1">
      <c r="E5418"/>
    </row>
    <row r="5419" spans="5:5" ht="14.4" thickTop="1" thickBot="1">
      <c r="E5419"/>
    </row>
    <row r="5420" spans="5:5" ht="14.4" thickTop="1" thickBot="1">
      <c r="E5420"/>
    </row>
    <row r="5421" spans="5:5" ht="14.4" thickTop="1" thickBot="1">
      <c r="E5421"/>
    </row>
    <row r="5422" spans="5:5" ht="14.4" thickTop="1" thickBot="1">
      <c r="E5422"/>
    </row>
    <row r="5423" spans="5:5" ht="14.4" thickTop="1" thickBot="1">
      <c r="E5423"/>
    </row>
    <row r="5424" spans="5:5" ht="14.4" thickTop="1" thickBot="1">
      <c r="E5424"/>
    </row>
    <row r="5425" spans="5:5" ht="14.4" thickTop="1" thickBot="1">
      <c r="E5425"/>
    </row>
    <row r="5426" spans="5:5" ht="14.4" thickTop="1" thickBot="1">
      <c r="E5426"/>
    </row>
    <row r="5427" spans="5:5" ht="14.4" thickTop="1" thickBot="1">
      <c r="E5427"/>
    </row>
    <row r="5428" spans="5:5" ht="14.4" thickTop="1" thickBot="1">
      <c r="E5428"/>
    </row>
    <row r="5429" spans="5:5" ht="14.4" thickTop="1" thickBot="1">
      <c r="E5429"/>
    </row>
    <row r="5430" spans="5:5" ht="14.4" thickTop="1" thickBot="1">
      <c r="E5430"/>
    </row>
    <row r="5431" spans="5:5" ht="14.4" thickTop="1" thickBot="1">
      <c r="E5431"/>
    </row>
    <row r="5432" spans="5:5" ht="14.4" thickTop="1" thickBot="1">
      <c r="E5432"/>
    </row>
    <row r="5433" spans="5:5" ht="14.4" thickTop="1" thickBot="1">
      <c r="E5433"/>
    </row>
    <row r="5434" spans="5:5" ht="14.4" thickTop="1" thickBot="1">
      <c r="E5434"/>
    </row>
    <row r="5435" spans="5:5" ht="14.4" thickTop="1" thickBot="1">
      <c r="E5435"/>
    </row>
    <row r="5436" spans="5:5" ht="14.4" thickTop="1" thickBot="1">
      <c r="E5436"/>
    </row>
    <row r="5437" spans="5:5" ht="14.4" thickTop="1" thickBot="1">
      <c r="E5437"/>
    </row>
    <row r="5438" spans="5:5" ht="14.4" thickTop="1" thickBot="1">
      <c r="E5438"/>
    </row>
    <row r="5439" spans="5:5" ht="14.4" thickTop="1" thickBot="1">
      <c r="E5439"/>
    </row>
    <row r="5440" spans="5:5" ht="14.4" thickTop="1" thickBot="1">
      <c r="E5440"/>
    </row>
    <row r="5441" spans="5:5" ht="14.4" thickTop="1" thickBot="1">
      <c r="E5441"/>
    </row>
    <row r="5442" spans="5:5" ht="14.4" thickTop="1" thickBot="1">
      <c r="E5442"/>
    </row>
    <row r="5443" spans="5:5" ht="14.4" thickTop="1" thickBot="1">
      <c r="E5443"/>
    </row>
    <row r="5444" spans="5:5" ht="14.4" thickTop="1" thickBot="1">
      <c r="E5444"/>
    </row>
    <row r="5445" spans="5:5" ht="14.4" thickTop="1" thickBot="1">
      <c r="E5445"/>
    </row>
    <row r="5446" spans="5:5" ht="14.4" thickTop="1" thickBot="1">
      <c r="E5446"/>
    </row>
    <row r="5447" spans="5:5" ht="14.4" thickTop="1" thickBot="1">
      <c r="E5447"/>
    </row>
    <row r="5448" spans="5:5" ht="14.4" thickTop="1" thickBot="1">
      <c r="E5448"/>
    </row>
    <row r="5449" spans="5:5" ht="14.4" thickTop="1" thickBot="1">
      <c r="E5449"/>
    </row>
    <row r="5450" spans="5:5" ht="14.4" thickTop="1" thickBot="1">
      <c r="E5450"/>
    </row>
    <row r="5451" spans="5:5" ht="14.4" thickTop="1" thickBot="1">
      <c r="E5451"/>
    </row>
    <row r="5452" spans="5:5" ht="14.4" thickTop="1" thickBot="1">
      <c r="E5452"/>
    </row>
    <row r="5453" spans="5:5" ht="14.4" thickTop="1" thickBot="1">
      <c r="E5453"/>
    </row>
    <row r="5454" spans="5:5" ht="14.4" thickTop="1" thickBot="1">
      <c r="E5454"/>
    </row>
    <row r="5455" spans="5:5" ht="14.4" thickTop="1" thickBot="1">
      <c r="E5455"/>
    </row>
    <row r="5456" spans="5:5" ht="14.4" thickTop="1" thickBot="1">
      <c r="E5456"/>
    </row>
    <row r="5457" spans="5:5" ht="14.4" thickTop="1" thickBot="1">
      <c r="E5457"/>
    </row>
    <row r="5458" spans="5:5" ht="13.8" thickTop="1">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ht="13.8" thickBot="1">
      <c r="E5471"/>
    </row>
    <row r="5472" spans="5:5" ht="14.4" thickTop="1" thickBot="1">
      <c r="E5472"/>
    </row>
    <row r="5473" spans="5:5" ht="14.4" thickTop="1" thickBot="1">
      <c r="E5473"/>
    </row>
    <row r="5474" spans="5:5" ht="14.4" thickTop="1" thickBot="1">
      <c r="E5474"/>
    </row>
    <row r="5475" spans="5:5" ht="14.4" thickTop="1" thickBot="1">
      <c r="E5475"/>
    </row>
    <row r="5476" spans="5:5" ht="14.4" thickTop="1" thickBot="1">
      <c r="E5476"/>
    </row>
    <row r="5477" spans="5:5" ht="14.4" thickTop="1" thickBot="1">
      <c r="E5477"/>
    </row>
    <row r="5478" spans="5:5" ht="14.4" thickTop="1" thickBot="1">
      <c r="E5478"/>
    </row>
    <row r="5479" spans="5:5" ht="14.4" thickTop="1" thickBot="1">
      <c r="E5479"/>
    </row>
    <row r="5480" spans="5:5" ht="14.4" thickTop="1" thickBot="1">
      <c r="E5480"/>
    </row>
    <row r="5481" spans="5:5" ht="14.4" thickTop="1" thickBot="1">
      <c r="E5481"/>
    </row>
    <row r="5482" spans="5:5" ht="14.4" thickTop="1" thickBot="1">
      <c r="E5482"/>
    </row>
    <row r="5483" spans="5:5" ht="14.4" thickTop="1" thickBot="1">
      <c r="E5483"/>
    </row>
    <row r="5484" spans="5:5" ht="14.4" thickTop="1" thickBot="1">
      <c r="E5484"/>
    </row>
    <row r="5485" spans="5:5" ht="14.4" thickTop="1" thickBot="1">
      <c r="E5485"/>
    </row>
    <row r="5486" spans="5:5" ht="14.4" thickTop="1" thickBot="1">
      <c r="E5486"/>
    </row>
    <row r="5487" spans="5:5" ht="14.4" thickTop="1" thickBot="1">
      <c r="E5487"/>
    </row>
    <row r="5488" spans="5:5" ht="14.4" thickTop="1" thickBot="1">
      <c r="E5488"/>
    </row>
    <row r="5489" spans="5:5" ht="14.4" thickTop="1" thickBot="1">
      <c r="E5489"/>
    </row>
    <row r="5490" spans="5:5" ht="14.4" thickTop="1" thickBot="1">
      <c r="E5490"/>
    </row>
    <row r="5491" spans="5:5" ht="14.4" thickTop="1" thickBot="1">
      <c r="E5491"/>
    </row>
    <row r="5492" spans="5:5" ht="14.4" thickTop="1" thickBot="1">
      <c r="E5492"/>
    </row>
    <row r="5493" spans="5:5" ht="14.4" thickTop="1" thickBot="1">
      <c r="E5493"/>
    </row>
    <row r="5494" spans="5:5" ht="14.4" thickTop="1" thickBot="1">
      <c r="E5494"/>
    </row>
    <row r="5495" spans="5:5" ht="14.4" thickTop="1" thickBot="1">
      <c r="E5495"/>
    </row>
    <row r="5496" spans="5:5" ht="14.4" thickTop="1" thickBot="1">
      <c r="E5496"/>
    </row>
    <row r="5497" spans="5:5" ht="14.4" thickTop="1" thickBot="1">
      <c r="E5497"/>
    </row>
    <row r="5498" spans="5:5" ht="14.4" thickTop="1" thickBot="1">
      <c r="E5498"/>
    </row>
    <row r="5499" spans="5:5" ht="14.4" thickTop="1" thickBot="1">
      <c r="E5499"/>
    </row>
    <row r="5500" spans="5:5" ht="14.4" thickTop="1" thickBot="1">
      <c r="E5500"/>
    </row>
    <row r="5501" spans="5:5" ht="14.4" thickTop="1" thickBot="1">
      <c r="E5501"/>
    </row>
    <row r="5502" spans="5:5" ht="14.4" thickTop="1" thickBot="1">
      <c r="E5502"/>
    </row>
    <row r="5503" spans="5:5" ht="14.4" thickTop="1" thickBot="1">
      <c r="E5503"/>
    </row>
    <row r="5504" spans="5:5" ht="14.4" thickTop="1" thickBot="1">
      <c r="E5504"/>
    </row>
    <row r="5505" spans="5:5" ht="14.4" thickTop="1" thickBot="1">
      <c r="E5505"/>
    </row>
    <row r="5506" spans="5:5" ht="14.4" thickTop="1" thickBot="1">
      <c r="E5506"/>
    </row>
    <row r="5507" spans="5:5" ht="14.4" thickTop="1" thickBot="1">
      <c r="E5507"/>
    </row>
    <row r="5508" spans="5:5" ht="14.4" thickTop="1" thickBot="1">
      <c r="E5508"/>
    </row>
    <row r="5509" spans="5:5" ht="14.4" thickTop="1" thickBot="1">
      <c r="E5509"/>
    </row>
    <row r="5510" spans="5:5" ht="14.4" thickTop="1" thickBot="1">
      <c r="E5510"/>
    </row>
    <row r="5511" spans="5:5" ht="14.4" thickTop="1" thickBot="1">
      <c r="E5511"/>
    </row>
    <row r="5512" spans="5:5" ht="14.4" thickTop="1" thickBot="1">
      <c r="E5512"/>
    </row>
    <row r="5513" spans="5:5" ht="14.4" thickTop="1" thickBot="1">
      <c r="E5513"/>
    </row>
    <row r="5514" spans="5:5" ht="14.4" thickTop="1" thickBot="1">
      <c r="E5514"/>
    </row>
    <row r="5515" spans="5:5" ht="14.4" thickTop="1" thickBot="1">
      <c r="E5515"/>
    </row>
    <row r="5516" spans="5:5" ht="14.4" thickTop="1" thickBot="1">
      <c r="E5516"/>
    </row>
    <row r="5517" spans="5:5" ht="14.4" thickTop="1" thickBot="1">
      <c r="E5517"/>
    </row>
    <row r="5518" spans="5:5" ht="14.4" thickTop="1" thickBot="1">
      <c r="E5518"/>
    </row>
    <row r="5519" spans="5:5" ht="14.4" thickTop="1" thickBot="1">
      <c r="E5519"/>
    </row>
    <row r="5520" spans="5:5" ht="14.4" thickTop="1" thickBot="1">
      <c r="E5520"/>
    </row>
    <row r="5521" spans="5:5" ht="14.4" thickTop="1" thickBot="1">
      <c r="E5521"/>
    </row>
    <row r="5522" spans="5:5" ht="14.4" thickTop="1" thickBot="1">
      <c r="E5522"/>
    </row>
    <row r="5523" spans="5:5" ht="14.4" thickTop="1" thickBot="1">
      <c r="E5523"/>
    </row>
    <row r="5524" spans="5:5" ht="14.4" thickTop="1" thickBot="1">
      <c r="E5524"/>
    </row>
    <row r="5525" spans="5:5" ht="14.4" thickTop="1" thickBot="1">
      <c r="E5525"/>
    </row>
    <row r="5526" spans="5:5" ht="14.4" thickTop="1" thickBot="1">
      <c r="E5526"/>
    </row>
    <row r="5527" spans="5:5" ht="14.4" thickTop="1" thickBot="1">
      <c r="E5527"/>
    </row>
    <row r="5528" spans="5:5" ht="13.8" thickTop="1">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ht="13.8" thickBot="1">
      <c r="E5541"/>
    </row>
    <row r="5542" spans="5:5" ht="14.4" thickTop="1" thickBot="1">
      <c r="E5542"/>
    </row>
    <row r="5543" spans="5:5" ht="14.4" thickTop="1" thickBot="1">
      <c r="E5543"/>
    </row>
    <row r="5544" spans="5:5" ht="14.4" thickTop="1" thickBot="1">
      <c r="E5544"/>
    </row>
    <row r="5545" spans="5:5" ht="14.4" thickTop="1" thickBot="1">
      <c r="E5545"/>
    </row>
    <row r="5546" spans="5:5" ht="14.4" thickTop="1" thickBot="1">
      <c r="E5546"/>
    </row>
    <row r="5547" spans="5:5" ht="14.4" thickTop="1" thickBot="1">
      <c r="E5547"/>
    </row>
    <row r="5548" spans="5:5" ht="14.4" thickTop="1" thickBot="1">
      <c r="E5548"/>
    </row>
    <row r="5549" spans="5:5" ht="14.4" thickTop="1" thickBot="1">
      <c r="E5549"/>
    </row>
    <row r="5550" spans="5:5" ht="14.4" thickTop="1" thickBot="1">
      <c r="E5550"/>
    </row>
    <row r="5551" spans="5:5" ht="14.4" thickTop="1" thickBot="1">
      <c r="E5551"/>
    </row>
    <row r="5552" spans="5:5" ht="14.4" thickTop="1" thickBot="1">
      <c r="E5552"/>
    </row>
    <row r="5553" spans="5:5" ht="14.4" thickTop="1" thickBot="1">
      <c r="E5553"/>
    </row>
    <row r="5554" spans="5:5" ht="14.4" thickTop="1" thickBot="1">
      <c r="E5554"/>
    </row>
    <row r="5555" spans="5:5" ht="14.4" thickTop="1" thickBot="1">
      <c r="E5555"/>
    </row>
    <row r="5556" spans="5:5" ht="14.4" thickTop="1" thickBot="1">
      <c r="E5556"/>
    </row>
    <row r="5557" spans="5:5" ht="14.4" thickTop="1" thickBot="1">
      <c r="E5557"/>
    </row>
    <row r="5558" spans="5:5" ht="14.4" thickTop="1" thickBot="1">
      <c r="E5558"/>
    </row>
    <row r="5559" spans="5:5" ht="14.4" thickTop="1" thickBot="1">
      <c r="E5559"/>
    </row>
    <row r="5560" spans="5:5" ht="14.4" thickTop="1" thickBot="1">
      <c r="E5560"/>
    </row>
    <row r="5561" spans="5:5" ht="14.4" thickTop="1" thickBot="1">
      <c r="E5561"/>
    </row>
    <row r="5562" spans="5:5" ht="14.4" thickTop="1" thickBot="1">
      <c r="E5562"/>
    </row>
    <row r="5563" spans="5:5" ht="14.4" thickTop="1" thickBot="1">
      <c r="E5563"/>
    </row>
    <row r="5564" spans="5:5" ht="14.4" thickTop="1" thickBot="1">
      <c r="E5564"/>
    </row>
    <row r="5565" spans="5:5" ht="14.4" thickTop="1" thickBot="1">
      <c r="E5565"/>
    </row>
    <row r="5566" spans="5:5" ht="14.4" thickTop="1" thickBot="1">
      <c r="E5566"/>
    </row>
    <row r="5567" spans="5:5" ht="14.4" thickTop="1" thickBot="1">
      <c r="E5567"/>
    </row>
    <row r="5568" spans="5:5" ht="14.4" thickTop="1" thickBot="1">
      <c r="E5568"/>
    </row>
    <row r="5569" spans="5:5" ht="14.4" thickTop="1" thickBot="1">
      <c r="E5569"/>
    </row>
    <row r="5570" spans="5:5" ht="14.4" thickTop="1" thickBot="1">
      <c r="E5570"/>
    </row>
    <row r="5571" spans="5:5" ht="14.4" thickTop="1" thickBot="1">
      <c r="E5571"/>
    </row>
    <row r="5572" spans="5:5" ht="14.4" thickTop="1" thickBot="1">
      <c r="E5572"/>
    </row>
    <row r="5573" spans="5:5" ht="14.4" thickTop="1" thickBot="1">
      <c r="E5573"/>
    </row>
    <row r="5574" spans="5:5" ht="14.4" thickTop="1" thickBot="1">
      <c r="E5574"/>
    </row>
    <row r="5575" spans="5:5" ht="14.4" thickTop="1" thickBot="1">
      <c r="E5575"/>
    </row>
    <row r="5576" spans="5:5" ht="14.4" thickTop="1" thickBot="1">
      <c r="E5576"/>
    </row>
    <row r="5577" spans="5:5" ht="14.4" thickTop="1" thickBot="1">
      <c r="E5577"/>
    </row>
    <row r="5578" spans="5:5" ht="14.4" thickTop="1" thickBot="1">
      <c r="E5578"/>
    </row>
    <row r="5579" spans="5:5" ht="14.4" thickTop="1" thickBot="1">
      <c r="E5579"/>
    </row>
    <row r="5580" spans="5:5" ht="14.4" thickTop="1" thickBot="1">
      <c r="E5580"/>
    </row>
    <row r="5581" spans="5:5" ht="14.4" thickTop="1" thickBot="1">
      <c r="E5581"/>
    </row>
    <row r="5582" spans="5:5" ht="14.4" thickTop="1" thickBot="1">
      <c r="E5582"/>
    </row>
    <row r="5583" spans="5:5" ht="14.4" thickTop="1" thickBot="1">
      <c r="E5583"/>
    </row>
    <row r="5584" spans="5:5" ht="14.4" thickTop="1" thickBot="1">
      <c r="E5584"/>
    </row>
    <row r="5585" spans="5:5" ht="14.4" thickTop="1" thickBot="1">
      <c r="E5585"/>
    </row>
    <row r="5586" spans="5:5" ht="14.4" thickTop="1" thickBot="1">
      <c r="E5586"/>
    </row>
    <row r="5587" spans="5:5" ht="14.4" thickTop="1" thickBot="1">
      <c r="E5587"/>
    </row>
    <row r="5588" spans="5:5" ht="14.4" thickTop="1" thickBot="1">
      <c r="E5588"/>
    </row>
    <row r="5589" spans="5:5" ht="14.4" thickTop="1" thickBot="1">
      <c r="E5589"/>
    </row>
    <row r="5590" spans="5:5" ht="14.4" thickTop="1" thickBot="1">
      <c r="E5590"/>
    </row>
    <row r="5591" spans="5:5" ht="14.4" thickTop="1" thickBot="1">
      <c r="E5591"/>
    </row>
    <row r="5592" spans="5:5" ht="14.4" thickTop="1" thickBot="1">
      <c r="E5592"/>
    </row>
    <row r="5593" spans="5:5" ht="14.4" thickTop="1" thickBot="1">
      <c r="E5593"/>
    </row>
    <row r="5594" spans="5:5" ht="14.4" thickTop="1" thickBot="1">
      <c r="E5594"/>
    </row>
    <row r="5595" spans="5:5" ht="14.4" thickTop="1" thickBot="1">
      <c r="E5595"/>
    </row>
    <row r="5596" spans="5:5" ht="14.4" thickTop="1" thickBot="1">
      <c r="E5596"/>
    </row>
    <row r="5597" spans="5:5" ht="14.4" thickTop="1" thickBot="1">
      <c r="E5597"/>
    </row>
    <row r="5598" spans="5:5" ht="13.8" thickTop="1">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ht="13.8" thickBot="1">
      <c r="E5611"/>
    </row>
    <row r="5612" spans="5:5" ht="14.4" thickTop="1" thickBot="1">
      <c r="E5612"/>
    </row>
    <row r="5613" spans="5:5" ht="14.4" thickTop="1" thickBot="1">
      <c r="E5613"/>
    </row>
    <row r="5614" spans="5:5" ht="14.4" thickTop="1" thickBot="1">
      <c r="E5614"/>
    </row>
    <row r="5615" spans="5:5" ht="14.4" thickTop="1" thickBot="1">
      <c r="E5615"/>
    </row>
    <row r="5616" spans="5:5" ht="14.4" thickTop="1" thickBot="1">
      <c r="E5616"/>
    </row>
    <row r="5617" spans="5:5" ht="14.4" thickTop="1" thickBot="1">
      <c r="E5617"/>
    </row>
    <row r="5618" spans="5:5" ht="14.4" thickTop="1" thickBot="1">
      <c r="E5618"/>
    </row>
    <row r="5619" spans="5:5" ht="14.4" thickTop="1" thickBot="1">
      <c r="E5619"/>
    </row>
    <row r="5620" spans="5:5" ht="14.4" thickTop="1" thickBot="1">
      <c r="E5620"/>
    </row>
    <row r="5621" spans="5:5" ht="14.4" thickTop="1" thickBot="1">
      <c r="E5621"/>
    </row>
    <row r="5622" spans="5:5" ht="14.4" thickTop="1" thickBot="1">
      <c r="E5622"/>
    </row>
    <row r="5623" spans="5:5" ht="14.4" thickTop="1" thickBot="1">
      <c r="E5623"/>
    </row>
    <row r="5624" spans="5:5" ht="14.4" thickTop="1" thickBot="1">
      <c r="E5624"/>
    </row>
    <row r="5625" spans="5:5" ht="14.4" thickTop="1" thickBot="1">
      <c r="E5625"/>
    </row>
    <row r="5626" spans="5:5" ht="14.4" thickTop="1" thickBot="1">
      <c r="E5626"/>
    </row>
    <row r="5627" spans="5:5" ht="14.4" thickTop="1" thickBot="1">
      <c r="E5627"/>
    </row>
    <row r="5628" spans="5:5" ht="14.4" thickTop="1" thickBot="1">
      <c r="E5628"/>
    </row>
    <row r="5629" spans="5:5" ht="14.4" thickTop="1" thickBot="1">
      <c r="E5629"/>
    </row>
    <row r="5630" spans="5:5" ht="14.4" thickTop="1" thickBot="1">
      <c r="E5630"/>
    </row>
    <row r="5631" spans="5:5" ht="14.4" thickTop="1" thickBot="1">
      <c r="E5631"/>
    </row>
    <row r="5632" spans="5:5" ht="14.4" thickTop="1" thickBot="1">
      <c r="E5632"/>
    </row>
    <row r="5633" spans="5:5" ht="14.4" thickTop="1" thickBot="1">
      <c r="E5633"/>
    </row>
    <row r="5634" spans="5:5" ht="14.4" thickTop="1" thickBot="1">
      <c r="E5634"/>
    </row>
    <row r="5635" spans="5:5" ht="14.4" thickTop="1" thickBot="1">
      <c r="E5635"/>
    </row>
    <row r="5636" spans="5:5" ht="14.4" thickTop="1" thickBot="1">
      <c r="E5636"/>
    </row>
    <row r="5637" spans="5:5" ht="14.4" thickTop="1" thickBot="1">
      <c r="E5637"/>
    </row>
    <row r="5638" spans="5:5" ht="14.4" thickTop="1" thickBot="1">
      <c r="E5638"/>
    </row>
    <row r="5639" spans="5:5" ht="14.4" thickTop="1" thickBot="1">
      <c r="E5639"/>
    </row>
    <row r="5640" spans="5:5" ht="14.4" thickTop="1" thickBot="1">
      <c r="E5640"/>
    </row>
    <row r="5641" spans="5:5" ht="14.4" thickTop="1" thickBot="1">
      <c r="E5641"/>
    </row>
    <row r="5642" spans="5:5" ht="14.4" thickTop="1" thickBot="1">
      <c r="E5642"/>
    </row>
    <row r="5643" spans="5:5" ht="14.4" thickTop="1" thickBot="1">
      <c r="E5643"/>
    </row>
    <row r="5644" spans="5:5" ht="14.4" thickTop="1" thickBot="1">
      <c r="E5644"/>
    </row>
    <row r="5645" spans="5:5" ht="14.4" thickTop="1" thickBot="1">
      <c r="E5645"/>
    </row>
    <row r="5646" spans="5:5" ht="14.4" thickTop="1" thickBot="1">
      <c r="E5646"/>
    </row>
    <row r="5647" spans="5:5" ht="14.4" thickTop="1" thickBot="1">
      <c r="E5647"/>
    </row>
    <row r="5648" spans="5:5" ht="14.4" thickTop="1" thickBot="1">
      <c r="E5648"/>
    </row>
    <row r="5649" spans="5:5" ht="14.4" thickTop="1" thickBot="1">
      <c r="E5649"/>
    </row>
    <row r="5650" spans="5:5" ht="14.4" thickTop="1" thickBot="1">
      <c r="E5650"/>
    </row>
    <row r="5651" spans="5:5" ht="14.4" thickTop="1" thickBot="1">
      <c r="E5651"/>
    </row>
    <row r="5652" spans="5:5" ht="14.4" thickTop="1" thickBot="1">
      <c r="E5652"/>
    </row>
    <row r="5653" spans="5:5" ht="14.4" thickTop="1" thickBot="1">
      <c r="E5653"/>
    </row>
    <row r="5654" spans="5:5" ht="14.4" thickTop="1" thickBot="1">
      <c r="E5654"/>
    </row>
    <row r="5655" spans="5:5" ht="14.4" thickTop="1" thickBot="1">
      <c r="E5655"/>
    </row>
    <row r="5656" spans="5:5" ht="14.4" thickTop="1" thickBot="1">
      <c r="E5656"/>
    </row>
    <row r="5657" spans="5:5" ht="14.4" thickTop="1" thickBot="1">
      <c r="E5657"/>
    </row>
    <row r="5658" spans="5:5" ht="14.4" thickTop="1" thickBot="1">
      <c r="E5658"/>
    </row>
    <row r="5659" spans="5:5" ht="14.4" thickTop="1" thickBot="1">
      <c r="E5659"/>
    </row>
    <row r="5660" spans="5:5" ht="14.4" thickTop="1" thickBot="1">
      <c r="E5660"/>
    </row>
    <row r="5661" spans="5:5" ht="14.4" thickTop="1" thickBot="1">
      <c r="E5661"/>
    </row>
    <row r="5662" spans="5:5" ht="14.4" thickTop="1" thickBot="1">
      <c r="E5662"/>
    </row>
    <row r="5663" spans="5:5" ht="14.4" thickTop="1" thickBot="1">
      <c r="E5663"/>
    </row>
    <row r="5664" spans="5:5" ht="14.4" thickTop="1" thickBot="1">
      <c r="E5664"/>
    </row>
    <row r="5665" spans="5:5" ht="14.4" thickTop="1" thickBot="1">
      <c r="E5665"/>
    </row>
    <row r="5666" spans="5:5" ht="14.4" thickTop="1" thickBot="1">
      <c r="E5666"/>
    </row>
    <row r="5667" spans="5:5" ht="14.4" thickTop="1" thickBot="1">
      <c r="E5667"/>
    </row>
    <row r="5668" spans="5:5" ht="13.8" thickTop="1">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ht="13.8" thickBot="1">
      <c r="E5681"/>
    </row>
    <row r="5682" spans="5:5" ht="14.4" thickTop="1" thickBot="1">
      <c r="E5682"/>
    </row>
    <row r="5683" spans="5:5" ht="14.4" thickTop="1" thickBot="1">
      <c r="E5683"/>
    </row>
    <row r="5684" spans="5:5" ht="14.4" thickTop="1" thickBot="1">
      <c r="E5684"/>
    </row>
    <row r="5685" spans="5:5" ht="14.4" thickTop="1" thickBot="1">
      <c r="E5685"/>
    </row>
    <row r="5686" spans="5:5" ht="14.4" thickTop="1" thickBot="1">
      <c r="E5686"/>
    </row>
    <row r="5687" spans="5:5" ht="14.4" thickTop="1" thickBot="1">
      <c r="E5687"/>
    </row>
    <row r="5688" spans="5:5" ht="14.4" thickTop="1" thickBot="1">
      <c r="E5688"/>
    </row>
    <row r="5689" spans="5:5" ht="14.4" thickTop="1" thickBot="1">
      <c r="E5689"/>
    </row>
    <row r="5690" spans="5:5" ht="14.4" thickTop="1" thickBot="1">
      <c r="E5690"/>
    </row>
    <row r="5691" spans="5:5" ht="14.4" thickTop="1" thickBot="1">
      <c r="E5691"/>
    </row>
    <row r="5692" spans="5:5" ht="14.4" thickTop="1" thickBot="1">
      <c r="E5692"/>
    </row>
    <row r="5693" spans="5:5" ht="14.4" thickTop="1" thickBot="1">
      <c r="E5693"/>
    </row>
    <row r="5694" spans="5:5" ht="14.4" thickTop="1" thickBot="1">
      <c r="E5694"/>
    </row>
    <row r="5695" spans="5:5" ht="14.4" thickTop="1" thickBot="1">
      <c r="E5695"/>
    </row>
    <row r="5696" spans="5:5" ht="14.4" thickTop="1" thickBot="1">
      <c r="E5696"/>
    </row>
    <row r="5697" spans="5:5" ht="14.4" thickTop="1" thickBot="1">
      <c r="E5697"/>
    </row>
    <row r="5698" spans="5:5" ht="14.4" thickTop="1" thickBot="1">
      <c r="E5698"/>
    </row>
    <row r="5699" spans="5:5" ht="14.4" thickTop="1" thickBot="1">
      <c r="E5699"/>
    </row>
    <row r="5700" spans="5:5" ht="14.4" thickTop="1" thickBot="1">
      <c r="E5700"/>
    </row>
    <row r="5701" spans="5:5" ht="14.4" thickTop="1" thickBot="1">
      <c r="E5701"/>
    </row>
    <row r="5702" spans="5:5" ht="14.4" thickTop="1" thickBot="1">
      <c r="E5702"/>
    </row>
    <row r="5703" spans="5:5" ht="14.4" thickTop="1" thickBot="1">
      <c r="E5703"/>
    </row>
    <row r="5704" spans="5:5" ht="14.4" thickTop="1" thickBot="1">
      <c r="E5704"/>
    </row>
    <row r="5705" spans="5:5" ht="14.4" thickTop="1" thickBot="1">
      <c r="E5705"/>
    </row>
    <row r="5706" spans="5:5" ht="14.4" thickTop="1" thickBot="1">
      <c r="E5706"/>
    </row>
    <row r="5707" spans="5:5" ht="14.4" thickTop="1" thickBot="1">
      <c r="E5707"/>
    </row>
    <row r="5708" spans="5:5" ht="14.4" thickTop="1" thickBot="1">
      <c r="E5708"/>
    </row>
    <row r="5709" spans="5:5" ht="14.4" thickTop="1" thickBot="1">
      <c r="E5709"/>
    </row>
    <row r="5710" spans="5:5" ht="14.4" thickTop="1" thickBot="1">
      <c r="E5710"/>
    </row>
    <row r="5711" spans="5:5" ht="14.4" thickTop="1" thickBot="1">
      <c r="E5711"/>
    </row>
    <row r="5712" spans="5:5" ht="14.4" thickTop="1" thickBot="1">
      <c r="E5712"/>
    </row>
    <row r="5713" spans="5:5" ht="14.4" thickTop="1" thickBot="1">
      <c r="E5713"/>
    </row>
    <row r="5714" spans="5:5" ht="14.4" thickTop="1" thickBot="1">
      <c r="E5714"/>
    </row>
    <row r="5715" spans="5:5" ht="14.4" thickTop="1" thickBot="1">
      <c r="E5715"/>
    </row>
    <row r="5716" spans="5:5" ht="14.4" thickTop="1" thickBot="1">
      <c r="E5716"/>
    </row>
    <row r="5717" spans="5:5" ht="14.4" thickTop="1" thickBot="1">
      <c r="E5717"/>
    </row>
    <row r="5718" spans="5:5" ht="14.4" thickTop="1" thickBot="1">
      <c r="E5718"/>
    </row>
    <row r="5719" spans="5:5" ht="14.4" thickTop="1" thickBot="1">
      <c r="E5719"/>
    </row>
    <row r="5720" spans="5:5" ht="14.4" thickTop="1" thickBot="1">
      <c r="E5720"/>
    </row>
    <row r="5721" spans="5:5" ht="14.4" thickTop="1" thickBot="1">
      <c r="E5721"/>
    </row>
    <row r="5722" spans="5:5" ht="14.4" thickTop="1" thickBot="1">
      <c r="E5722"/>
    </row>
    <row r="5723" spans="5:5" ht="14.4" thickTop="1" thickBot="1">
      <c r="E5723"/>
    </row>
    <row r="5724" spans="5:5" ht="14.4" thickTop="1" thickBot="1">
      <c r="E5724"/>
    </row>
    <row r="5725" spans="5:5" ht="14.4" thickTop="1" thickBot="1">
      <c r="E5725"/>
    </row>
    <row r="5726" spans="5:5" ht="14.4" thickTop="1" thickBot="1">
      <c r="E5726"/>
    </row>
    <row r="5727" spans="5:5" ht="14.4" thickTop="1" thickBot="1">
      <c r="E5727"/>
    </row>
    <row r="5728" spans="5:5" ht="14.4" thickTop="1" thickBot="1">
      <c r="E5728"/>
    </row>
    <row r="5729" spans="5:5" ht="14.4" thickTop="1" thickBot="1">
      <c r="E5729"/>
    </row>
    <row r="5730" spans="5:5" ht="14.4" thickTop="1" thickBot="1">
      <c r="E5730"/>
    </row>
    <row r="5731" spans="5:5" ht="14.4" thickTop="1" thickBot="1">
      <c r="E5731"/>
    </row>
    <row r="5732" spans="5:5" ht="14.4" thickTop="1" thickBot="1">
      <c r="E5732"/>
    </row>
    <row r="5733" spans="5:5" ht="14.4" thickTop="1" thickBot="1">
      <c r="E5733"/>
    </row>
    <row r="5734" spans="5:5" ht="14.4" thickTop="1" thickBot="1">
      <c r="E5734"/>
    </row>
    <row r="5735" spans="5:5" ht="14.4" thickTop="1" thickBot="1">
      <c r="E5735"/>
    </row>
    <row r="5736" spans="5:5" ht="14.4" thickTop="1" thickBot="1">
      <c r="E5736"/>
    </row>
    <row r="5737" spans="5:5" ht="14.4" thickTop="1" thickBot="1">
      <c r="E5737"/>
    </row>
    <row r="5738" spans="5:5" ht="13.8" thickTop="1">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ht="13.8" thickBot="1">
      <c r="E5751"/>
    </row>
    <row r="5752" spans="5:5" ht="14.4" thickTop="1" thickBot="1">
      <c r="E5752"/>
    </row>
    <row r="5753" spans="5:5" ht="14.4" thickTop="1" thickBot="1">
      <c r="E5753"/>
    </row>
    <row r="5754" spans="5:5" ht="14.4" thickTop="1" thickBot="1">
      <c r="E5754"/>
    </row>
    <row r="5755" spans="5:5" ht="14.4" thickTop="1" thickBot="1">
      <c r="E5755"/>
    </row>
    <row r="5756" spans="5:5" ht="14.4" thickTop="1" thickBot="1">
      <c r="E5756"/>
    </row>
    <row r="5757" spans="5:5" ht="14.4" thickTop="1" thickBot="1">
      <c r="E5757"/>
    </row>
    <row r="5758" spans="5:5" ht="14.4" thickTop="1" thickBot="1">
      <c r="E5758"/>
    </row>
    <row r="5759" spans="5:5" ht="14.4" thickTop="1" thickBot="1">
      <c r="E5759"/>
    </row>
    <row r="5760" spans="5:5" ht="14.4" thickTop="1" thickBot="1">
      <c r="E5760"/>
    </row>
    <row r="5761" spans="5:5" ht="14.4" thickTop="1" thickBot="1">
      <c r="E5761"/>
    </row>
    <row r="5762" spans="5:5" ht="14.4" thickTop="1" thickBot="1">
      <c r="E5762"/>
    </row>
    <row r="5763" spans="5:5" ht="14.4" thickTop="1" thickBot="1">
      <c r="E5763"/>
    </row>
    <row r="5764" spans="5:5" ht="14.4" thickTop="1" thickBot="1">
      <c r="E5764"/>
    </row>
    <row r="5765" spans="5:5" ht="14.4" thickTop="1" thickBot="1">
      <c r="E5765"/>
    </row>
    <row r="5766" spans="5:5" ht="14.4" thickTop="1" thickBot="1">
      <c r="E5766"/>
    </row>
    <row r="5767" spans="5:5" ht="14.4" thickTop="1" thickBot="1">
      <c r="E5767"/>
    </row>
    <row r="5768" spans="5:5" ht="14.4" thickTop="1" thickBot="1">
      <c r="E5768"/>
    </row>
    <row r="5769" spans="5:5" ht="14.4" thickTop="1" thickBot="1">
      <c r="E5769"/>
    </row>
    <row r="5770" spans="5:5" ht="14.4" thickTop="1" thickBot="1">
      <c r="E5770"/>
    </row>
    <row r="5771" spans="5:5" ht="14.4" thickTop="1" thickBot="1">
      <c r="E5771"/>
    </row>
    <row r="5772" spans="5:5" ht="14.4" thickTop="1" thickBot="1">
      <c r="E5772"/>
    </row>
    <row r="5773" spans="5:5" ht="14.4" thickTop="1" thickBot="1">
      <c r="E5773"/>
    </row>
    <row r="5774" spans="5:5" ht="14.4" thickTop="1" thickBot="1">
      <c r="E5774"/>
    </row>
    <row r="5775" spans="5:5" ht="14.4" thickTop="1" thickBot="1">
      <c r="E5775"/>
    </row>
    <row r="5776" spans="5:5" ht="14.4" thickTop="1" thickBot="1">
      <c r="E5776"/>
    </row>
    <row r="5777" spans="5:5" ht="14.4" thickTop="1" thickBot="1">
      <c r="E5777"/>
    </row>
    <row r="5778" spans="5:5" ht="14.4" thickTop="1" thickBot="1">
      <c r="E5778"/>
    </row>
    <row r="5779" spans="5:5" ht="14.4" thickTop="1" thickBot="1">
      <c r="E5779"/>
    </row>
    <row r="5780" spans="5:5" ht="14.4" thickTop="1" thickBot="1">
      <c r="E5780"/>
    </row>
    <row r="5781" spans="5:5" ht="14.4" thickTop="1" thickBot="1">
      <c r="E5781"/>
    </row>
    <row r="5782" spans="5:5" ht="14.4" thickTop="1" thickBot="1">
      <c r="E5782"/>
    </row>
    <row r="5783" spans="5:5" ht="14.4" thickTop="1" thickBot="1">
      <c r="E5783"/>
    </row>
    <row r="5784" spans="5:5" ht="14.4" thickTop="1" thickBot="1">
      <c r="E5784"/>
    </row>
    <row r="5785" spans="5:5" ht="14.4" thickTop="1" thickBot="1">
      <c r="E5785"/>
    </row>
    <row r="5786" spans="5:5" ht="14.4" thickTop="1" thickBot="1">
      <c r="E5786"/>
    </row>
    <row r="5787" spans="5:5" ht="14.4" thickTop="1" thickBot="1">
      <c r="E5787"/>
    </row>
    <row r="5788" spans="5:5" ht="14.4" thickTop="1" thickBot="1">
      <c r="E5788"/>
    </row>
    <row r="5789" spans="5:5" ht="14.4" thickTop="1" thickBot="1">
      <c r="E5789"/>
    </row>
    <row r="5790" spans="5:5" ht="14.4" thickTop="1" thickBot="1">
      <c r="E5790"/>
    </row>
    <row r="5791" spans="5:5" ht="14.4" thickTop="1" thickBot="1">
      <c r="E5791"/>
    </row>
    <row r="5792" spans="5:5" ht="14.4" thickTop="1" thickBot="1">
      <c r="E5792"/>
    </row>
    <row r="5793" spans="5:5" ht="14.4" thickTop="1" thickBot="1">
      <c r="E5793"/>
    </row>
    <row r="5794" spans="5:5" ht="14.4" thickTop="1" thickBot="1">
      <c r="E5794"/>
    </row>
    <row r="5795" spans="5:5" ht="14.4" thickTop="1" thickBot="1">
      <c r="E5795"/>
    </row>
    <row r="5796" spans="5:5" ht="14.4" thickTop="1" thickBot="1">
      <c r="E5796"/>
    </row>
    <row r="5797" spans="5:5" ht="14.4" thickTop="1" thickBot="1">
      <c r="E5797"/>
    </row>
    <row r="5798" spans="5:5" ht="14.4" thickTop="1" thickBot="1">
      <c r="E5798"/>
    </row>
    <row r="5799" spans="5:5" ht="14.4" thickTop="1" thickBot="1">
      <c r="E5799"/>
    </row>
    <row r="5800" spans="5:5" ht="14.4" thickTop="1" thickBot="1">
      <c r="E5800"/>
    </row>
    <row r="5801" spans="5:5" ht="14.4" thickTop="1" thickBot="1">
      <c r="E5801"/>
    </row>
    <row r="5802" spans="5:5" ht="14.4" thickTop="1" thickBot="1">
      <c r="E5802"/>
    </row>
    <row r="5803" spans="5:5" ht="14.4" thickTop="1" thickBot="1">
      <c r="E5803"/>
    </row>
    <row r="5804" spans="5:5" ht="14.4" thickTop="1" thickBot="1">
      <c r="E5804"/>
    </row>
    <row r="5805" spans="5:5" ht="14.4" thickTop="1" thickBot="1">
      <c r="E5805"/>
    </row>
    <row r="5806" spans="5:5" ht="14.4" thickTop="1" thickBot="1">
      <c r="E5806"/>
    </row>
    <row r="5807" spans="5:5" ht="14.4" thickTop="1" thickBot="1">
      <c r="E5807"/>
    </row>
    <row r="5808" spans="5:5" ht="13.8" thickTop="1">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ht="13.8" thickBot="1">
      <c r="E5821"/>
    </row>
    <row r="5822" spans="5:5" ht="14.4" thickTop="1" thickBot="1">
      <c r="E5822"/>
    </row>
    <row r="5823" spans="5:5" ht="14.4" thickTop="1" thickBot="1">
      <c r="E5823"/>
    </row>
    <row r="5824" spans="5:5" ht="14.4" thickTop="1" thickBot="1">
      <c r="E5824"/>
    </row>
    <row r="5825" spans="5:5" ht="14.4" thickTop="1" thickBot="1">
      <c r="E5825"/>
    </row>
    <row r="5826" spans="5:5" ht="14.4" thickTop="1" thickBot="1">
      <c r="E5826"/>
    </row>
    <row r="5827" spans="5:5" ht="14.4" thickTop="1" thickBot="1">
      <c r="E5827"/>
    </row>
    <row r="5828" spans="5:5" ht="14.4" thickTop="1" thickBot="1">
      <c r="E5828"/>
    </row>
    <row r="5829" spans="5:5" ht="14.4" thickTop="1" thickBot="1">
      <c r="E5829"/>
    </row>
    <row r="5830" spans="5:5" ht="14.4" thickTop="1" thickBot="1">
      <c r="E5830"/>
    </row>
    <row r="5831" spans="5:5" ht="14.4" thickTop="1" thickBot="1">
      <c r="E5831"/>
    </row>
    <row r="5832" spans="5:5" ht="14.4" thickTop="1" thickBot="1">
      <c r="E5832"/>
    </row>
    <row r="5833" spans="5:5" ht="14.4" thickTop="1" thickBot="1">
      <c r="E5833"/>
    </row>
    <row r="5834" spans="5:5" ht="14.4" thickTop="1" thickBot="1">
      <c r="E5834"/>
    </row>
    <row r="5835" spans="5:5" ht="14.4" thickTop="1" thickBot="1">
      <c r="E5835"/>
    </row>
    <row r="5836" spans="5:5" ht="14.4" thickTop="1" thickBot="1">
      <c r="E5836"/>
    </row>
    <row r="5837" spans="5:5" ht="14.4" thickTop="1" thickBot="1">
      <c r="E5837"/>
    </row>
    <row r="5838" spans="5:5" ht="14.4" thickTop="1" thickBot="1">
      <c r="E5838"/>
    </row>
    <row r="5839" spans="5:5" ht="14.4" thickTop="1" thickBot="1">
      <c r="E5839"/>
    </row>
    <row r="5840" spans="5:5" ht="14.4" thickTop="1" thickBot="1">
      <c r="E5840"/>
    </row>
    <row r="5841" spans="5:5" ht="14.4" thickTop="1" thickBot="1">
      <c r="E5841"/>
    </row>
    <row r="5842" spans="5:5" ht="14.4" thickTop="1" thickBot="1">
      <c r="E5842"/>
    </row>
    <row r="5843" spans="5:5" ht="14.4" thickTop="1" thickBot="1">
      <c r="E5843"/>
    </row>
    <row r="5844" spans="5:5" ht="14.4" thickTop="1" thickBot="1">
      <c r="E5844"/>
    </row>
    <row r="5845" spans="5:5" ht="14.4" thickTop="1" thickBot="1">
      <c r="E5845"/>
    </row>
    <row r="5846" spans="5:5" ht="14.4" thickTop="1" thickBot="1">
      <c r="E5846"/>
    </row>
    <row r="5847" spans="5:5" ht="14.4" thickTop="1" thickBot="1">
      <c r="E5847"/>
    </row>
    <row r="5848" spans="5:5" ht="14.4" thickTop="1" thickBot="1">
      <c r="E5848"/>
    </row>
    <row r="5849" spans="5:5" ht="14.4" thickTop="1" thickBot="1">
      <c r="E5849"/>
    </row>
    <row r="5850" spans="5:5" ht="14.4" thickTop="1" thickBot="1">
      <c r="E5850"/>
    </row>
    <row r="5851" spans="5:5" ht="14.4" thickTop="1" thickBot="1">
      <c r="E5851"/>
    </row>
    <row r="5852" spans="5:5" ht="14.4" thickTop="1" thickBot="1">
      <c r="E5852"/>
    </row>
    <row r="5853" spans="5:5" ht="14.4" thickTop="1" thickBot="1">
      <c r="E5853"/>
    </row>
    <row r="5854" spans="5:5" ht="14.4" thickTop="1" thickBot="1">
      <c r="E5854"/>
    </row>
    <row r="5855" spans="5:5" ht="14.4" thickTop="1" thickBot="1">
      <c r="E5855"/>
    </row>
    <row r="5856" spans="5:5" ht="14.4" thickTop="1" thickBot="1">
      <c r="E5856"/>
    </row>
    <row r="5857" spans="5:5" ht="14.4" thickTop="1" thickBot="1">
      <c r="E5857"/>
    </row>
    <row r="5858" spans="5:5" ht="14.4" thickTop="1" thickBot="1">
      <c r="E5858"/>
    </row>
    <row r="5859" spans="5:5" ht="14.4" thickTop="1" thickBot="1">
      <c r="E5859"/>
    </row>
    <row r="5860" spans="5:5" ht="14.4" thickTop="1" thickBot="1">
      <c r="E5860"/>
    </row>
    <row r="5861" spans="5:5" ht="14.4" thickTop="1" thickBot="1">
      <c r="E5861"/>
    </row>
    <row r="5862" spans="5:5" ht="14.4" thickTop="1" thickBot="1">
      <c r="E5862"/>
    </row>
    <row r="5863" spans="5:5" ht="14.4" thickTop="1" thickBot="1">
      <c r="E5863"/>
    </row>
    <row r="5864" spans="5:5" ht="14.4" thickTop="1" thickBot="1">
      <c r="E5864"/>
    </row>
    <row r="5865" spans="5:5" ht="14.4" thickTop="1" thickBot="1">
      <c r="E5865"/>
    </row>
    <row r="5866" spans="5:5" ht="14.4" thickTop="1" thickBot="1">
      <c r="E5866"/>
    </row>
    <row r="5867" spans="5:5" ht="14.4" thickTop="1" thickBot="1">
      <c r="E5867"/>
    </row>
    <row r="5868" spans="5:5" ht="14.4" thickTop="1" thickBot="1">
      <c r="E5868"/>
    </row>
    <row r="5869" spans="5:5" ht="14.4" thickTop="1" thickBot="1">
      <c r="E5869"/>
    </row>
    <row r="5870" spans="5:5" ht="14.4" thickTop="1" thickBot="1">
      <c r="E5870"/>
    </row>
    <row r="5871" spans="5:5" ht="14.4" thickTop="1" thickBot="1">
      <c r="E5871"/>
    </row>
    <row r="5872" spans="5:5" ht="14.4" thickTop="1" thickBot="1">
      <c r="E5872"/>
    </row>
    <row r="5873" spans="5:5" ht="14.4" thickTop="1" thickBot="1">
      <c r="E5873"/>
    </row>
    <row r="5874" spans="5:5" ht="14.4" thickTop="1" thickBot="1">
      <c r="E5874"/>
    </row>
    <row r="5875" spans="5:5" ht="14.4" thickTop="1" thickBot="1">
      <c r="E5875"/>
    </row>
    <row r="5876" spans="5:5" ht="14.4" thickTop="1" thickBot="1">
      <c r="E5876"/>
    </row>
    <row r="5877" spans="5:5" ht="14.4" thickTop="1" thickBot="1">
      <c r="E5877"/>
    </row>
    <row r="5878" spans="5:5" ht="13.8" thickTop="1">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ht="13.8" thickBot="1">
      <c r="E5891"/>
    </row>
    <row r="5892" spans="5:5" ht="14.4" thickTop="1" thickBot="1">
      <c r="E5892"/>
    </row>
    <row r="5893" spans="5:5" ht="14.4" thickTop="1" thickBot="1">
      <c r="E5893"/>
    </row>
    <row r="5894" spans="5:5" ht="14.4" thickTop="1" thickBot="1">
      <c r="E5894"/>
    </row>
    <row r="5895" spans="5:5" ht="14.4" thickTop="1" thickBot="1">
      <c r="E5895"/>
    </row>
    <row r="5896" spans="5:5" ht="14.4" thickTop="1" thickBot="1">
      <c r="E5896"/>
    </row>
    <row r="5897" spans="5:5" ht="14.4" thickTop="1" thickBot="1">
      <c r="E5897"/>
    </row>
    <row r="5898" spans="5:5" ht="14.4" thickTop="1" thickBot="1">
      <c r="E5898"/>
    </row>
    <row r="5899" spans="5:5" ht="14.4" thickTop="1" thickBot="1">
      <c r="E5899"/>
    </row>
    <row r="5900" spans="5:5" ht="14.4" thickTop="1" thickBot="1">
      <c r="E5900"/>
    </row>
    <row r="5901" spans="5:5" ht="14.4" thickTop="1" thickBot="1">
      <c r="E5901"/>
    </row>
    <row r="5902" spans="5:5" ht="14.4" thickTop="1" thickBot="1">
      <c r="E5902"/>
    </row>
    <row r="5903" spans="5:5" ht="14.4" thickTop="1" thickBot="1">
      <c r="E5903"/>
    </row>
    <row r="5904" spans="5:5" ht="14.4" thickTop="1" thickBot="1">
      <c r="E5904"/>
    </row>
    <row r="5905" spans="5:5" ht="14.4" thickTop="1" thickBot="1">
      <c r="E5905"/>
    </row>
    <row r="5906" spans="5:5" ht="14.4" thickTop="1" thickBot="1">
      <c r="E5906"/>
    </row>
    <row r="5907" spans="5:5" ht="14.4" thickTop="1" thickBot="1">
      <c r="E5907"/>
    </row>
    <row r="5908" spans="5:5" ht="14.4" thickTop="1" thickBot="1">
      <c r="E5908"/>
    </row>
    <row r="5909" spans="5:5" ht="14.4" thickTop="1" thickBot="1">
      <c r="E5909"/>
    </row>
    <row r="5910" spans="5:5" ht="14.4" thickTop="1" thickBot="1">
      <c r="E5910"/>
    </row>
    <row r="5911" spans="5:5" ht="14.4" thickTop="1" thickBot="1">
      <c r="E5911"/>
    </row>
    <row r="5912" spans="5:5" ht="14.4" thickTop="1" thickBot="1">
      <c r="E5912"/>
    </row>
    <row r="5913" spans="5:5" ht="14.4" thickTop="1" thickBot="1">
      <c r="E5913"/>
    </row>
    <row r="5914" spans="5:5" ht="14.4" thickTop="1" thickBot="1">
      <c r="E5914"/>
    </row>
    <row r="5915" spans="5:5" ht="14.4" thickTop="1" thickBot="1">
      <c r="E5915"/>
    </row>
    <row r="5916" spans="5:5" ht="14.4" thickTop="1" thickBot="1">
      <c r="E5916"/>
    </row>
    <row r="5917" spans="5:5" ht="14.4" thickTop="1" thickBot="1">
      <c r="E5917"/>
    </row>
    <row r="5918" spans="5:5" ht="14.4" thickTop="1" thickBot="1">
      <c r="E5918"/>
    </row>
    <row r="5919" spans="5:5" ht="14.4" thickTop="1" thickBot="1">
      <c r="E5919"/>
    </row>
    <row r="5920" spans="5:5" ht="14.4" thickTop="1" thickBot="1">
      <c r="E5920"/>
    </row>
    <row r="5921" spans="5:5" ht="14.4" thickTop="1" thickBot="1">
      <c r="E5921"/>
    </row>
    <row r="5922" spans="5:5" ht="14.4" thickTop="1" thickBot="1">
      <c r="E5922"/>
    </row>
    <row r="5923" spans="5:5" ht="14.4" thickTop="1" thickBot="1">
      <c r="E5923"/>
    </row>
    <row r="5924" spans="5:5" ht="14.4" thickTop="1" thickBot="1">
      <c r="E5924"/>
    </row>
    <row r="5925" spans="5:5" ht="14.4" thickTop="1" thickBot="1">
      <c r="E5925"/>
    </row>
    <row r="5926" spans="5:5" ht="14.4" thickTop="1" thickBot="1">
      <c r="E5926"/>
    </row>
    <row r="5927" spans="5:5" ht="14.4" thickTop="1" thickBot="1">
      <c r="E5927"/>
    </row>
    <row r="5928" spans="5:5" ht="14.4" thickTop="1" thickBot="1">
      <c r="E5928"/>
    </row>
    <row r="5929" spans="5:5" ht="14.4" thickTop="1" thickBot="1">
      <c r="E5929"/>
    </row>
    <row r="5930" spans="5:5" ht="14.4" thickTop="1" thickBot="1">
      <c r="E5930"/>
    </row>
    <row r="5931" spans="5:5" ht="14.4" thickTop="1" thickBot="1">
      <c r="E5931"/>
    </row>
    <row r="5932" spans="5:5" ht="14.4" thickTop="1" thickBot="1">
      <c r="E5932"/>
    </row>
    <row r="5933" spans="5:5" ht="14.4" thickTop="1" thickBot="1">
      <c r="E5933"/>
    </row>
    <row r="5934" spans="5:5" ht="14.4" thickTop="1" thickBot="1">
      <c r="E5934"/>
    </row>
    <row r="5935" spans="5:5" ht="14.4" thickTop="1" thickBot="1">
      <c r="E5935"/>
    </row>
    <row r="5936" spans="5:5" ht="14.4" thickTop="1" thickBot="1">
      <c r="E5936"/>
    </row>
    <row r="5937" spans="5:5" ht="14.4" thickTop="1" thickBot="1">
      <c r="E5937"/>
    </row>
    <row r="5938" spans="5:5" ht="14.4" thickTop="1" thickBot="1">
      <c r="E5938"/>
    </row>
    <row r="5939" spans="5:5" ht="14.4" thickTop="1" thickBot="1">
      <c r="E5939"/>
    </row>
    <row r="5940" spans="5:5" ht="14.4" thickTop="1" thickBot="1">
      <c r="E5940"/>
    </row>
    <row r="5941" spans="5:5" ht="14.4" thickTop="1" thickBot="1">
      <c r="E5941"/>
    </row>
    <row r="5942" spans="5:5" ht="14.4" thickTop="1" thickBot="1">
      <c r="E5942"/>
    </row>
    <row r="5943" spans="5:5" ht="14.4" thickTop="1" thickBot="1">
      <c r="E5943"/>
    </row>
    <row r="5944" spans="5:5" ht="14.4" thickTop="1" thickBot="1">
      <c r="E5944"/>
    </row>
    <row r="5945" spans="5:5" ht="14.4" thickTop="1" thickBot="1">
      <c r="E5945"/>
    </row>
    <row r="5946" spans="5:5" ht="14.4" thickTop="1" thickBot="1">
      <c r="E5946"/>
    </row>
    <row r="5947" spans="5:5" ht="14.4" thickTop="1" thickBot="1">
      <c r="E5947"/>
    </row>
    <row r="5948" spans="5:5" ht="13.8" thickTop="1">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ht="13.8" thickBot="1">
      <c r="E5961"/>
    </row>
    <row r="5962" spans="5:5" ht="14.4" thickTop="1" thickBot="1">
      <c r="E5962"/>
    </row>
    <row r="5963" spans="5:5" ht="14.4" thickTop="1" thickBot="1">
      <c r="E5963"/>
    </row>
    <row r="5964" spans="5:5" ht="14.4" thickTop="1" thickBot="1">
      <c r="E5964"/>
    </row>
    <row r="5965" spans="5:5" ht="14.4" thickTop="1" thickBot="1">
      <c r="E5965"/>
    </row>
    <row r="5966" spans="5:5" ht="14.4" thickTop="1" thickBot="1">
      <c r="E5966"/>
    </row>
    <row r="5967" spans="5:5" ht="14.4" thickTop="1" thickBot="1">
      <c r="E5967"/>
    </row>
    <row r="5968" spans="5:5" ht="14.4" thickTop="1" thickBot="1">
      <c r="E5968"/>
    </row>
    <row r="5969" spans="5:5" ht="14.4" thickTop="1" thickBot="1">
      <c r="E5969"/>
    </row>
    <row r="5970" spans="5:5" ht="14.4" thickTop="1" thickBot="1">
      <c r="E5970"/>
    </row>
    <row r="5971" spans="5:5" ht="14.4" thickTop="1" thickBot="1">
      <c r="E5971"/>
    </row>
    <row r="5972" spans="5:5" ht="14.4" thickTop="1" thickBot="1">
      <c r="E5972"/>
    </row>
    <row r="5973" spans="5:5" ht="14.4" thickTop="1" thickBot="1">
      <c r="E5973"/>
    </row>
    <row r="5974" spans="5:5" ht="14.4" thickTop="1" thickBot="1">
      <c r="E5974"/>
    </row>
    <row r="5975" spans="5:5" ht="14.4" thickTop="1" thickBot="1">
      <c r="E5975"/>
    </row>
    <row r="5976" spans="5:5" ht="14.4" thickTop="1" thickBot="1">
      <c r="E5976"/>
    </row>
    <row r="5977" spans="5:5" ht="14.4" thickTop="1" thickBot="1">
      <c r="E5977"/>
    </row>
    <row r="5978" spans="5:5" ht="14.4" thickTop="1" thickBot="1">
      <c r="E5978"/>
    </row>
    <row r="5979" spans="5:5" ht="14.4" thickTop="1" thickBot="1">
      <c r="E5979"/>
    </row>
    <row r="5980" spans="5:5" ht="14.4" thickTop="1" thickBot="1">
      <c r="E5980"/>
    </row>
    <row r="5981" spans="5:5" ht="14.4" thickTop="1" thickBot="1">
      <c r="E5981"/>
    </row>
    <row r="5982" spans="5:5" ht="14.4" thickTop="1" thickBot="1">
      <c r="E5982"/>
    </row>
    <row r="5983" spans="5:5" ht="14.4" thickTop="1" thickBot="1">
      <c r="E5983"/>
    </row>
    <row r="5984" spans="5:5" ht="14.4" thickTop="1" thickBot="1">
      <c r="E5984"/>
    </row>
    <row r="5985" spans="5:5" ht="14.4" thickTop="1" thickBot="1">
      <c r="E5985"/>
    </row>
    <row r="5986" spans="5:5" ht="14.4" thickTop="1" thickBot="1">
      <c r="E5986"/>
    </row>
    <row r="5987" spans="5:5" ht="14.4" thickTop="1" thickBot="1">
      <c r="E5987"/>
    </row>
    <row r="5988" spans="5:5" ht="14.4" thickTop="1" thickBot="1">
      <c r="E5988"/>
    </row>
    <row r="5989" spans="5:5" ht="14.4" thickTop="1" thickBot="1">
      <c r="E5989"/>
    </row>
    <row r="5990" spans="5:5" ht="14.4" thickTop="1" thickBot="1">
      <c r="E5990"/>
    </row>
    <row r="5991" spans="5:5" ht="14.4" thickTop="1" thickBot="1">
      <c r="E5991"/>
    </row>
    <row r="5992" spans="5:5" ht="14.4" thickTop="1" thickBot="1">
      <c r="E5992"/>
    </row>
    <row r="5993" spans="5:5" ht="14.4" thickTop="1" thickBot="1">
      <c r="E5993"/>
    </row>
    <row r="5994" spans="5:5" ht="14.4" thickTop="1" thickBot="1">
      <c r="E5994"/>
    </row>
    <row r="5995" spans="5:5" ht="14.4" thickTop="1" thickBot="1">
      <c r="E5995"/>
    </row>
    <row r="5996" spans="5:5" ht="14.4" thickTop="1" thickBot="1">
      <c r="E5996"/>
    </row>
    <row r="5997" spans="5:5" ht="14.4" thickTop="1" thickBot="1">
      <c r="E5997"/>
    </row>
    <row r="5998" spans="5:5" ht="14.4" thickTop="1" thickBot="1">
      <c r="E5998"/>
    </row>
    <row r="5999" spans="5:5" ht="14.4" thickTop="1" thickBot="1">
      <c r="E5999"/>
    </row>
    <row r="6000" spans="5:5" ht="14.4" thickTop="1" thickBot="1">
      <c r="E6000"/>
    </row>
    <row r="6001" spans="5:5" ht="14.4" thickTop="1" thickBot="1">
      <c r="E6001"/>
    </row>
    <row r="6002" spans="5:5" ht="14.4" thickTop="1" thickBot="1">
      <c r="E6002"/>
    </row>
    <row r="6003" spans="5:5" ht="14.4" thickTop="1" thickBot="1">
      <c r="E6003"/>
    </row>
    <row r="6004" spans="5:5" ht="14.4" thickTop="1" thickBot="1">
      <c r="E6004"/>
    </row>
    <row r="6005" spans="5:5" ht="14.4" thickTop="1" thickBot="1">
      <c r="E6005"/>
    </row>
    <row r="6006" spans="5:5" ht="14.4" thickTop="1" thickBot="1">
      <c r="E6006"/>
    </row>
    <row r="6007" spans="5:5" ht="14.4" thickTop="1" thickBot="1">
      <c r="E6007"/>
    </row>
    <row r="6008" spans="5:5" ht="14.4" thickTop="1" thickBot="1">
      <c r="E6008"/>
    </row>
    <row r="6009" spans="5:5" ht="14.4" thickTop="1" thickBot="1">
      <c r="E6009"/>
    </row>
    <row r="6010" spans="5:5" ht="14.4" thickTop="1" thickBot="1">
      <c r="E6010"/>
    </row>
    <row r="6011" spans="5:5" ht="14.4" thickTop="1" thickBot="1">
      <c r="E6011"/>
    </row>
    <row r="6012" spans="5:5" ht="14.4" thickTop="1" thickBot="1">
      <c r="E6012"/>
    </row>
    <row r="6013" spans="5:5" ht="14.4" thickTop="1" thickBot="1">
      <c r="E6013"/>
    </row>
    <row r="6014" spans="5:5" ht="14.4" thickTop="1" thickBot="1">
      <c r="E6014"/>
    </row>
    <row r="6015" spans="5:5" ht="14.4" thickTop="1" thickBot="1">
      <c r="E6015"/>
    </row>
    <row r="6016" spans="5:5" ht="14.4" thickTop="1" thickBot="1">
      <c r="E6016"/>
    </row>
    <row r="6017" spans="5:5" ht="14.4" thickTop="1" thickBot="1">
      <c r="E6017"/>
    </row>
    <row r="6018" spans="5:5" ht="13.8" thickTop="1">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ht="13.8" thickBot="1">
      <c r="E6031"/>
    </row>
    <row r="6032" spans="5:5" ht="14.4" thickTop="1" thickBot="1">
      <c r="E6032"/>
    </row>
    <row r="6033" spans="5:5" ht="14.4" thickTop="1" thickBot="1">
      <c r="E6033"/>
    </row>
    <row r="6034" spans="5:5" ht="14.4" thickTop="1" thickBot="1">
      <c r="E6034"/>
    </row>
    <row r="6035" spans="5:5" ht="14.4" thickTop="1" thickBot="1">
      <c r="E6035"/>
    </row>
    <row r="6036" spans="5:5" ht="14.4" thickTop="1" thickBot="1">
      <c r="E6036"/>
    </row>
    <row r="6037" spans="5:5" ht="14.4" thickTop="1" thickBot="1">
      <c r="E6037"/>
    </row>
    <row r="6038" spans="5:5" ht="14.4" thickTop="1" thickBot="1">
      <c r="E6038"/>
    </row>
    <row r="6039" spans="5:5" ht="14.4" thickTop="1" thickBot="1">
      <c r="E6039"/>
    </row>
    <row r="6040" spans="5:5" ht="14.4" thickTop="1" thickBot="1">
      <c r="E6040"/>
    </row>
    <row r="6041" spans="5:5" ht="14.4" thickTop="1" thickBot="1">
      <c r="E6041"/>
    </row>
    <row r="6042" spans="5:5" ht="14.4" thickTop="1" thickBot="1">
      <c r="E6042"/>
    </row>
    <row r="6043" spans="5:5" ht="14.4" thickTop="1" thickBot="1">
      <c r="E6043"/>
    </row>
    <row r="6044" spans="5:5" ht="14.4" thickTop="1" thickBot="1">
      <c r="E6044"/>
    </row>
    <row r="6045" spans="5:5" ht="14.4" thickTop="1" thickBot="1">
      <c r="E6045"/>
    </row>
    <row r="6046" spans="5:5" ht="14.4" thickTop="1" thickBot="1">
      <c r="E6046"/>
    </row>
    <row r="6047" spans="5:5" ht="14.4" thickTop="1" thickBot="1">
      <c r="E6047"/>
    </row>
    <row r="6048" spans="5:5" ht="14.4" thickTop="1" thickBot="1">
      <c r="E6048"/>
    </row>
    <row r="6049" spans="5:5" ht="14.4" thickTop="1" thickBot="1">
      <c r="E6049"/>
    </row>
    <row r="6050" spans="5:5" ht="14.4" thickTop="1" thickBot="1">
      <c r="E6050"/>
    </row>
    <row r="6051" spans="5:5" ht="14.4" thickTop="1" thickBot="1">
      <c r="E6051"/>
    </row>
    <row r="6052" spans="5:5" ht="14.4" thickTop="1" thickBot="1">
      <c r="E6052"/>
    </row>
    <row r="6053" spans="5:5" ht="14.4" thickTop="1" thickBot="1">
      <c r="E6053"/>
    </row>
    <row r="6054" spans="5:5" ht="14.4" thickTop="1" thickBot="1">
      <c r="E6054"/>
    </row>
    <row r="6055" spans="5:5" ht="14.4" thickTop="1" thickBot="1">
      <c r="E6055"/>
    </row>
    <row r="6056" spans="5:5" ht="14.4" thickTop="1" thickBot="1">
      <c r="E6056"/>
    </row>
    <row r="6057" spans="5:5" ht="14.4" thickTop="1" thickBot="1">
      <c r="E6057"/>
    </row>
    <row r="6058" spans="5:5" ht="14.4" thickTop="1" thickBot="1">
      <c r="E6058"/>
    </row>
    <row r="6059" spans="5:5" ht="14.4" thickTop="1" thickBot="1">
      <c r="E6059"/>
    </row>
    <row r="6060" spans="5:5" ht="14.4" thickTop="1" thickBot="1">
      <c r="E6060"/>
    </row>
    <row r="6061" spans="5:5" ht="14.4" thickTop="1" thickBot="1">
      <c r="E6061"/>
    </row>
    <row r="6062" spans="5:5" ht="14.4" thickTop="1" thickBot="1">
      <c r="E6062"/>
    </row>
    <row r="6063" spans="5:5" ht="14.4" thickTop="1" thickBot="1">
      <c r="E6063"/>
    </row>
    <row r="6064" spans="5:5" ht="14.4" thickTop="1" thickBot="1">
      <c r="E6064"/>
    </row>
    <row r="6065" spans="5:5" ht="14.4" thickTop="1" thickBot="1">
      <c r="E6065"/>
    </row>
    <row r="6066" spans="5:5" ht="14.4" thickTop="1" thickBot="1">
      <c r="E6066"/>
    </row>
    <row r="6067" spans="5:5" ht="14.4" thickTop="1" thickBot="1">
      <c r="E6067"/>
    </row>
    <row r="6068" spans="5:5" ht="14.4" thickTop="1" thickBot="1">
      <c r="E6068"/>
    </row>
    <row r="6069" spans="5:5" ht="14.4" thickTop="1" thickBot="1">
      <c r="E6069"/>
    </row>
    <row r="6070" spans="5:5" ht="14.4" thickTop="1" thickBot="1">
      <c r="E6070"/>
    </row>
    <row r="6071" spans="5:5" ht="14.4" thickTop="1" thickBot="1">
      <c r="E6071"/>
    </row>
    <row r="6072" spans="5:5" ht="14.4" thickTop="1" thickBot="1">
      <c r="E6072"/>
    </row>
    <row r="6073" spans="5:5" ht="14.4" thickTop="1" thickBot="1">
      <c r="E6073"/>
    </row>
    <row r="6074" spans="5:5" ht="14.4" thickTop="1" thickBot="1">
      <c r="E6074"/>
    </row>
    <row r="6075" spans="5:5" ht="14.4" thickTop="1" thickBot="1">
      <c r="E6075"/>
    </row>
    <row r="6076" spans="5:5" ht="14.4" thickTop="1" thickBot="1">
      <c r="E6076"/>
    </row>
    <row r="6077" spans="5:5" ht="14.4" thickTop="1" thickBot="1">
      <c r="E6077"/>
    </row>
    <row r="6078" spans="5:5" ht="14.4" thickTop="1" thickBot="1">
      <c r="E6078"/>
    </row>
    <row r="6079" spans="5:5" ht="14.4" thickTop="1" thickBot="1">
      <c r="E6079"/>
    </row>
    <row r="6080" spans="5:5" ht="14.4" thickTop="1" thickBot="1">
      <c r="E6080"/>
    </row>
    <row r="6081" spans="5:5" ht="14.4" thickTop="1" thickBot="1">
      <c r="E6081"/>
    </row>
    <row r="6082" spans="5:5" ht="14.4" thickTop="1" thickBot="1">
      <c r="E6082"/>
    </row>
    <row r="6083" spans="5:5" ht="14.4" thickTop="1" thickBot="1">
      <c r="E6083"/>
    </row>
    <row r="6084" spans="5:5" ht="14.4" thickTop="1" thickBot="1">
      <c r="E6084"/>
    </row>
    <row r="6085" spans="5:5" ht="14.4" thickTop="1" thickBot="1">
      <c r="E6085"/>
    </row>
    <row r="6086" spans="5:5" ht="14.4" thickTop="1" thickBot="1">
      <c r="E6086"/>
    </row>
    <row r="6087" spans="5:5" ht="14.4" thickTop="1" thickBot="1">
      <c r="E6087"/>
    </row>
    <row r="6088" spans="5:5" ht="13.8" thickTop="1">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ht="13.8" thickBot="1">
      <c r="E6101"/>
    </row>
    <row r="6102" spans="5:5" ht="14.4" thickTop="1" thickBot="1">
      <c r="E6102"/>
    </row>
    <row r="6103" spans="5:5" ht="14.4" thickTop="1" thickBot="1">
      <c r="E6103"/>
    </row>
    <row r="6104" spans="5:5" ht="14.4" thickTop="1" thickBot="1">
      <c r="E6104"/>
    </row>
    <row r="6105" spans="5:5" ht="14.4" thickTop="1" thickBot="1">
      <c r="E6105"/>
    </row>
    <row r="6106" spans="5:5" ht="14.4" thickTop="1" thickBot="1">
      <c r="E6106"/>
    </row>
    <row r="6107" spans="5:5" ht="14.4" thickTop="1" thickBot="1">
      <c r="E6107"/>
    </row>
    <row r="6108" spans="5:5" ht="14.4" thickTop="1" thickBot="1">
      <c r="E6108"/>
    </row>
    <row r="6109" spans="5:5" ht="14.4" thickTop="1" thickBot="1">
      <c r="E6109"/>
    </row>
    <row r="6110" spans="5:5" ht="14.4" thickTop="1" thickBot="1">
      <c r="E6110"/>
    </row>
    <row r="6111" spans="5:5" ht="14.4" thickTop="1" thickBot="1">
      <c r="E6111"/>
    </row>
    <row r="6112" spans="5:5" ht="14.4" thickTop="1" thickBot="1">
      <c r="E6112"/>
    </row>
    <row r="6113" spans="5:5" ht="14.4" thickTop="1" thickBot="1">
      <c r="E6113"/>
    </row>
    <row r="6114" spans="5:5" ht="14.4" thickTop="1" thickBot="1">
      <c r="E6114"/>
    </row>
    <row r="6115" spans="5:5" ht="14.4" thickTop="1" thickBot="1">
      <c r="E6115"/>
    </row>
    <row r="6116" spans="5:5" ht="14.4" thickTop="1" thickBot="1">
      <c r="E6116"/>
    </row>
    <row r="6117" spans="5:5" ht="14.4" thickTop="1" thickBot="1">
      <c r="E6117"/>
    </row>
    <row r="6118" spans="5:5" ht="14.4" thickTop="1" thickBot="1">
      <c r="E6118"/>
    </row>
    <row r="6119" spans="5:5" ht="14.4" thickTop="1" thickBot="1">
      <c r="E6119"/>
    </row>
    <row r="6120" spans="5:5" ht="14.4" thickTop="1" thickBot="1">
      <c r="E6120"/>
    </row>
    <row r="6121" spans="5:5" ht="14.4" thickTop="1" thickBot="1">
      <c r="E6121"/>
    </row>
    <row r="6122" spans="5:5" ht="14.4" thickTop="1" thickBot="1">
      <c r="E6122"/>
    </row>
    <row r="6123" spans="5:5" ht="14.4" thickTop="1" thickBot="1">
      <c r="E6123"/>
    </row>
    <row r="6124" spans="5:5" ht="14.4" thickTop="1" thickBot="1">
      <c r="E6124"/>
    </row>
    <row r="6125" spans="5:5" ht="14.4" thickTop="1" thickBot="1">
      <c r="E6125"/>
    </row>
    <row r="6126" spans="5:5" ht="14.4" thickTop="1" thickBot="1">
      <c r="E6126"/>
    </row>
    <row r="6127" spans="5:5" ht="14.4" thickTop="1" thickBot="1">
      <c r="E6127"/>
    </row>
    <row r="6128" spans="5:5" ht="14.4" thickTop="1" thickBot="1">
      <c r="E6128"/>
    </row>
    <row r="6129" spans="5:5" ht="14.4" thickTop="1" thickBot="1">
      <c r="E6129"/>
    </row>
    <row r="6130" spans="5:5" ht="14.4" thickTop="1" thickBot="1">
      <c r="E6130"/>
    </row>
    <row r="6131" spans="5:5" ht="14.4" thickTop="1" thickBot="1">
      <c r="E6131"/>
    </row>
    <row r="6132" spans="5:5" ht="14.4" thickTop="1" thickBot="1">
      <c r="E6132"/>
    </row>
    <row r="6133" spans="5:5" ht="14.4" thickTop="1" thickBot="1">
      <c r="E6133"/>
    </row>
    <row r="6134" spans="5:5" ht="14.4" thickTop="1" thickBot="1">
      <c r="E6134"/>
    </row>
    <row r="6135" spans="5:5" ht="14.4" thickTop="1" thickBot="1">
      <c r="E6135"/>
    </row>
    <row r="6136" spans="5:5" ht="14.4" thickTop="1" thickBot="1">
      <c r="E6136"/>
    </row>
    <row r="6137" spans="5:5" ht="14.4" thickTop="1" thickBot="1">
      <c r="E6137"/>
    </row>
    <row r="6138" spans="5:5" ht="14.4" thickTop="1" thickBot="1">
      <c r="E6138"/>
    </row>
    <row r="6139" spans="5:5" ht="14.4" thickTop="1" thickBot="1">
      <c r="E6139"/>
    </row>
    <row r="6140" spans="5:5" ht="14.4" thickTop="1" thickBot="1">
      <c r="E6140"/>
    </row>
    <row r="6141" spans="5:5" ht="14.4" thickTop="1" thickBot="1">
      <c r="E6141"/>
    </row>
    <row r="6142" spans="5:5" ht="14.4" thickTop="1" thickBot="1">
      <c r="E6142"/>
    </row>
    <row r="6143" spans="5:5" ht="14.4" thickTop="1" thickBot="1">
      <c r="E6143"/>
    </row>
    <row r="6144" spans="5:5" ht="14.4" thickTop="1" thickBot="1">
      <c r="E6144"/>
    </row>
    <row r="6145" spans="5:5" ht="14.4" thickTop="1" thickBot="1">
      <c r="E6145"/>
    </row>
    <row r="6146" spans="5:5" ht="14.4" thickTop="1" thickBot="1">
      <c r="E6146"/>
    </row>
    <row r="6147" spans="5:5" ht="14.4" thickTop="1" thickBot="1">
      <c r="E6147"/>
    </row>
    <row r="6148" spans="5:5" ht="14.4" thickTop="1" thickBot="1">
      <c r="E6148"/>
    </row>
    <row r="6149" spans="5:5" ht="14.4" thickTop="1" thickBot="1">
      <c r="E6149"/>
    </row>
    <row r="6150" spans="5:5" ht="14.4" thickTop="1" thickBot="1">
      <c r="E6150"/>
    </row>
    <row r="6151" spans="5:5" ht="14.4" thickTop="1" thickBot="1">
      <c r="E6151"/>
    </row>
    <row r="6152" spans="5:5" ht="14.4" thickTop="1" thickBot="1">
      <c r="E6152"/>
    </row>
    <row r="6153" spans="5:5" ht="14.4" thickTop="1" thickBot="1">
      <c r="E6153"/>
    </row>
    <row r="6154" spans="5:5" ht="14.4" thickTop="1" thickBot="1">
      <c r="E6154"/>
    </row>
    <row r="6155" spans="5:5" ht="14.4" thickTop="1" thickBot="1">
      <c r="E6155"/>
    </row>
    <row r="6156" spans="5:5" ht="14.4" thickTop="1" thickBot="1">
      <c r="E6156"/>
    </row>
    <row r="6157" spans="5:5" ht="14.4" thickTop="1" thickBot="1">
      <c r="E6157"/>
    </row>
    <row r="6158" spans="5:5" ht="13.8" thickTop="1">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ht="13.8" thickBot="1">
      <c r="E6171"/>
    </row>
    <row r="6172" spans="5:5" ht="14.4" thickTop="1" thickBot="1">
      <c r="E6172"/>
    </row>
    <row r="6173" spans="5:5" ht="14.4" thickTop="1" thickBot="1">
      <c r="E6173"/>
    </row>
    <row r="6174" spans="5:5" ht="14.4" thickTop="1" thickBot="1">
      <c r="E6174"/>
    </row>
    <row r="6175" spans="5:5" ht="14.4" thickTop="1" thickBot="1">
      <c r="E6175"/>
    </row>
    <row r="6176" spans="5:5" ht="14.4" thickTop="1" thickBot="1">
      <c r="E6176"/>
    </row>
    <row r="6177" spans="5:5" ht="14.4" thickTop="1" thickBot="1">
      <c r="E6177"/>
    </row>
    <row r="6178" spans="5:5" ht="14.4" thickTop="1" thickBot="1">
      <c r="E6178"/>
    </row>
    <row r="6179" spans="5:5" ht="14.4" thickTop="1" thickBot="1">
      <c r="E6179"/>
    </row>
    <row r="6180" spans="5:5" ht="14.4" thickTop="1" thickBot="1">
      <c r="E6180"/>
    </row>
    <row r="6181" spans="5:5" ht="14.4" thickTop="1" thickBot="1">
      <c r="E6181"/>
    </row>
    <row r="6182" spans="5:5" ht="14.4" thickTop="1" thickBot="1">
      <c r="E6182"/>
    </row>
    <row r="6183" spans="5:5" ht="14.4" thickTop="1" thickBot="1">
      <c r="E6183"/>
    </row>
    <row r="6184" spans="5:5" ht="14.4" thickTop="1" thickBot="1">
      <c r="E6184"/>
    </row>
    <row r="6185" spans="5:5" ht="14.4" thickTop="1" thickBot="1">
      <c r="E6185"/>
    </row>
    <row r="6186" spans="5:5" ht="14.4" thickTop="1" thickBot="1">
      <c r="E6186"/>
    </row>
    <row r="6187" spans="5:5" ht="14.4" thickTop="1" thickBot="1">
      <c r="E6187"/>
    </row>
    <row r="6188" spans="5:5" ht="14.4" thickTop="1" thickBot="1">
      <c r="E6188"/>
    </row>
    <row r="6189" spans="5:5" ht="14.4" thickTop="1" thickBot="1">
      <c r="E6189"/>
    </row>
    <row r="6190" spans="5:5" ht="14.4" thickTop="1" thickBot="1">
      <c r="E6190"/>
    </row>
    <row r="6191" spans="5:5" ht="14.4" thickTop="1" thickBot="1">
      <c r="E6191"/>
    </row>
    <row r="6192" spans="5:5" ht="14.4" thickTop="1" thickBot="1">
      <c r="E6192"/>
    </row>
    <row r="6193" spans="5:5" ht="14.4" thickTop="1" thickBot="1">
      <c r="E6193"/>
    </row>
    <row r="6194" spans="5:5" ht="14.4" thickTop="1" thickBot="1">
      <c r="E6194"/>
    </row>
    <row r="6195" spans="5:5" ht="14.4" thickTop="1" thickBot="1">
      <c r="E6195"/>
    </row>
    <row r="6196" spans="5:5" ht="14.4" thickTop="1" thickBot="1">
      <c r="E6196"/>
    </row>
    <row r="6197" spans="5:5" ht="14.4" thickTop="1" thickBot="1">
      <c r="E6197"/>
    </row>
    <row r="6198" spans="5:5" ht="14.4" thickTop="1" thickBot="1">
      <c r="E6198"/>
    </row>
    <row r="6199" spans="5:5" ht="14.4" thickTop="1" thickBot="1">
      <c r="E6199"/>
    </row>
    <row r="6200" spans="5:5" ht="14.4" thickTop="1" thickBot="1">
      <c r="E6200"/>
    </row>
    <row r="6201" spans="5:5" ht="14.4" thickTop="1" thickBot="1">
      <c r="E6201"/>
    </row>
    <row r="6202" spans="5:5" ht="14.4" thickTop="1" thickBot="1">
      <c r="E6202"/>
    </row>
    <row r="6203" spans="5:5" ht="14.4" thickTop="1" thickBot="1">
      <c r="E6203"/>
    </row>
    <row r="6204" spans="5:5" ht="14.4" thickTop="1" thickBot="1">
      <c r="E6204"/>
    </row>
    <row r="6205" spans="5:5" ht="14.4" thickTop="1" thickBot="1">
      <c r="E6205"/>
    </row>
    <row r="6206" spans="5:5" ht="14.4" thickTop="1" thickBot="1">
      <c r="E6206"/>
    </row>
    <row r="6207" spans="5:5" ht="14.4" thickTop="1" thickBot="1">
      <c r="E6207"/>
    </row>
    <row r="6208" spans="5:5" ht="14.4" thickTop="1" thickBot="1">
      <c r="E6208"/>
    </row>
    <row r="6209" spans="5:5" ht="14.4" thickTop="1" thickBot="1">
      <c r="E6209"/>
    </row>
    <row r="6210" spans="5:5" ht="14.4" thickTop="1" thickBot="1">
      <c r="E6210"/>
    </row>
    <row r="6211" spans="5:5" ht="14.4" thickTop="1" thickBot="1">
      <c r="E6211"/>
    </row>
    <row r="6212" spans="5:5" ht="14.4" thickTop="1" thickBot="1">
      <c r="E6212"/>
    </row>
    <row r="6213" spans="5:5" ht="14.4" thickTop="1" thickBot="1">
      <c r="E6213"/>
    </row>
    <row r="6214" spans="5:5" ht="14.4" thickTop="1" thickBot="1">
      <c r="E6214"/>
    </row>
    <row r="6215" spans="5:5" ht="14.4" thickTop="1" thickBot="1">
      <c r="E6215"/>
    </row>
    <row r="6216" spans="5:5" ht="14.4" thickTop="1" thickBot="1">
      <c r="E6216"/>
    </row>
    <row r="6217" spans="5:5" ht="14.4" thickTop="1" thickBot="1">
      <c r="E6217"/>
    </row>
    <row r="6218" spans="5:5" ht="14.4" thickTop="1" thickBot="1">
      <c r="E6218"/>
    </row>
    <row r="6219" spans="5:5" ht="14.4" thickTop="1" thickBot="1">
      <c r="E6219"/>
    </row>
    <row r="6220" spans="5:5" ht="14.4" thickTop="1" thickBot="1">
      <c r="E6220"/>
    </row>
    <row r="6221" spans="5:5" ht="14.4" thickTop="1" thickBot="1">
      <c r="E6221"/>
    </row>
    <row r="6222" spans="5:5" ht="14.4" thickTop="1" thickBot="1">
      <c r="E6222"/>
    </row>
    <row r="6223" spans="5:5" ht="14.4" thickTop="1" thickBot="1">
      <c r="E6223"/>
    </row>
    <row r="6224" spans="5:5" ht="14.4" thickTop="1" thickBot="1">
      <c r="E6224"/>
    </row>
    <row r="6225" spans="5:5" ht="14.4" thickTop="1" thickBot="1">
      <c r="E6225"/>
    </row>
    <row r="6226" spans="5:5" ht="14.4" thickTop="1" thickBot="1">
      <c r="E6226"/>
    </row>
    <row r="6227" spans="5:5" ht="14.4" thickTop="1" thickBot="1">
      <c r="E6227"/>
    </row>
    <row r="6228" spans="5:5" ht="13.8" thickTop="1">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ht="13.8" thickBot="1">
      <c r="E6241"/>
    </row>
    <row r="6242" spans="5:5" ht="14.4" thickTop="1" thickBot="1">
      <c r="E6242"/>
    </row>
    <row r="6243" spans="5:5" ht="14.4" thickTop="1" thickBot="1">
      <c r="E6243"/>
    </row>
    <row r="6244" spans="5:5" ht="14.4" thickTop="1" thickBot="1">
      <c r="E6244"/>
    </row>
    <row r="6245" spans="5:5" ht="14.4" thickTop="1" thickBot="1">
      <c r="E6245"/>
    </row>
    <row r="6246" spans="5:5" ht="14.4" thickTop="1" thickBot="1">
      <c r="E6246"/>
    </row>
    <row r="6247" spans="5:5" ht="14.4" thickTop="1" thickBot="1">
      <c r="E6247"/>
    </row>
    <row r="6248" spans="5:5" ht="14.4" thickTop="1" thickBot="1">
      <c r="E6248"/>
    </row>
    <row r="6249" spans="5:5" ht="14.4" thickTop="1" thickBot="1">
      <c r="E6249"/>
    </row>
    <row r="6250" spans="5:5" ht="14.4" thickTop="1" thickBot="1">
      <c r="E6250"/>
    </row>
    <row r="6251" spans="5:5" ht="14.4" thickTop="1" thickBot="1">
      <c r="E6251"/>
    </row>
    <row r="6252" spans="5:5" ht="14.4" thickTop="1" thickBot="1">
      <c r="E6252"/>
    </row>
    <row r="6253" spans="5:5" ht="14.4" thickTop="1" thickBot="1">
      <c r="E6253"/>
    </row>
    <row r="6254" spans="5:5" ht="14.4" thickTop="1" thickBot="1">
      <c r="E6254"/>
    </row>
    <row r="6255" spans="5:5" ht="14.4" thickTop="1" thickBot="1">
      <c r="E6255"/>
    </row>
    <row r="6256" spans="5:5" ht="14.4" thickTop="1" thickBot="1">
      <c r="E6256"/>
    </row>
    <row r="6257" spans="5:5" ht="14.4" thickTop="1" thickBot="1">
      <c r="E6257"/>
    </row>
    <row r="6258" spans="5:5" ht="14.4" thickTop="1" thickBot="1">
      <c r="E6258"/>
    </row>
    <row r="6259" spans="5:5" ht="14.4" thickTop="1" thickBot="1">
      <c r="E6259"/>
    </row>
    <row r="6260" spans="5:5" ht="14.4" thickTop="1" thickBot="1">
      <c r="E6260"/>
    </row>
    <row r="6261" spans="5:5" ht="14.4" thickTop="1" thickBot="1">
      <c r="E6261"/>
    </row>
    <row r="6262" spans="5:5" ht="14.4" thickTop="1" thickBot="1">
      <c r="E6262"/>
    </row>
    <row r="6263" spans="5:5" ht="14.4" thickTop="1" thickBot="1">
      <c r="E6263"/>
    </row>
    <row r="6264" spans="5:5" ht="14.4" thickTop="1" thickBot="1">
      <c r="E6264"/>
    </row>
    <row r="6265" spans="5:5" ht="14.4" thickTop="1" thickBot="1">
      <c r="E6265"/>
    </row>
    <row r="6266" spans="5:5" ht="14.4" thickTop="1" thickBot="1">
      <c r="E6266"/>
    </row>
    <row r="6267" spans="5:5" ht="14.4" thickTop="1" thickBot="1">
      <c r="E6267"/>
    </row>
    <row r="6268" spans="5:5" ht="14.4" thickTop="1" thickBot="1">
      <c r="E6268"/>
    </row>
    <row r="6269" spans="5:5" ht="14.4" thickTop="1" thickBot="1">
      <c r="E6269"/>
    </row>
    <row r="6270" spans="5:5" ht="14.4" thickTop="1" thickBot="1">
      <c r="E6270"/>
    </row>
    <row r="6271" spans="5:5" ht="14.4" thickTop="1" thickBot="1">
      <c r="E6271"/>
    </row>
    <row r="6272" spans="5:5" ht="14.4" thickTop="1" thickBot="1">
      <c r="E6272"/>
    </row>
    <row r="6273" spans="5:5" ht="14.4" thickTop="1" thickBot="1">
      <c r="E6273"/>
    </row>
    <row r="6274" spans="5:5" ht="14.4" thickTop="1" thickBot="1">
      <c r="E6274"/>
    </row>
    <row r="6275" spans="5:5" ht="14.4" thickTop="1" thickBot="1">
      <c r="E6275"/>
    </row>
    <row r="6276" spans="5:5" ht="14.4" thickTop="1" thickBot="1">
      <c r="E6276"/>
    </row>
    <row r="6277" spans="5:5" ht="14.4" thickTop="1" thickBot="1">
      <c r="E6277"/>
    </row>
    <row r="6278" spans="5:5" ht="14.4" thickTop="1" thickBot="1">
      <c r="E6278"/>
    </row>
    <row r="6279" spans="5:5" ht="14.4" thickTop="1" thickBot="1">
      <c r="E6279"/>
    </row>
    <row r="6280" spans="5:5" ht="14.4" thickTop="1" thickBot="1">
      <c r="E6280"/>
    </row>
    <row r="6281" spans="5:5" ht="14.4" thickTop="1" thickBot="1">
      <c r="E6281"/>
    </row>
    <row r="6282" spans="5:5" ht="14.4" thickTop="1" thickBot="1">
      <c r="E6282"/>
    </row>
    <row r="6283" spans="5:5" ht="14.4" thickTop="1" thickBot="1">
      <c r="E6283"/>
    </row>
    <row r="6284" spans="5:5" ht="14.4" thickTop="1" thickBot="1">
      <c r="E6284"/>
    </row>
    <row r="6285" spans="5:5" ht="14.4" thickTop="1" thickBot="1">
      <c r="E6285"/>
    </row>
    <row r="6286" spans="5:5" ht="14.4" thickTop="1" thickBot="1">
      <c r="E6286"/>
    </row>
    <row r="6287" spans="5:5" ht="14.4" thickTop="1" thickBot="1">
      <c r="E6287"/>
    </row>
    <row r="6288" spans="5:5" ht="14.4" thickTop="1" thickBot="1">
      <c r="E6288"/>
    </row>
    <row r="6289" spans="5:5" ht="14.4" thickTop="1" thickBot="1">
      <c r="E6289"/>
    </row>
    <row r="6290" spans="5:5" ht="14.4" thickTop="1" thickBot="1">
      <c r="E6290"/>
    </row>
    <row r="6291" spans="5:5" ht="14.4" thickTop="1" thickBot="1">
      <c r="E6291"/>
    </row>
    <row r="6292" spans="5:5" ht="14.4" thickTop="1" thickBot="1">
      <c r="E6292"/>
    </row>
    <row r="6293" spans="5:5" ht="14.4" thickTop="1" thickBot="1">
      <c r="E6293"/>
    </row>
    <row r="6294" spans="5:5" ht="14.4" thickTop="1" thickBot="1">
      <c r="E6294"/>
    </row>
    <row r="6295" spans="5:5" ht="14.4" thickTop="1" thickBot="1">
      <c r="E6295"/>
    </row>
    <row r="6296" spans="5:5" ht="14.4" thickTop="1" thickBot="1">
      <c r="E6296"/>
    </row>
    <row r="6297" spans="5:5" ht="14.4" thickTop="1" thickBot="1">
      <c r="E6297"/>
    </row>
    <row r="6298" spans="5:5" ht="13.8" thickTop="1">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ht="13.8" thickBot="1">
      <c r="E6311"/>
    </row>
    <row r="6312" spans="5:5" ht="14.4" thickTop="1" thickBot="1">
      <c r="E6312"/>
    </row>
    <row r="6313" spans="5:5" ht="14.4" thickTop="1" thickBot="1">
      <c r="E6313"/>
    </row>
    <row r="6314" spans="5:5" ht="14.4" thickTop="1" thickBot="1">
      <c r="E6314"/>
    </row>
    <row r="6315" spans="5:5" ht="14.4" thickTop="1" thickBot="1">
      <c r="E6315"/>
    </row>
    <row r="6316" spans="5:5" ht="14.4" thickTop="1" thickBot="1">
      <c r="E6316"/>
    </row>
    <row r="6317" spans="5:5" ht="14.4" thickTop="1" thickBot="1">
      <c r="E6317"/>
    </row>
    <row r="6318" spans="5:5" ht="14.4" thickTop="1" thickBot="1">
      <c r="E6318"/>
    </row>
    <row r="6319" spans="5:5" ht="14.4" thickTop="1" thickBot="1">
      <c r="E6319"/>
    </row>
    <row r="6320" spans="5:5" ht="14.4" thickTop="1" thickBot="1">
      <c r="E6320"/>
    </row>
    <row r="6321" spans="5:5" ht="14.4" thickTop="1" thickBot="1">
      <c r="E6321"/>
    </row>
    <row r="6322" spans="5:5" ht="14.4" thickTop="1" thickBot="1">
      <c r="E6322"/>
    </row>
    <row r="6323" spans="5:5" ht="14.4" thickTop="1" thickBot="1">
      <c r="E6323"/>
    </row>
    <row r="6324" spans="5:5" ht="14.4" thickTop="1" thickBot="1">
      <c r="E6324"/>
    </row>
    <row r="6325" spans="5:5" ht="14.4" thickTop="1" thickBot="1">
      <c r="E6325"/>
    </row>
    <row r="6326" spans="5:5" ht="14.4" thickTop="1" thickBot="1">
      <c r="E6326"/>
    </row>
    <row r="6327" spans="5:5" ht="14.4" thickTop="1" thickBot="1">
      <c r="E6327"/>
    </row>
    <row r="6328" spans="5:5" ht="14.4" thickTop="1" thickBot="1">
      <c r="E6328"/>
    </row>
    <row r="6329" spans="5:5" ht="14.4" thickTop="1" thickBot="1">
      <c r="E6329"/>
    </row>
    <row r="6330" spans="5:5" ht="14.4" thickTop="1" thickBot="1">
      <c r="E6330"/>
    </row>
    <row r="6331" spans="5:5" ht="14.4" thickTop="1" thickBot="1">
      <c r="E6331"/>
    </row>
    <row r="6332" spans="5:5" ht="14.4" thickTop="1" thickBot="1">
      <c r="E6332"/>
    </row>
    <row r="6333" spans="5:5" ht="14.4" thickTop="1" thickBot="1">
      <c r="E6333"/>
    </row>
    <row r="6334" spans="5:5" ht="14.4" thickTop="1" thickBot="1">
      <c r="E6334"/>
    </row>
    <row r="6335" spans="5:5" ht="14.4" thickTop="1" thickBot="1">
      <c r="E6335"/>
    </row>
    <row r="6336" spans="5:5" ht="14.4" thickTop="1" thickBot="1">
      <c r="E6336"/>
    </row>
    <row r="6337" spans="5:5" ht="14.4" thickTop="1" thickBot="1">
      <c r="E6337"/>
    </row>
    <row r="6338" spans="5:5" ht="14.4" thickTop="1" thickBot="1">
      <c r="E6338"/>
    </row>
    <row r="6339" spans="5:5" ht="14.4" thickTop="1" thickBot="1">
      <c r="E6339"/>
    </row>
    <row r="6340" spans="5:5" ht="14.4" thickTop="1" thickBot="1">
      <c r="E6340"/>
    </row>
    <row r="6341" spans="5:5" ht="14.4" thickTop="1" thickBot="1">
      <c r="E6341"/>
    </row>
    <row r="6342" spans="5:5" ht="14.4" thickTop="1" thickBot="1">
      <c r="E6342"/>
    </row>
    <row r="6343" spans="5:5" ht="14.4" thickTop="1" thickBot="1">
      <c r="E6343"/>
    </row>
    <row r="6344" spans="5:5" ht="14.4" thickTop="1" thickBot="1">
      <c r="E6344"/>
    </row>
    <row r="6345" spans="5:5" ht="14.4" thickTop="1" thickBot="1">
      <c r="E6345"/>
    </row>
    <row r="6346" spans="5:5" ht="14.4" thickTop="1" thickBot="1">
      <c r="E6346"/>
    </row>
    <row r="6347" spans="5:5" ht="14.4" thickTop="1" thickBot="1">
      <c r="E6347"/>
    </row>
    <row r="6348" spans="5:5" ht="14.4" thickTop="1" thickBot="1">
      <c r="E6348"/>
    </row>
    <row r="6349" spans="5:5" ht="14.4" thickTop="1" thickBot="1">
      <c r="E6349"/>
    </row>
    <row r="6350" spans="5:5" ht="14.4" thickTop="1" thickBot="1">
      <c r="E6350"/>
    </row>
    <row r="6351" spans="5:5" ht="14.4" thickTop="1" thickBot="1">
      <c r="E6351"/>
    </row>
    <row r="6352" spans="5:5" ht="14.4" thickTop="1" thickBot="1">
      <c r="E6352"/>
    </row>
    <row r="6353" spans="5:5" ht="14.4" thickTop="1" thickBot="1">
      <c r="E6353"/>
    </row>
    <row r="6354" spans="5:5" ht="14.4" thickTop="1" thickBot="1">
      <c r="E6354"/>
    </row>
    <row r="6355" spans="5:5" ht="14.4" thickTop="1" thickBot="1">
      <c r="E6355"/>
    </row>
    <row r="6356" spans="5:5" ht="14.4" thickTop="1" thickBot="1">
      <c r="E6356"/>
    </row>
    <row r="6357" spans="5:5" ht="14.4" thickTop="1" thickBot="1">
      <c r="E6357"/>
    </row>
    <row r="6358" spans="5:5" ht="14.4" thickTop="1" thickBot="1">
      <c r="E6358"/>
    </row>
    <row r="6359" spans="5:5" ht="14.4" thickTop="1" thickBot="1">
      <c r="E6359"/>
    </row>
    <row r="6360" spans="5:5" ht="14.4" thickTop="1" thickBot="1">
      <c r="E6360"/>
    </row>
    <row r="6361" spans="5:5" ht="14.4" thickTop="1" thickBot="1">
      <c r="E6361"/>
    </row>
    <row r="6362" spans="5:5" ht="14.4" thickTop="1" thickBot="1">
      <c r="E6362"/>
    </row>
    <row r="6363" spans="5:5" ht="14.4" thickTop="1" thickBot="1">
      <c r="E6363"/>
    </row>
    <row r="6364" spans="5:5" ht="14.4" thickTop="1" thickBot="1">
      <c r="E6364"/>
    </row>
    <row r="6365" spans="5:5" ht="14.4" thickTop="1" thickBot="1">
      <c r="E6365"/>
    </row>
    <row r="6366" spans="5:5" ht="14.4" thickTop="1" thickBot="1">
      <c r="E6366"/>
    </row>
    <row r="6367" spans="5:5" ht="14.4" thickTop="1" thickBot="1">
      <c r="E6367"/>
    </row>
    <row r="6368" spans="5:5" ht="13.8" thickTop="1">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ht="13.8" thickBot="1">
      <c r="E6381"/>
    </row>
    <row r="6382" spans="5:5" ht="14.4" thickTop="1" thickBot="1">
      <c r="E6382"/>
    </row>
    <row r="6383" spans="5:5" ht="14.4" thickTop="1" thickBot="1">
      <c r="E6383"/>
    </row>
    <row r="6384" spans="5:5" ht="14.4" thickTop="1" thickBot="1">
      <c r="E6384"/>
    </row>
    <row r="6385" spans="5:5" ht="14.4" thickTop="1" thickBot="1">
      <c r="E6385"/>
    </row>
    <row r="6386" spans="5:5" ht="14.4" thickTop="1" thickBot="1">
      <c r="E6386"/>
    </row>
    <row r="6387" spans="5:5" ht="14.4" thickTop="1" thickBot="1">
      <c r="E6387"/>
    </row>
    <row r="6388" spans="5:5" ht="14.4" thickTop="1" thickBot="1">
      <c r="E6388"/>
    </row>
    <row r="6389" spans="5:5" ht="14.4" thickTop="1" thickBot="1">
      <c r="E6389"/>
    </row>
    <row r="6390" spans="5:5" ht="14.4" thickTop="1" thickBot="1">
      <c r="E6390"/>
    </row>
    <row r="6391" spans="5:5" ht="14.4" thickTop="1" thickBot="1">
      <c r="E6391"/>
    </row>
    <row r="6392" spans="5:5" ht="14.4" thickTop="1" thickBot="1">
      <c r="E6392"/>
    </row>
    <row r="6393" spans="5:5" ht="14.4" thickTop="1" thickBot="1">
      <c r="E6393"/>
    </row>
    <row r="6394" spans="5:5" ht="14.4" thickTop="1" thickBot="1">
      <c r="E6394"/>
    </row>
    <row r="6395" spans="5:5" ht="14.4" thickTop="1" thickBot="1">
      <c r="E6395"/>
    </row>
    <row r="6396" spans="5:5" ht="14.4" thickTop="1" thickBot="1">
      <c r="E6396"/>
    </row>
    <row r="6397" spans="5:5" ht="14.4" thickTop="1" thickBot="1">
      <c r="E6397"/>
    </row>
    <row r="6398" spans="5:5" ht="14.4" thickTop="1" thickBot="1">
      <c r="E6398"/>
    </row>
    <row r="6399" spans="5:5" ht="14.4" thickTop="1" thickBot="1">
      <c r="E6399"/>
    </row>
    <row r="6400" spans="5:5" ht="14.4" thickTop="1" thickBot="1">
      <c r="E6400"/>
    </row>
    <row r="6401" spans="5:5" ht="14.4" thickTop="1" thickBot="1">
      <c r="E6401"/>
    </row>
    <row r="6402" spans="5:5" ht="14.4" thickTop="1" thickBot="1">
      <c r="E6402"/>
    </row>
    <row r="6403" spans="5:5" ht="14.4" thickTop="1" thickBot="1">
      <c r="E6403"/>
    </row>
    <row r="6404" spans="5:5" ht="14.4" thickTop="1" thickBot="1">
      <c r="E6404"/>
    </row>
    <row r="6405" spans="5:5" ht="14.4" thickTop="1" thickBot="1">
      <c r="E6405"/>
    </row>
    <row r="6406" spans="5:5" ht="14.4" thickTop="1" thickBot="1">
      <c r="E6406"/>
    </row>
    <row r="6407" spans="5:5" ht="14.4" thickTop="1" thickBot="1">
      <c r="E6407"/>
    </row>
    <row r="6408" spans="5:5" ht="14.4" thickTop="1" thickBot="1">
      <c r="E6408"/>
    </row>
    <row r="6409" spans="5:5" ht="14.4" thickTop="1" thickBot="1">
      <c r="E6409"/>
    </row>
    <row r="6410" spans="5:5" ht="14.4" thickTop="1" thickBot="1">
      <c r="E6410"/>
    </row>
    <row r="6411" spans="5:5" ht="14.4" thickTop="1" thickBot="1">
      <c r="E6411"/>
    </row>
    <row r="6412" spans="5:5" ht="14.4" thickTop="1" thickBot="1">
      <c r="E6412"/>
    </row>
    <row r="6413" spans="5:5" ht="14.4" thickTop="1" thickBot="1">
      <c r="E6413"/>
    </row>
    <row r="6414" spans="5:5" ht="14.4" thickTop="1" thickBot="1">
      <c r="E6414"/>
    </row>
    <row r="6415" spans="5:5" ht="14.4" thickTop="1" thickBot="1">
      <c r="E6415"/>
    </row>
    <row r="6416" spans="5:5" ht="14.4" thickTop="1" thickBot="1">
      <c r="E6416"/>
    </row>
    <row r="6417" spans="5:5" ht="14.4" thickTop="1" thickBot="1">
      <c r="E6417"/>
    </row>
    <row r="6418" spans="5:5" ht="14.4" thickTop="1" thickBot="1">
      <c r="E6418"/>
    </row>
    <row r="6419" spans="5:5" ht="14.4" thickTop="1" thickBot="1">
      <c r="E6419"/>
    </row>
    <row r="6420" spans="5:5" ht="14.4" thickTop="1" thickBot="1">
      <c r="E6420"/>
    </row>
    <row r="6421" spans="5:5" ht="14.4" thickTop="1" thickBot="1">
      <c r="E6421"/>
    </row>
    <row r="6422" spans="5:5" ht="14.4" thickTop="1" thickBot="1">
      <c r="E6422"/>
    </row>
    <row r="6423" spans="5:5" ht="14.4" thickTop="1" thickBot="1">
      <c r="E6423"/>
    </row>
    <row r="6424" spans="5:5" ht="14.4" thickTop="1" thickBot="1">
      <c r="E6424"/>
    </row>
    <row r="6425" spans="5:5" ht="14.4" thickTop="1" thickBot="1">
      <c r="E6425"/>
    </row>
    <row r="6426" spans="5:5" ht="14.4" thickTop="1" thickBot="1">
      <c r="E6426"/>
    </row>
    <row r="6427" spans="5:5" ht="14.4" thickTop="1" thickBot="1">
      <c r="E6427"/>
    </row>
    <row r="6428" spans="5:5" ht="14.4" thickTop="1" thickBot="1">
      <c r="E6428"/>
    </row>
    <row r="6429" spans="5:5" ht="14.4" thickTop="1" thickBot="1">
      <c r="E6429"/>
    </row>
    <row r="6430" spans="5:5" ht="14.4" thickTop="1" thickBot="1">
      <c r="E6430"/>
    </row>
    <row r="6431" spans="5:5" ht="14.4" thickTop="1" thickBot="1">
      <c r="E6431"/>
    </row>
    <row r="6432" spans="5:5" ht="14.4" thickTop="1" thickBot="1">
      <c r="E6432"/>
    </row>
    <row r="6433" spans="5:5" ht="14.4" thickTop="1" thickBot="1">
      <c r="E6433"/>
    </row>
    <row r="6434" spans="5:5" ht="14.4" thickTop="1" thickBot="1">
      <c r="E6434"/>
    </row>
    <row r="6435" spans="5:5" ht="14.4" thickTop="1" thickBot="1">
      <c r="E6435"/>
    </row>
    <row r="6436" spans="5:5" ht="14.4" thickTop="1" thickBot="1">
      <c r="E6436"/>
    </row>
    <row r="6437" spans="5:5" ht="14.4" thickTop="1" thickBot="1">
      <c r="E6437"/>
    </row>
    <row r="6438" spans="5:5" ht="13.8" thickTop="1">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ht="13.8" thickBot="1">
      <c r="E6451"/>
    </row>
    <row r="6452" spans="5:5" ht="14.4" thickTop="1" thickBot="1">
      <c r="E6452"/>
    </row>
    <row r="6453" spans="5:5" ht="14.4" thickTop="1" thickBot="1">
      <c r="E6453"/>
    </row>
    <row r="6454" spans="5:5" ht="14.4" thickTop="1" thickBot="1">
      <c r="E6454"/>
    </row>
    <row r="6455" spans="5:5" ht="14.4" thickTop="1" thickBot="1">
      <c r="E6455"/>
    </row>
    <row r="6456" spans="5:5" ht="14.4" thickTop="1" thickBot="1">
      <c r="E6456"/>
    </row>
    <row r="6457" spans="5:5" ht="14.4" thickTop="1" thickBot="1">
      <c r="E6457"/>
    </row>
    <row r="6458" spans="5:5" ht="14.4" thickTop="1" thickBot="1">
      <c r="E6458"/>
    </row>
    <row r="6459" spans="5:5" ht="14.4" thickTop="1" thickBot="1">
      <c r="E6459"/>
    </row>
    <row r="6460" spans="5:5" ht="14.4" thickTop="1" thickBot="1">
      <c r="E6460"/>
    </row>
    <row r="6461" spans="5:5" ht="14.4" thickTop="1" thickBot="1">
      <c r="E6461"/>
    </row>
    <row r="6462" spans="5:5" ht="14.4" thickTop="1" thickBot="1">
      <c r="E6462"/>
    </row>
    <row r="6463" spans="5:5" ht="14.4" thickTop="1" thickBot="1">
      <c r="E6463"/>
    </row>
    <row r="6464" spans="5:5" ht="14.4" thickTop="1" thickBot="1">
      <c r="E6464"/>
    </row>
    <row r="6465" spans="5:5" ht="14.4" thickTop="1" thickBot="1">
      <c r="E6465"/>
    </row>
    <row r="6466" spans="5:5" ht="14.4" thickTop="1" thickBot="1">
      <c r="E6466"/>
    </row>
    <row r="6467" spans="5:5" ht="14.4" thickTop="1" thickBot="1">
      <c r="E6467"/>
    </row>
    <row r="6468" spans="5:5" ht="14.4" thickTop="1" thickBot="1">
      <c r="E6468"/>
    </row>
    <row r="6469" spans="5:5" ht="14.4" thickTop="1" thickBot="1">
      <c r="E6469"/>
    </row>
    <row r="6470" spans="5:5" ht="14.4" thickTop="1" thickBot="1">
      <c r="E6470"/>
    </row>
    <row r="6471" spans="5:5" ht="14.4" thickTop="1" thickBot="1">
      <c r="E6471"/>
    </row>
    <row r="6472" spans="5:5" ht="14.4" thickTop="1" thickBot="1">
      <c r="E6472"/>
    </row>
    <row r="6473" spans="5:5" ht="14.4" thickTop="1" thickBot="1">
      <c r="E6473"/>
    </row>
    <row r="6474" spans="5:5" ht="14.4" thickTop="1" thickBot="1">
      <c r="E6474"/>
    </row>
    <row r="6475" spans="5:5" ht="14.4" thickTop="1" thickBot="1">
      <c r="E6475"/>
    </row>
    <row r="6476" spans="5:5" ht="14.4" thickTop="1" thickBot="1">
      <c r="E6476"/>
    </row>
    <row r="6477" spans="5:5" ht="14.4" thickTop="1" thickBot="1">
      <c r="E6477"/>
    </row>
    <row r="6478" spans="5:5" ht="14.4" thickTop="1" thickBot="1">
      <c r="E6478"/>
    </row>
    <row r="6479" spans="5:5" ht="14.4" thickTop="1" thickBot="1">
      <c r="E6479"/>
    </row>
    <row r="6480" spans="5:5" ht="14.4" thickTop="1" thickBot="1">
      <c r="E6480"/>
    </row>
    <row r="6481" spans="5:5" ht="14.4" thickTop="1" thickBot="1">
      <c r="E6481"/>
    </row>
    <row r="6482" spans="5:5" ht="14.4" thickTop="1" thickBot="1">
      <c r="E6482"/>
    </row>
    <row r="6483" spans="5:5" ht="14.4" thickTop="1" thickBot="1">
      <c r="E6483"/>
    </row>
    <row r="6484" spans="5:5" ht="14.4" thickTop="1" thickBot="1">
      <c r="E6484"/>
    </row>
    <row r="6485" spans="5:5" ht="14.4" thickTop="1" thickBot="1">
      <c r="E6485"/>
    </row>
    <row r="6486" spans="5:5" ht="14.4" thickTop="1" thickBot="1">
      <c r="E6486"/>
    </row>
    <row r="6487" spans="5:5" ht="14.4" thickTop="1" thickBot="1">
      <c r="E6487"/>
    </row>
    <row r="6488" spans="5:5" ht="14.4" thickTop="1" thickBot="1">
      <c r="E6488"/>
    </row>
    <row r="6489" spans="5:5" ht="14.4" thickTop="1" thickBot="1">
      <c r="E6489"/>
    </row>
    <row r="6490" spans="5:5" ht="14.4" thickTop="1" thickBot="1">
      <c r="E6490"/>
    </row>
    <row r="6491" spans="5:5" ht="14.4" thickTop="1" thickBot="1">
      <c r="E6491"/>
    </row>
    <row r="6492" spans="5:5" ht="14.4" thickTop="1" thickBot="1">
      <c r="E6492"/>
    </row>
    <row r="6493" spans="5:5" ht="14.4" thickTop="1" thickBot="1">
      <c r="E6493"/>
    </row>
    <row r="6494" spans="5:5" ht="14.4" thickTop="1" thickBot="1">
      <c r="E6494"/>
    </row>
    <row r="6495" spans="5:5" ht="14.4" thickTop="1" thickBot="1">
      <c r="E6495"/>
    </row>
    <row r="6496" spans="5:5" ht="14.4" thickTop="1" thickBot="1">
      <c r="E6496"/>
    </row>
    <row r="6497" spans="5:5" ht="14.4" thickTop="1" thickBot="1">
      <c r="E6497"/>
    </row>
    <row r="6498" spans="5:5" ht="14.4" thickTop="1" thickBot="1">
      <c r="E6498"/>
    </row>
    <row r="6499" spans="5:5" ht="14.4" thickTop="1" thickBot="1">
      <c r="E6499"/>
    </row>
    <row r="6500" spans="5:5" ht="14.4" thickTop="1" thickBot="1">
      <c r="E6500"/>
    </row>
    <row r="6501" spans="5:5" ht="14.4" thickTop="1" thickBot="1">
      <c r="E6501"/>
    </row>
    <row r="6502" spans="5:5" ht="14.4" thickTop="1" thickBot="1">
      <c r="E6502"/>
    </row>
    <row r="6503" spans="5:5" ht="14.4" thickTop="1" thickBot="1">
      <c r="E6503"/>
    </row>
    <row r="6504" spans="5:5" ht="14.4" thickTop="1" thickBot="1">
      <c r="E6504"/>
    </row>
    <row r="6505" spans="5:5" ht="14.4" thickTop="1" thickBot="1">
      <c r="E6505"/>
    </row>
    <row r="6506" spans="5:5" ht="14.4" thickTop="1" thickBot="1">
      <c r="E6506"/>
    </row>
    <row r="6507" spans="5:5" ht="14.4" thickTop="1" thickBot="1">
      <c r="E6507"/>
    </row>
    <row r="6508" spans="5:5" ht="13.8" thickTop="1">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ht="13.8" thickBot="1">
      <c r="E6521"/>
    </row>
    <row r="6522" spans="5:5" ht="14.4" thickTop="1" thickBot="1">
      <c r="E6522"/>
    </row>
    <row r="6523" spans="5:5" ht="14.4" thickTop="1" thickBot="1">
      <c r="E6523"/>
    </row>
    <row r="6524" spans="5:5" ht="14.4" thickTop="1" thickBot="1">
      <c r="E6524"/>
    </row>
    <row r="6525" spans="5:5" ht="14.4" thickTop="1" thickBot="1">
      <c r="E6525"/>
    </row>
    <row r="6526" spans="5:5" ht="14.4" thickTop="1" thickBot="1">
      <c r="E6526"/>
    </row>
    <row r="6527" spans="5:5" ht="14.4" thickTop="1" thickBot="1">
      <c r="E6527"/>
    </row>
    <row r="6528" spans="5:5" ht="14.4" thickTop="1" thickBot="1">
      <c r="E6528"/>
    </row>
    <row r="6529" spans="5:5" ht="14.4" thickTop="1" thickBot="1">
      <c r="E6529"/>
    </row>
    <row r="6530" spans="5:5" ht="14.4" thickTop="1" thickBot="1">
      <c r="E6530"/>
    </row>
    <row r="6531" spans="5:5" ht="14.4" thickTop="1" thickBot="1">
      <c r="E6531"/>
    </row>
    <row r="6532" spans="5:5" ht="14.4" thickTop="1" thickBot="1">
      <c r="E6532"/>
    </row>
    <row r="6533" spans="5:5" ht="14.4" thickTop="1" thickBot="1">
      <c r="E6533"/>
    </row>
    <row r="6534" spans="5:5" ht="14.4" thickTop="1" thickBot="1">
      <c r="E6534"/>
    </row>
    <row r="6535" spans="5:5" ht="14.4" thickTop="1" thickBot="1">
      <c r="E6535"/>
    </row>
    <row r="6536" spans="5:5" ht="14.4" thickTop="1" thickBot="1">
      <c r="E6536"/>
    </row>
    <row r="6537" spans="5:5" ht="14.4" thickTop="1" thickBot="1">
      <c r="E6537"/>
    </row>
    <row r="6538" spans="5:5" ht="14.4" thickTop="1" thickBot="1">
      <c r="E6538"/>
    </row>
    <row r="6539" spans="5:5" ht="14.4" thickTop="1" thickBot="1">
      <c r="E6539"/>
    </row>
    <row r="6540" spans="5:5" ht="14.4" thickTop="1" thickBot="1">
      <c r="E6540"/>
    </row>
    <row r="6541" spans="5:5" ht="14.4" thickTop="1" thickBot="1">
      <c r="E6541"/>
    </row>
    <row r="6542" spans="5:5" ht="14.4" thickTop="1" thickBot="1">
      <c r="E6542"/>
    </row>
    <row r="6543" spans="5:5" ht="14.4" thickTop="1" thickBot="1">
      <c r="E6543"/>
    </row>
    <row r="6544" spans="5:5" ht="14.4" thickTop="1" thickBot="1">
      <c r="E6544"/>
    </row>
    <row r="6545" spans="5:5" ht="14.4" thickTop="1" thickBot="1">
      <c r="E6545"/>
    </row>
    <row r="6546" spans="5:5" ht="14.4" thickTop="1" thickBot="1">
      <c r="E6546"/>
    </row>
    <row r="6547" spans="5:5" ht="14.4" thickTop="1" thickBot="1">
      <c r="E6547"/>
    </row>
    <row r="6548" spans="5:5" ht="14.4" thickTop="1" thickBot="1">
      <c r="E6548"/>
    </row>
    <row r="6549" spans="5:5" ht="14.4" thickTop="1" thickBot="1">
      <c r="E6549"/>
    </row>
    <row r="6550" spans="5:5" ht="14.4" thickTop="1" thickBot="1">
      <c r="E6550"/>
    </row>
    <row r="6551" spans="5:5" ht="14.4" thickTop="1" thickBot="1">
      <c r="E6551"/>
    </row>
    <row r="6552" spans="5:5" ht="14.4" thickTop="1" thickBot="1">
      <c r="E6552"/>
    </row>
    <row r="6553" spans="5:5" ht="14.4" thickTop="1" thickBot="1">
      <c r="E6553"/>
    </row>
    <row r="6554" spans="5:5" ht="14.4" thickTop="1" thickBot="1">
      <c r="E6554"/>
    </row>
    <row r="6555" spans="5:5" ht="14.4" thickTop="1" thickBot="1">
      <c r="E6555"/>
    </row>
    <row r="6556" spans="5:5" ht="14.4" thickTop="1" thickBot="1">
      <c r="E6556"/>
    </row>
    <row r="6557" spans="5:5" ht="14.4" thickTop="1" thickBot="1">
      <c r="E6557"/>
    </row>
    <row r="6558" spans="5:5" ht="14.4" thickTop="1" thickBot="1">
      <c r="E6558"/>
    </row>
    <row r="6559" spans="5:5" ht="14.4" thickTop="1" thickBot="1">
      <c r="E6559"/>
    </row>
    <row r="6560" spans="5:5" ht="14.4" thickTop="1" thickBot="1">
      <c r="E6560"/>
    </row>
    <row r="6561" spans="5:5" ht="14.4" thickTop="1" thickBot="1">
      <c r="E6561"/>
    </row>
    <row r="6562" spans="5:5" ht="14.4" thickTop="1" thickBot="1">
      <c r="E6562"/>
    </row>
    <row r="6563" spans="5:5" ht="14.4" thickTop="1" thickBot="1">
      <c r="E6563"/>
    </row>
    <row r="6564" spans="5:5" ht="14.4" thickTop="1" thickBot="1">
      <c r="E6564"/>
    </row>
    <row r="6565" spans="5:5" ht="14.4" thickTop="1" thickBot="1">
      <c r="E6565"/>
    </row>
    <row r="6566" spans="5:5" ht="14.4" thickTop="1" thickBot="1">
      <c r="E6566"/>
    </row>
    <row r="6567" spans="5:5" ht="14.4" thickTop="1" thickBot="1">
      <c r="E6567"/>
    </row>
    <row r="6568" spans="5:5" ht="14.4" thickTop="1" thickBot="1">
      <c r="E6568"/>
    </row>
    <row r="6569" spans="5:5" ht="14.4" thickTop="1" thickBot="1">
      <c r="E6569"/>
    </row>
    <row r="6570" spans="5:5" ht="14.4" thickTop="1" thickBot="1">
      <c r="E6570"/>
    </row>
    <row r="6571" spans="5:5" ht="14.4" thickTop="1" thickBot="1">
      <c r="E6571"/>
    </row>
    <row r="6572" spans="5:5" ht="14.4" thickTop="1" thickBot="1">
      <c r="E6572"/>
    </row>
    <row r="6573" spans="5:5" ht="14.4" thickTop="1" thickBot="1">
      <c r="E6573"/>
    </row>
    <row r="6574" spans="5:5" ht="14.4" thickTop="1" thickBot="1">
      <c r="E6574"/>
    </row>
    <row r="6575" spans="5:5" ht="14.4" thickTop="1" thickBot="1">
      <c r="E6575"/>
    </row>
    <row r="6576" spans="5:5" ht="14.4" thickTop="1" thickBot="1">
      <c r="E6576"/>
    </row>
    <row r="6577" spans="5:5" ht="14.4" thickTop="1" thickBot="1">
      <c r="E6577"/>
    </row>
    <row r="6578" spans="5:5" ht="13.8" thickTop="1">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ht="13.8" thickBot="1">
      <c r="E6591"/>
    </row>
    <row r="6592" spans="5:5" ht="14.4" thickTop="1" thickBot="1">
      <c r="E6592"/>
    </row>
    <row r="6593" spans="5:5" ht="14.4" thickTop="1" thickBot="1">
      <c r="E6593"/>
    </row>
    <row r="6594" spans="5:5" ht="14.4" thickTop="1" thickBot="1">
      <c r="E6594"/>
    </row>
    <row r="6595" spans="5:5" ht="14.4" thickTop="1" thickBot="1">
      <c r="E6595"/>
    </row>
    <row r="6596" spans="5:5" ht="14.4" thickTop="1" thickBot="1">
      <c r="E6596"/>
    </row>
    <row r="6597" spans="5:5" ht="14.4" thickTop="1" thickBot="1">
      <c r="E6597"/>
    </row>
    <row r="6598" spans="5:5" ht="14.4" thickTop="1" thickBot="1">
      <c r="E6598"/>
    </row>
    <row r="6599" spans="5:5" ht="14.4" thickTop="1" thickBot="1">
      <c r="E6599"/>
    </row>
    <row r="6600" spans="5:5" ht="14.4" thickTop="1" thickBot="1">
      <c r="E6600"/>
    </row>
    <row r="6601" spans="5:5" ht="14.4" thickTop="1" thickBot="1">
      <c r="E6601"/>
    </row>
    <row r="6602" spans="5:5" ht="14.4" thickTop="1" thickBot="1">
      <c r="E6602"/>
    </row>
    <row r="6603" spans="5:5" ht="14.4" thickTop="1" thickBot="1">
      <c r="E6603"/>
    </row>
    <row r="6604" spans="5:5" ht="14.4" thickTop="1" thickBot="1">
      <c r="E6604"/>
    </row>
    <row r="6605" spans="5:5" ht="14.4" thickTop="1" thickBot="1">
      <c r="E6605"/>
    </row>
    <row r="6606" spans="5:5" ht="14.4" thickTop="1" thickBot="1">
      <c r="E6606"/>
    </row>
    <row r="6607" spans="5:5" ht="14.4" thickTop="1" thickBot="1">
      <c r="E6607"/>
    </row>
    <row r="6608" spans="5:5" ht="14.4" thickTop="1" thickBot="1">
      <c r="E6608"/>
    </row>
    <row r="6609" spans="5:5" ht="14.4" thickTop="1" thickBot="1">
      <c r="E6609"/>
    </row>
    <row r="6610" spans="5:5" ht="14.4" thickTop="1" thickBot="1">
      <c r="E6610"/>
    </row>
    <row r="6611" spans="5:5" ht="14.4" thickTop="1" thickBot="1">
      <c r="E6611"/>
    </row>
    <row r="6612" spans="5:5" ht="14.4" thickTop="1" thickBot="1">
      <c r="E6612"/>
    </row>
    <row r="6613" spans="5:5" ht="14.4" thickTop="1" thickBot="1">
      <c r="E6613"/>
    </row>
    <row r="6614" spans="5:5" ht="14.4" thickTop="1" thickBot="1">
      <c r="E6614"/>
    </row>
    <row r="6615" spans="5:5" ht="14.4" thickTop="1" thickBot="1">
      <c r="E6615"/>
    </row>
    <row r="6616" spans="5:5" ht="14.4" thickTop="1" thickBot="1">
      <c r="E6616"/>
    </row>
    <row r="6617" spans="5:5" ht="14.4" thickTop="1" thickBot="1">
      <c r="E6617"/>
    </row>
    <row r="6618" spans="5:5" ht="14.4" thickTop="1" thickBot="1">
      <c r="E6618"/>
    </row>
    <row r="6619" spans="5:5" ht="14.4" thickTop="1" thickBot="1">
      <c r="E6619"/>
    </row>
    <row r="6620" spans="5:5" ht="14.4" thickTop="1" thickBot="1">
      <c r="E6620"/>
    </row>
    <row r="6621" spans="5:5" ht="14.4" thickTop="1" thickBot="1">
      <c r="E6621"/>
    </row>
    <row r="6622" spans="5:5" ht="14.4" thickTop="1" thickBot="1">
      <c r="E6622"/>
    </row>
    <row r="6623" spans="5:5" ht="14.4" thickTop="1" thickBot="1">
      <c r="E6623"/>
    </row>
    <row r="6624" spans="5:5" ht="14.4" thickTop="1" thickBot="1">
      <c r="E6624"/>
    </row>
    <row r="6625" spans="5:5" ht="14.4" thickTop="1" thickBot="1">
      <c r="E6625"/>
    </row>
    <row r="6626" spans="5:5" ht="14.4" thickTop="1" thickBot="1">
      <c r="E6626"/>
    </row>
    <row r="6627" spans="5:5" ht="14.4" thickTop="1" thickBot="1">
      <c r="E6627"/>
    </row>
    <row r="6628" spans="5:5" ht="14.4" thickTop="1" thickBot="1">
      <c r="E6628"/>
    </row>
    <row r="6629" spans="5:5" ht="14.4" thickTop="1" thickBot="1">
      <c r="E6629"/>
    </row>
    <row r="6630" spans="5:5" ht="14.4" thickTop="1" thickBot="1">
      <c r="E6630"/>
    </row>
    <row r="6631" spans="5:5" ht="14.4" thickTop="1" thickBot="1">
      <c r="E6631"/>
    </row>
    <row r="6632" spans="5:5" ht="14.4" thickTop="1" thickBot="1">
      <c r="E6632"/>
    </row>
    <row r="6633" spans="5:5" ht="14.4" thickTop="1" thickBot="1">
      <c r="E6633"/>
    </row>
    <row r="6634" spans="5:5" ht="14.4" thickTop="1" thickBot="1">
      <c r="E6634"/>
    </row>
    <row r="6635" spans="5:5" ht="14.4" thickTop="1" thickBot="1">
      <c r="E6635"/>
    </row>
    <row r="6636" spans="5:5" ht="14.4" thickTop="1" thickBot="1">
      <c r="E6636"/>
    </row>
    <row r="6637" spans="5:5" ht="14.4" thickTop="1" thickBot="1">
      <c r="E6637"/>
    </row>
    <row r="6638" spans="5:5" ht="14.4" thickTop="1" thickBot="1">
      <c r="E6638"/>
    </row>
    <row r="6639" spans="5:5" ht="14.4" thickTop="1" thickBot="1">
      <c r="E6639"/>
    </row>
    <row r="6640" spans="5:5" ht="14.4" thickTop="1" thickBot="1">
      <c r="E6640"/>
    </row>
    <row r="6641" spans="5:5" ht="14.4" thickTop="1" thickBot="1">
      <c r="E6641"/>
    </row>
    <row r="6642" spans="5:5" ht="14.4" thickTop="1" thickBot="1">
      <c r="E6642"/>
    </row>
    <row r="6643" spans="5:5" ht="14.4" thickTop="1" thickBot="1">
      <c r="E6643"/>
    </row>
    <row r="6644" spans="5:5" ht="14.4" thickTop="1" thickBot="1">
      <c r="E6644"/>
    </row>
    <row r="6645" spans="5:5" ht="14.4" thickTop="1" thickBot="1">
      <c r="E6645"/>
    </row>
    <row r="6646" spans="5:5" ht="14.4" thickTop="1" thickBot="1">
      <c r="E6646"/>
    </row>
    <row r="6647" spans="5:5" ht="14.4" thickTop="1" thickBot="1">
      <c r="E6647"/>
    </row>
    <row r="6648" spans="5:5" ht="13.8" thickTop="1">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ht="13.8" thickBot="1">
      <c r="E6661"/>
    </row>
    <row r="6662" spans="5:5" ht="14.4" thickTop="1" thickBot="1">
      <c r="E6662"/>
    </row>
    <row r="6663" spans="5:5" ht="14.4" thickTop="1" thickBot="1">
      <c r="E6663"/>
    </row>
    <row r="6664" spans="5:5" ht="14.4" thickTop="1" thickBot="1">
      <c r="E6664"/>
    </row>
    <row r="6665" spans="5:5" ht="14.4" thickTop="1" thickBot="1">
      <c r="E6665"/>
    </row>
    <row r="6666" spans="5:5" ht="14.4" thickTop="1" thickBot="1">
      <c r="E6666"/>
    </row>
    <row r="6667" spans="5:5" ht="14.4" thickTop="1" thickBot="1">
      <c r="E6667"/>
    </row>
    <row r="6668" spans="5:5" ht="14.4" thickTop="1" thickBot="1">
      <c r="E6668"/>
    </row>
    <row r="6669" spans="5:5" ht="14.4" thickTop="1" thickBot="1">
      <c r="E6669"/>
    </row>
    <row r="6670" spans="5:5" ht="14.4" thickTop="1" thickBot="1">
      <c r="E6670"/>
    </row>
    <row r="6671" spans="5:5" ht="14.4" thickTop="1" thickBot="1">
      <c r="E6671"/>
    </row>
    <row r="6672" spans="5:5" ht="14.4" thickTop="1" thickBot="1">
      <c r="E6672"/>
    </row>
    <row r="6673" spans="5:5" ht="14.4" thickTop="1" thickBot="1">
      <c r="E6673"/>
    </row>
    <row r="6674" spans="5:5" ht="14.4" thickTop="1" thickBot="1">
      <c r="E6674"/>
    </row>
    <row r="6675" spans="5:5" ht="14.4" thickTop="1" thickBot="1">
      <c r="E6675"/>
    </row>
    <row r="6676" spans="5:5" ht="14.4" thickTop="1" thickBot="1">
      <c r="E6676"/>
    </row>
    <row r="6677" spans="5:5" ht="14.4" thickTop="1" thickBot="1">
      <c r="E6677"/>
    </row>
    <row r="6678" spans="5:5" ht="14.4" thickTop="1" thickBot="1">
      <c r="E6678"/>
    </row>
    <row r="6679" spans="5:5" ht="14.4" thickTop="1" thickBot="1">
      <c r="E6679"/>
    </row>
    <row r="6680" spans="5:5" ht="14.4" thickTop="1" thickBot="1">
      <c r="E6680"/>
    </row>
    <row r="6681" spans="5:5" ht="14.4" thickTop="1" thickBot="1">
      <c r="E6681"/>
    </row>
    <row r="6682" spans="5:5" ht="14.4" thickTop="1" thickBot="1">
      <c r="E6682"/>
    </row>
    <row r="6683" spans="5:5" ht="14.4" thickTop="1" thickBot="1">
      <c r="E6683"/>
    </row>
    <row r="6684" spans="5:5" ht="14.4" thickTop="1" thickBot="1">
      <c r="E6684"/>
    </row>
    <row r="6685" spans="5:5" ht="14.4" thickTop="1" thickBot="1">
      <c r="E6685"/>
    </row>
    <row r="6686" spans="5:5" ht="14.4" thickTop="1" thickBot="1">
      <c r="E6686"/>
    </row>
    <row r="6687" spans="5:5" ht="14.4" thickTop="1" thickBot="1">
      <c r="E6687"/>
    </row>
    <row r="6688" spans="5:5" ht="14.4" thickTop="1" thickBot="1">
      <c r="E6688"/>
    </row>
    <row r="6689" spans="5:5" ht="14.4" thickTop="1" thickBot="1">
      <c r="E6689"/>
    </row>
    <row r="6690" spans="5:5" ht="14.4" thickTop="1" thickBot="1">
      <c r="E6690"/>
    </row>
    <row r="6691" spans="5:5" ht="14.4" thickTop="1" thickBot="1">
      <c r="E6691"/>
    </row>
    <row r="6692" spans="5:5" ht="14.4" thickTop="1" thickBot="1">
      <c r="E6692"/>
    </row>
    <row r="6693" spans="5:5" ht="14.4" thickTop="1" thickBot="1">
      <c r="E6693"/>
    </row>
    <row r="6694" spans="5:5" ht="14.4" thickTop="1" thickBot="1">
      <c r="E6694"/>
    </row>
    <row r="6695" spans="5:5" ht="14.4" thickTop="1" thickBot="1">
      <c r="E6695"/>
    </row>
    <row r="6696" spans="5:5" ht="14.4" thickTop="1" thickBot="1">
      <c r="E6696"/>
    </row>
    <row r="6697" spans="5:5" ht="14.4" thickTop="1" thickBot="1">
      <c r="E6697"/>
    </row>
    <row r="6698" spans="5:5" ht="14.4" thickTop="1" thickBot="1">
      <c r="E6698"/>
    </row>
    <row r="6699" spans="5:5" ht="14.4" thickTop="1" thickBot="1">
      <c r="E6699"/>
    </row>
    <row r="6700" spans="5:5" ht="14.4" thickTop="1" thickBot="1">
      <c r="E6700"/>
    </row>
    <row r="6701" spans="5:5" ht="14.4" thickTop="1" thickBot="1">
      <c r="E6701"/>
    </row>
    <row r="6702" spans="5:5" ht="14.4" thickTop="1" thickBot="1">
      <c r="E6702"/>
    </row>
    <row r="6703" spans="5:5" ht="14.4" thickTop="1" thickBot="1">
      <c r="E6703"/>
    </row>
    <row r="6704" spans="5:5" ht="14.4" thickTop="1" thickBot="1">
      <c r="E6704"/>
    </row>
    <row r="6705" spans="5:5" ht="14.4" thickTop="1" thickBot="1">
      <c r="E6705"/>
    </row>
    <row r="6706" spans="5:5" ht="14.4" thickTop="1" thickBot="1">
      <c r="E6706"/>
    </row>
    <row r="6707" spans="5:5" ht="14.4" thickTop="1" thickBot="1">
      <c r="E6707"/>
    </row>
    <row r="6708" spans="5:5" ht="14.4" thickTop="1" thickBot="1">
      <c r="E6708"/>
    </row>
    <row r="6709" spans="5:5" ht="14.4" thickTop="1" thickBot="1">
      <c r="E6709"/>
    </row>
    <row r="6710" spans="5:5" ht="14.4" thickTop="1" thickBot="1">
      <c r="E6710"/>
    </row>
    <row r="6711" spans="5:5" ht="14.4" thickTop="1" thickBot="1">
      <c r="E6711"/>
    </row>
    <row r="6712" spans="5:5" ht="14.4" thickTop="1" thickBot="1">
      <c r="E6712"/>
    </row>
    <row r="6713" spans="5:5" ht="14.4" thickTop="1" thickBot="1">
      <c r="E6713"/>
    </row>
    <row r="6714" spans="5:5" ht="14.4" thickTop="1" thickBot="1">
      <c r="E6714"/>
    </row>
    <row r="6715" spans="5:5" ht="14.4" thickTop="1" thickBot="1">
      <c r="E6715"/>
    </row>
    <row r="6716" spans="5:5" ht="14.4" thickTop="1" thickBot="1">
      <c r="E6716"/>
    </row>
    <row r="6717" spans="5:5" ht="14.4" thickTop="1" thickBot="1">
      <c r="E6717"/>
    </row>
    <row r="6718" spans="5:5" ht="13.8" thickTop="1">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ht="13.8" thickBot="1">
      <c r="E6731"/>
    </row>
    <row r="6732" spans="5:5" ht="14.4" thickTop="1" thickBot="1">
      <c r="E6732"/>
    </row>
    <row r="6733" spans="5:5" ht="14.4" thickTop="1" thickBot="1">
      <c r="E6733"/>
    </row>
    <row r="6734" spans="5:5" ht="14.4" thickTop="1" thickBot="1">
      <c r="E6734"/>
    </row>
    <row r="6735" spans="5:5" ht="14.4" thickTop="1" thickBot="1">
      <c r="E6735"/>
    </row>
    <row r="6736" spans="5:5" ht="14.4" thickTop="1" thickBot="1">
      <c r="E6736"/>
    </row>
    <row r="6737" spans="5:5" ht="14.4" thickTop="1" thickBot="1">
      <c r="E6737"/>
    </row>
    <row r="6738" spans="5:5" ht="14.4" thickTop="1" thickBot="1">
      <c r="E6738"/>
    </row>
    <row r="6739" spans="5:5" ht="14.4" thickTop="1" thickBot="1">
      <c r="E6739"/>
    </row>
    <row r="6740" spans="5:5" ht="14.4" thickTop="1" thickBot="1">
      <c r="E6740"/>
    </row>
    <row r="6741" spans="5:5" ht="14.4" thickTop="1" thickBot="1">
      <c r="E6741"/>
    </row>
    <row r="6742" spans="5:5" ht="14.4" thickTop="1" thickBot="1">
      <c r="E6742"/>
    </row>
    <row r="6743" spans="5:5" ht="14.4" thickTop="1" thickBot="1">
      <c r="E6743"/>
    </row>
    <row r="6744" spans="5:5" ht="14.4" thickTop="1" thickBot="1">
      <c r="E6744"/>
    </row>
    <row r="6745" spans="5:5" ht="14.4" thickTop="1" thickBot="1">
      <c r="E6745"/>
    </row>
    <row r="6746" spans="5:5" ht="14.4" thickTop="1" thickBot="1">
      <c r="E6746"/>
    </row>
    <row r="6747" spans="5:5" ht="14.4" thickTop="1" thickBot="1">
      <c r="E6747"/>
    </row>
    <row r="6748" spans="5:5" ht="14.4" thickTop="1" thickBot="1">
      <c r="E6748"/>
    </row>
    <row r="6749" spans="5:5" ht="14.4" thickTop="1" thickBot="1">
      <c r="E6749"/>
    </row>
    <row r="6750" spans="5:5" ht="14.4" thickTop="1" thickBot="1">
      <c r="E6750"/>
    </row>
    <row r="6751" spans="5:5" ht="14.4" thickTop="1" thickBot="1">
      <c r="E6751"/>
    </row>
    <row r="6752" spans="5:5" ht="14.4" thickTop="1" thickBot="1">
      <c r="E6752"/>
    </row>
    <row r="6753" spans="5:5" ht="14.4" thickTop="1" thickBot="1">
      <c r="E6753"/>
    </row>
    <row r="6754" spans="5:5" ht="14.4" thickTop="1" thickBot="1">
      <c r="E6754"/>
    </row>
    <row r="6755" spans="5:5" ht="14.4" thickTop="1" thickBot="1">
      <c r="E6755"/>
    </row>
    <row r="6756" spans="5:5" ht="14.4" thickTop="1" thickBot="1">
      <c r="E6756"/>
    </row>
    <row r="6757" spans="5:5" ht="14.4" thickTop="1" thickBot="1">
      <c r="E6757"/>
    </row>
    <row r="6758" spans="5:5" ht="14.4" thickTop="1" thickBot="1">
      <c r="E6758"/>
    </row>
    <row r="6759" spans="5:5" ht="14.4" thickTop="1" thickBot="1">
      <c r="E6759"/>
    </row>
    <row r="6760" spans="5:5" ht="14.4" thickTop="1" thickBot="1">
      <c r="E6760"/>
    </row>
    <row r="6761" spans="5:5" ht="14.4" thickTop="1" thickBot="1">
      <c r="E6761"/>
    </row>
    <row r="6762" spans="5:5" ht="14.4" thickTop="1" thickBot="1">
      <c r="E6762"/>
    </row>
    <row r="6763" spans="5:5" ht="14.4" thickTop="1" thickBot="1">
      <c r="E6763"/>
    </row>
    <row r="6764" spans="5:5" ht="14.4" thickTop="1" thickBot="1">
      <c r="E6764"/>
    </row>
    <row r="6765" spans="5:5" ht="14.4" thickTop="1" thickBot="1">
      <c r="E6765"/>
    </row>
    <row r="6766" spans="5:5" ht="14.4" thickTop="1" thickBot="1">
      <c r="E6766"/>
    </row>
    <row r="6767" spans="5:5" ht="14.4" thickTop="1" thickBot="1">
      <c r="E6767"/>
    </row>
    <row r="6768" spans="5:5" ht="14.4" thickTop="1" thickBot="1">
      <c r="E6768"/>
    </row>
    <row r="6769" spans="5:5" ht="14.4" thickTop="1" thickBot="1">
      <c r="E6769"/>
    </row>
    <row r="6770" spans="5:5" ht="14.4" thickTop="1" thickBot="1">
      <c r="E6770"/>
    </row>
    <row r="6771" spans="5:5" ht="14.4" thickTop="1" thickBot="1">
      <c r="E6771"/>
    </row>
    <row r="6772" spans="5:5" ht="14.4" thickTop="1" thickBot="1">
      <c r="E6772"/>
    </row>
    <row r="6773" spans="5:5" ht="14.4" thickTop="1" thickBot="1">
      <c r="E6773"/>
    </row>
    <row r="6774" spans="5:5" ht="14.4" thickTop="1" thickBot="1">
      <c r="E6774"/>
    </row>
    <row r="6775" spans="5:5" ht="14.4" thickTop="1" thickBot="1">
      <c r="E6775"/>
    </row>
    <row r="6776" spans="5:5" ht="14.4" thickTop="1" thickBot="1">
      <c r="E6776"/>
    </row>
    <row r="6777" spans="5:5" ht="14.4" thickTop="1" thickBot="1">
      <c r="E6777"/>
    </row>
    <row r="6778" spans="5:5" ht="14.4" thickTop="1" thickBot="1">
      <c r="E6778"/>
    </row>
    <row r="6779" spans="5:5" ht="14.4" thickTop="1" thickBot="1">
      <c r="E6779"/>
    </row>
    <row r="6780" spans="5:5" ht="14.4" thickTop="1" thickBot="1">
      <c r="E6780"/>
    </row>
    <row r="6781" spans="5:5" ht="14.4" thickTop="1" thickBot="1">
      <c r="E6781"/>
    </row>
    <row r="6782" spans="5:5" ht="14.4" thickTop="1" thickBot="1">
      <c r="E6782"/>
    </row>
    <row r="6783" spans="5:5" ht="14.4" thickTop="1" thickBot="1">
      <c r="E6783"/>
    </row>
    <row r="6784" spans="5:5" ht="14.4" thickTop="1" thickBot="1">
      <c r="E6784"/>
    </row>
    <row r="6785" spans="5:5" ht="14.4" thickTop="1" thickBot="1">
      <c r="E6785"/>
    </row>
    <row r="6786" spans="5:5" ht="14.4" thickTop="1" thickBot="1">
      <c r="E6786"/>
    </row>
    <row r="6787" spans="5:5" ht="14.4" thickTop="1" thickBot="1">
      <c r="E6787"/>
    </row>
    <row r="6788" spans="5:5" ht="13.8" thickTop="1">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ht="13.8" thickBot="1">
      <c r="E6801"/>
    </row>
    <row r="6802" spans="5:5" ht="14.4" thickTop="1" thickBot="1">
      <c r="E6802"/>
    </row>
    <row r="6803" spans="5:5" ht="14.4" thickTop="1" thickBot="1">
      <c r="E6803"/>
    </row>
    <row r="6804" spans="5:5" ht="14.4" thickTop="1" thickBot="1">
      <c r="E6804"/>
    </row>
    <row r="6805" spans="5:5" ht="14.4" thickTop="1" thickBot="1">
      <c r="E6805"/>
    </row>
    <row r="6806" spans="5:5" ht="14.4" thickTop="1" thickBot="1">
      <c r="E6806"/>
    </row>
    <row r="6807" spans="5:5" ht="14.4" thickTop="1" thickBot="1">
      <c r="E6807"/>
    </row>
    <row r="6808" spans="5:5" ht="14.4" thickTop="1" thickBot="1">
      <c r="E6808"/>
    </row>
    <row r="6809" spans="5:5" ht="14.4" thickTop="1" thickBot="1">
      <c r="E6809"/>
    </row>
    <row r="6810" spans="5:5" ht="14.4" thickTop="1" thickBot="1">
      <c r="E6810"/>
    </row>
    <row r="6811" spans="5:5" ht="14.4" thickTop="1" thickBot="1">
      <c r="E6811"/>
    </row>
    <row r="6812" spans="5:5" ht="14.4" thickTop="1" thickBot="1">
      <c r="E6812"/>
    </row>
    <row r="6813" spans="5:5" ht="14.4" thickTop="1" thickBot="1">
      <c r="E6813"/>
    </row>
    <row r="6814" spans="5:5" ht="14.4" thickTop="1" thickBot="1">
      <c r="E6814"/>
    </row>
    <row r="6815" spans="5:5" ht="14.4" thickTop="1" thickBot="1">
      <c r="E6815"/>
    </row>
    <row r="6816" spans="5:5" ht="14.4" thickTop="1" thickBot="1">
      <c r="E6816"/>
    </row>
    <row r="6817" spans="5:5" ht="14.4" thickTop="1" thickBot="1">
      <c r="E6817"/>
    </row>
    <row r="6818" spans="5:5" ht="14.4" thickTop="1" thickBot="1">
      <c r="E6818"/>
    </row>
    <row r="6819" spans="5:5" ht="14.4" thickTop="1" thickBot="1">
      <c r="E6819"/>
    </row>
    <row r="6820" spans="5:5" ht="14.4" thickTop="1" thickBot="1">
      <c r="E6820"/>
    </row>
    <row r="6821" spans="5:5" ht="14.4" thickTop="1" thickBot="1">
      <c r="E6821"/>
    </row>
    <row r="6822" spans="5:5" ht="14.4" thickTop="1" thickBot="1">
      <c r="E6822"/>
    </row>
    <row r="6823" spans="5:5" ht="14.4" thickTop="1" thickBot="1">
      <c r="E6823"/>
    </row>
    <row r="6824" spans="5:5" ht="14.4" thickTop="1" thickBot="1">
      <c r="E6824"/>
    </row>
    <row r="6825" spans="5:5" ht="14.4" thickTop="1" thickBot="1">
      <c r="E6825"/>
    </row>
    <row r="6826" spans="5:5" ht="14.4" thickTop="1" thickBot="1">
      <c r="E6826"/>
    </row>
    <row r="6827" spans="5:5" ht="14.4" thickTop="1" thickBot="1">
      <c r="E6827"/>
    </row>
    <row r="6828" spans="5:5" ht="14.4" thickTop="1" thickBot="1">
      <c r="E6828"/>
    </row>
    <row r="6829" spans="5:5" ht="14.4" thickTop="1" thickBot="1">
      <c r="E6829"/>
    </row>
    <row r="6830" spans="5:5" ht="14.4" thickTop="1" thickBot="1">
      <c r="E6830"/>
    </row>
    <row r="6831" spans="5:5" ht="14.4" thickTop="1" thickBot="1">
      <c r="E6831"/>
    </row>
    <row r="6832" spans="5:5" ht="14.4" thickTop="1" thickBot="1">
      <c r="E6832"/>
    </row>
    <row r="6833" spans="5:5" ht="14.4" thickTop="1" thickBot="1">
      <c r="E6833"/>
    </row>
    <row r="6834" spans="5:5" ht="14.4" thickTop="1" thickBot="1">
      <c r="E6834"/>
    </row>
    <row r="6835" spans="5:5" ht="14.4" thickTop="1" thickBot="1">
      <c r="E6835"/>
    </row>
    <row r="6836" spans="5:5" ht="14.4" thickTop="1" thickBot="1">
      <c r="E6836"/>
    </row>
    <row r="6837" spans="5:5" ht="14.4" thickTop="1" thickBot="1">
      <c r="E6837"/>
    </row>
    <row r="6838" spans="5:5" ht="14.4" thickTop="1" thickBot="1">
      <c r="E6838"/>
    </row>
    <row r="6839" spans="5:5" ht="14.4" thickTop="1" thickBot="1">
      <c r="E6839"/>
    </row>
    <row r="6840" spans="5:5" ht="14.4" thickTop="1" thickBot="1">
      <c r="E6840"/>
    </row>
    <row r="6841" spans="5:5" ht="14.4" thickTop="1" thickBot="1">
      <c r="E6841"/>
    </row>
    <row r="6842" spans="5:5" ht="14.4" thickTop="1" thickBot="1">
      <c r="E6842"/>
    </row>
    <row r="6843" spans="5:5" ht="14.4" thickTop="1" thickBot="1">
      <c r="E6843"/>
    </row>
    <row r="6844" spans="5:5" ht="14.4" thickTop="1" thickBot="1">
      <c r="E6844"/>
    </row>
    <row r="6845" spans="5:5" ht="14.4" thickTop="1" thickBot="1">
      <c r="E6845"/>
    </row>
    <row r="6846" spans="5:5" ht="14.4" thickTop="1" thickBot="1">
      <c r="E6846"/>
    </row>
    <row r="6847" spans="5:5" ht="14.4" thickTop="1" thickBot="1">
      <c r="E6847"/>
    </row>
    <row r="6848" spans="5:5" ht="14.4" thickTop="1" thickBot="1">
      <c r="E6848"/>
    </row>
    <row r="6849" spans="5:5" ht="14.4" thickTop="1" thickBot="1">
      <c r="E6849"/>
    </row>
    <row r="6850" spans="5:5" ht="14.4" thickTop="1" thickBot="1">
      <c r="E6850"/>
    </row>
    <row r="6851" spans="5:5" ht="14.4" thickTop="1" thickBot="1">
      <c r="E6851"/>
    </row>
    <row r="6852" spans="5:5" ht="14.4" thickTop="1" thickBot="1">
      <c r="E6852"/>
    </row>
    <row r="6853" spans="5:5" ht="14.4" thickTop="1" thickBot="1">
      <c r="E6853"/>
    </row>
    <row r="6854" spans="5:5" ht="14.4" thickTop="1" thickBot="1">
      <c r="E6854"/>
    </row>
    <row r="6855" spans="5:5" ht="14.4" thickTop="1" thickBot="1">
      <c r="E6855"/>
    </row>
    <row r="6856" spans="5:5" ht="14.4" thickTop="1" thickBot="1">
      <c r="E6856"/>
    </row>
    <row r="6857" spans="5:5" ht="14.4" thickTop="1" thickBot="1">
      <c r="E6857"/>
    </row>
    <row r="6858" spans="5:5" ht="13.8" thickTop="1">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ht="13.8" thickBot="1">
      <c r="E6871"/>
    </row>
    <row r="6872" spans="5:5" ht="14.4" thickTop="1" thickBot="1">
      <c r="E6872"/>
    </row>
    <row r="6873" spans="5:5" ht="14.4" thickTop="1" thickBot="1">
      <c r="E6873"/>
    </row>
    <row r="6874" spans="5:5" ht="14.4" thickTop="1" thickBot="1">
      <c r="E6874"/>
    </row>
    <row r="6875" spans="5:5" ht="14.4" thickTop="1" thickBot="1">
      <c r="E6875"/>
    </row>
    <row r="6876" spans="5:5" ht="14.4" thickTop="1" thickBot="1">
      <c r="E6876"/>
    </row>
    <row r="6877" spans="5:5" ht="14.4" thickTop="1" thickBot="1">
      <c r="E6877"/>
    </row>
    <row r="6878" spans="5:5" ht="14.4" thickTop="1" thickBot="1">
      <c r="E6878"/>
    </row>
    <row r="6879" spans="5:5" ht="14.4" thickTop="1" thickBot="1">
      <c r="E6879"/>
    </row>
    <row r="6880" spans="5:5" ht="14.4" thickTop="1" thickBot="1">
      <c r="E6880"/>
    </row>
    <row r="6881" spans="5:5" ht="14.4" thickTop="1" thickBot="1">
      <c r="E6881"/>
    </row>
    <row r="6882" spans="5:5" ht="14.4" thickTop="1" thickBot="1">
      <c r="E6882"/>
    </row>
    <row r="6883" spans="5:5" ht="14.4" thickTop="1" thickBot="1">
      <c r="E6883"/>
    </row>
    <row r="6884" spans="5:5" ht="14.4" thickTop="1" thickBot="1">
      <c r="E6884"/>
    </row>
    <row r="6885" spans="5:5" ht="14.4" thickTop="1" thickBot="1">
      <c r="E6885"/>
    </row>
    <row r="6886" spans="5:5" ht="14.4" thickTop="1" thickBot="1">
      <c r="E6886"/>
    </row>
    <row r="6887" spans="5:5" ht="14.4" thickTop="1" thickBot="1">
      <c r="E6887"/>
    </row>
    <row r="6888" spans="5:5" ht="14.4" thickTop="1" thickBot="1">
      <c r="E6888"/>
    </row>
    <row r="6889" spans="5:5" ht="14.4" thickTop="1" thickBot="1">
      <c r="E6889"/>
    </row>
    <row r="6890" spans="5:5" ht="14.4" thickTop="1" thickBot="1">
      <c r="E6890"/>
    </row>
    <row r="6891" spans="5:5" ht="14.4" thickTop="1" thickBot="1">
      <c r="E6891"/>
    </row>
    <row r="6892" spans="5:5" ht="14.4" thickTop="1" thickBot="1">
      <c r="E6892"/>
    </row>
    <row r="6893" spans="5:5" ht="14.4" thickTop="1" thickBot="1">
      <c r="E6893"/>
    </row>
    <row r="6894" spans="5:5" ht="14.4" thickTop="1" thickBot="1">
      <c r="E6894"/>
    </row>
    <row r="6895" spans="5:5" ht="14.4" thickTop="1" thickBot="1">
      <c r="E6895"/>
    </row>
    <row r="6896" spans="5:5" ht="14.4" thickTop="1" thickBot="1">
      <c r="E6896"/>
    </row>
    <row r="6897" spans="5:5" ht="14.4" thickTop="1" thickBot="1">
      <c r="E6897"/>
    </row>
    <row r="6898" spans="5:5" ht="14.4" thickTop="1" thickBot="1">
      <c r="E6898"/>
    </row>
    <row r="6899" spans="5:5" ht="14.4" thickTop="1" thickBot="1">
      <c r="E6899"/>
    </row>
    <row r="6900" spans="5:5" ht="14.4" thickTop="1" thickBot="1">
      <c r="E6900"/>
    </row>
    <row r="6901" spans="5:5" ht="14.4" thickTop="1" thickBot="1">
      <c r="E6901"/>
    </row>
    <row r="6902" spans="5:5" ht="14.4" thickTop="1" thickBot="1">
      <c r="E6902"/>
    </row>
    <row r="6903" spans="5:5" ht="14.4" thickTop="1" thickBot="1">
      <c r="E6903"/>
    </row>
    <row r="6904" spans="5:5" ht="14.4" thickTop="1" thickBot="1">
      <c r="E6904"/>
    </row>
    <row r="6905" spans="5:5" ht="14.4" thickTop="1" thickBot="1">
      <c r="E6905"/>
    </row>
    <row r="6906" spans="5:5" ht="14.4" thickTop="1" thickBot="1">
      <c r="E6906"/>
    </row>
    <row r="6907" spans="5:5" ht="14.4" thickTop="1" thickBot="1">
      <c r="E6907"/>
    </row>
    <row r="6908" spans="5:5" ht="14.4" thickTop="1" thickBot="1">
      <c r="E6908"/>
    </row>
    <row r="6909" spans="5:5" ht="14.4" thickTop="1" thickBot="1">
      <c r="E6909"/>
    </row>
    <row r="6910" spans="5:5" ht="14.4" thickTop="1" thickBot="1">
      <c r="E6910"/>
    </row>
    <row r="6911" spans="5:5" ht="14.4" thickTop="1" thickBot="1">
      <c r="E6911"/>
    </row>
    <row r="6912" spans="5:5" ht="14.4" thickTop="1" thickBot="1">
      <c r="E6912"/>
    </row>
    <row r="6913" spans="5:5" ht="14.4" thickTop="1" thickBot="1">
      <c r="E6913"/>
    </row>
    <row r="6914" spans="5:5" ht="14.4" thickTop="1" thickBot="1">
      <c r="E6914"/>
    </row>
    <row r="6915" spans="5:5" ht="14.4" thickTop="1" thickBot="1">
      <c r="E6915"/>
    </row>
    <row r="6916" spans="5:5" ht="14.4" thickTop="1" thickBot="1">
      <c r="E6916"/>
    </row>
    <row r="6917" spans="5:5" ht="14.4" thickTop="1" thickBot="1">
      <c r="E6917"/>
    </row>
    <row r="6918" spans="5:5" ht="14.4" thickTop="1" thickBot="1">
      <c r="E6918"/>
    </row>
    <row r="6919" spans="5:5" ht="14.4" thickTop="1" thickBot="1">
      <c r="E6919"/>
    </row>
    <row r="6920" spans="5:5" ht="14.4" thickTop="1" thickBot="1">
      <c r="E6920"/>
    </row>
    <row r="6921" spans="5:5" ht="14.4" thickTop="1" thickBot="1">
      <c r="E6921"/>
    </row>
    <row r="6922" spans="5:5" ht="14.4" thickTop="1" thickBot="1">
      <c r="E6922"/>
    </row>
    <row r="6923" spans="5:5" ht="14.4" thickTop="1" thickBot="1">
      <c r="E6923"/>
    </row>
    <row r="6924" spans="5:5" ht="14.4" thickTop="1" thickBot="1">
      <c r="E6924"/>
    </row>
    <row r="6925" spans="5:5" ht="14.4" thickTop="1" thickBot="1">
      <c r="E6925"/>
    </row>
    <row r="6926" spans="5:5" ht="14.4" thickTop="1" thickBot="1">
      <c r="E6926"/>
    </row>
    <row r="6927" spans="5:5" ht="14.4" thickTop="1" thickBot="1">
      <c r="E6927"/>
    </row>
    <row r="6928" spans="5:5" ht="13.8" thickTop="1">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ht="13.8" thickBot="1">
      <c r="E6941"/>
    </row>
    <row r="6942" spans="5:5" ht="14.4" thickTop="1" thickBot="1">
      <c r="E6942"/>
    </row>
    <row r="6943" spans="5:5" ht="14.4" thickTop="1" thickBot="1">
      <c r="E6943"/>
    </row>
    <row r="6944" spans="5:5" ht="14.4" thickTop="1" thickBot="1">
      <c r="E6944"/>
    </row>
    <row r="6945" spans="5:5" ht="14.4" thickTop="1" thickBot="1">
      <c r="E6945"/>
    </row>
    <row r="6946" spans="5:5" ht="14.4" thickTop="1" thickBot="1">
      <c r="E6946"/>
    </row>
    <row r="6947" spans="5:5" ht="14.4" thickTop="1" thickBot="1">
      <c r="E6947"/>
    </row>
    <row r="6948" spans="5:5" ht="14.4" thickTop="1" thickBot="1">
      <c r="E6948"/>
    </row>
    <row r="6949" spans="5:5" ht="14.4" thickTop="1" thickBot="1">
      <c r="E6949"/>
    </row>
    <row r="6950" spans="5:5" ht="14.4" thickTop="1" thickBot="1">
      <c r="E6950"/>
    </row>
    <row r="6951" spans="5:5" ht="14.4" thickTop="1" thickBot="1">
      <c r="E6951"/>
    </row>
    <row r="6952" spans="5:5" ht="14.4" thickTop="1" thickBot="1">
      <c r="E6952"/>
    </row>
    <row r="6953" spans="5:5" ht="14.4" thickTop="1" thickBot="1">
      <c r="E6953"/>
    </row>
    <row r="6954" spans="5:5" ht="14.4" thickTop="1" thickBot="1">
      <c r="E6954"/>
    </row>
    <row r="6955" spans="5:5" ht="14.4" thickTop="1" thickBot="1">
      <c r="E6955"/>
    </row>
    <row r="6956" spans="5:5" ht="14.4" thickTop="1" thickBot="1">
      <c r="E6956"/>
    </row>
    <row r="6957" spans="5:5" ht="14.4" thickTop="1" thickBot="1">
      <c r="E6957"/>
    </row>
    <row r="6958" spans="5:5" ht="14.4" thickTop="1" thickBot="1">
      <c r="E6958"/>
    </row>
    <row r="6959" spans="5:5" ht="14.4" thickTop="1" thickBot="1">
      <c r="E6959"/>
    </row>
    <row r="6960" spans="5:5" ht="14.4" thickTop="1" thickBot="1">
      <c r="E6960"/>
    </row>
    <row r="6961" spans="5:5" ht="14.4" thickTop="1" thickBot="1">
      <c r="E6961"/>
    </row>
    <row r="6962" spans="5:5" ht="14.4" thickTop="1" thickBot="1">
      <c r="E6962"/>
    </row>
    <row r="6963" spans="5:5" ht="14.4" thickTop="1" thickBot="1">
      <c r="E6963"/>
    </row>
    <row r="6964" spans="5:5" ht="14.4" thickTop="1" thickBot="1">
      <c r="E6964"/>
    </row>
    <row r="6965" spans="5:5" ht="14.4" thickTop="1" thickBot="1">
      <c r="E6965"/>
    </row>
    <row r="6966" spans="5:5" ht="14.4" thickTop="1" thickBot="1">
      <c r="E6966"/>
    </row>
    <row r="6967" spans="5:5" ht="14.4" thickTop="1" thickBot="1">
      <c r="E6967"/>
    </row>
    <row r="6968" spans="5:5" ht="14.4" thickTop="1" thickBot="1">
      <c r="E6968"/>
    </row>
    <row r="6969" spans="5:5" ht="14.4" thickTop="1" thickBot="1">
      <c r="E6969"/>
    </row>
    <row r="6970" spans="5:5" ht="14.4" thickTop="1" thickBot="1">
      <c r="E6970"/>
    </row>
    <row r="6971" spans="5:5" ht="14.4" thickTop="1" thickBot="1">
      <c r="E6971"/>
    </row>
    <row r="6972" spans="5:5" ht="14.4" thickTop="1" thickBot="1">
      <c r="E6972"/>
    </row>
    <row r="6973" spans="5:5" ht="14.4" thickTop="1" thickBot="1">
      <c r="E6973"/>
    </row>
    <row r="6974" spans="5:5" ht="14.4" thickTop="1" thickBot="1">
      <c r="E6974"/>
    </row>
    <row r="6975" spans="5:5" ht="14.4" thickTop="1" thickBot="1">
      <c r="E6975"/>
    </row>
    <row r="6976" spans="5:5" ht="14.4" thickTop="1" thickBot="1">
      <c r="E6976"/>
    </row>
    <row r="6977" spans="5:5" ht="14.4" thickTop="1" thickBot="1">
      <c r="E6977"/>
    </row>
    <row r="6978" spans="5:5" ht="14.4" thickTop="1" thickBot="1">
      <c r="E6978"/>
    </row>
    <row r="6979" spans="5:5" ht="14.4" thickTop="1" thickBot="1">
      <c r="E6979"/>
    </row>
    <row r="6980" spans="5:5" ht="14.4" thickTop="1" thickBot="1">
      <c r="E6980"/>
    </row>
    <row r="6981" spans="5:5" ht="14.4" thickTop="1" thickBot="1">
      <c r="E6981"/>
    </row>
    <row r="6982" spans="5:5" ht="14.4" thickTop="1" thickBot="1">
      <c r="E6982"/>
    </row>
    <row r="6983" spans="5:5" ht="14.4" thickTop="1" thickBot="1">
      <c r="E6983"/>
    </row>
    <row r="6984" spans="5:5" ht="14.4" thickTop="1" thickBot="1">
      <c r="E6984"/>
    </row>
    <row r="6985" spans="5:5" ht="14.4" thickTop="1" thickBot="1">
      <c r="E6985"/>
    </row>
    <row r="6986" spans="5:5" ht="14.4" thickTop="1" thickBot="1">
      <c r="E6986"/>
    </row>
    <row r="6987" spans="5:5" ht="14.4" thickTop="1" thickBot="1">
      <c r="E6987"/>
    </row>
    <row r="6988" spans="5:5" ht="14.4" thickTop="1" thickBot="1">
      <c r="E6988"/>
    </row>
    <row r="6989" spans="5:5" ht="14.4" thickTop="1" thickBot="1">
      <c r="E6989"/>
    </row>
    <row r="6990" spans="5:5" ht="14.4" thickTop="1" thickBot="1">
      <c r="E6990"/>
    </row>
    <row r="6991" spans="5:5" ht="14.4" thickTop="1" thickBot="1">
      <c r="E6991"/>
    </row>
    <row r="6992" spans="5:5" ht="14.4" thickTop="1" thickBot="1">
      <c r="E6992"/>
    </row>
    <row r="6993" spans="5:5" ht="14.4" thickTop="1" thickBot="1">
      <c r="E6993"/>
    </row>
    <row r="6994" spans="5:5" ht="14.4" thickTop="1" thickBot="1">
      <c r="E6994"/>
    </row>
    <row r="6995" spans="5:5" ht="14.4" thickTop="1" thickBot="1">
      <c r="E6995"/>
    </row>
    <row r="6996" spans="5:5" ht="14.4" thickTop="1" thickBot="1">
      <c r="E6996"/>
    </row>
    <row r="6997" spans="5:5" ht="14.4" thickTop="1" thickBot="1">
      <c r="E6997"/>
    </row>
    <row r="6998" spans="5:5" ht="13.8" thickTop="1">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ht="13.8" thickBot="1">
      <c r="E7011"/>
    </row>
    <row r="7012" spans="5:5" ht="14.4" thickTop="1" thickBot="1">
      <c r="E7012"/>
    </row>
    <row r="7013" spans="5:5" ht="14.4" thickTop="1" thickBot="1">
      <c r="E7013"/>
    </row>
    <row r="7014" spans="5:5" ht="14.4" thickTop="1" thickBot="1">
      <c r="E7014"/>
    </row>
    <row r="7015" spans="5:5" ht="14.4" thickTop="1" thickBot="1">
      <c r="E7015"/>
    </row>
    <row r="7016" spans="5:5" ht="14.4" thickTop="1" thickBot="1">
      <c r="E7016"/>
    </row>
    <row r="7017" spans="5:5" ht="14.4" thickTop="1" thickBot="1">
      <c r="E7017"/>
    </row>
    <row r="7018" spans="5:5" ht="14.4" thickTop="1" thickBot="1">
      <c r="E7018"/>
    </row>
    <row r="7019" spans="5:5" ht="14.4" thickTop="1" thickBot="1">
      <c r="E7019"/>
    </row>
    <row r="7020" spans="5:5" ht="14.4" thickTop="1" thickBot="1">
      <c r="E7020"/>
    </row>
    <row r="7021" spans="5:5" ht="14.4" thickTop="1" thickBot="1">
      <c r="E7021"/>
    </row>
    <row r="7022" spans="5:5" ht="14.4" thickTop="1" thickBot="1">
      <c r="E7022"/>
    </row>
    <row r="7023" spans="5:5" ht="14.4" thickTop="1" thickBot="1">
      <c r="E7023"/>
    </row>
    <row r="7024" spans="5:5" ht="14.4" thickTop="1" thickBot="1">
      <c r="E7024"/>
    </row>
    <row r="7025" spans="5:5" ht="14.4" thickTop="1" thickBot="1">
      <c r="E7025"/>
    </row>
    <row r="7026" spans="5:5" ht="14.4" thickTop="1" thickBot="1">
      <c r="E7026"/>
    </row>
    <row r="7027" spans="5:5" ht="14.4" thickTop="1" thickBot="1">
      <c r="E7027"/>
    </row>
    <row r="7028" spans="5:5" ht="14.4" thickTop="1" thickBot="1">
      <c r="E7028"/>
    </row>
    <row r="7029" spans="5:5" ht="14.4" thickTop="1" thickBot="1">
      <c r="E7029"/>
    </row>
    <row r="7030" spans="5:5" ht="14.4" thickTop="1" thickBot="1">
      <c r="E7030"/>
    </row>
    <row r="7031" spans="5:5" ht="14.4" thickTop="1" thickBot="1">
      <c r="E7031"/>
    </row>
    <row r="7032" spans="5:5" ht="14.4" thickTop="1" thickBot="1">
      <c r="E7032"/>
    </row>
    <row r="7033" spans="5:5" ht="14.4" thickTop="1" thickBot="1">
      <c r="E7033"/>
    </row>
    <row r="7034" spans="5:5" ht="14.4" thickTop="1" thickBot="1">
      <c r="E7034"/>
    </row>
    <row r="7035" spans="5:5" ht="14.4" thickTop="1" thickBot="1">
      <c r="E7035"/>
    </row>
    <row r="7036" spans="5:5" ht="14.4" thickTop="1" thickBot="1">
      <c r="E7036"/>
    </row>
    <row r="7037" spans="5:5" ht="14.4" thickTop="1" thickBot="1">
      <c r="E7037"/>
    </row>
    <row r="7038" spans="5:5" ht="14.4" thickTop="1" thickBot="1">
      <c r="E7038"/>
    </row>
    <row r="7039" spans="5:5" ht="14.4" thickTop="1" thickBot="1">
      <c r="E7039"/>
    </row>
    <row r="7040" spans="5:5" ht="14.4" thickTop="1" thickBot="1">
      <c r="E7040"/>
    </row>
    <row r="7041" spans="5:5" ht="14.4" thickTop="1" thickBot="1">
      <c r="E7041"/>
    </row>
    <row r="7042" spans="5:5" ht="14.4" thickTop="1" thickBot="1">
      <c r="E7042"/>
    </row>
    <row r="7043" spans="5:5" ht="14.4" thickTop="1" thickBot="1">
      <c r="E7043"/>
    </row>
    <row r="7044" spans="5:5" ht="14.4" thickTop="1" thickBot="1">
      <c r="E7044"/>
    </row>
    <row r="7045" spans="5:5" ht="14.4" thickTop="1" thickBot="1">
      <c r="E7045"/>
    </row>
    <row r="7046" spans="5:5" ht="14.4" thickTop="1" thickBot="1">
      <c r="E7046"/>
    </row>
    <row r="7047" spans="5:5" ht="14.4" thickTop="1" thickBot="1">
      <c r="E7047"/>
    </row>
    <row r="7048" spans="5:5" ht="14.4" thickTop="1" thickBot="1">
      <c r="E7048"/>
    </row>
    <row r="7049" spans="5:5" ht="14.4" thickTop="1" thickBot="1">
      <c r="E7049"/>
    </row>
    <row r="7050" spans="5:5" ht="14.4" thickTop="1" thickBot="1">
      <c r="E7050"/>
    </row>
    <row r="7051" spans="5:5" ht="14.4" thickTop="1" thickBot="1">
      <c r="E7051"/>
    </row>
    <row r="7052" spans="5:5" ht="14.4" thickTop="1" thickBot="1">
      <c r="E7052"/>
    </row>
    <row r="7053" spans="5:5" ht="14.4" thickTop="1" thickBot="1">
      <c r="E7053"/>
    </row>
    <row r="7054" spans="5:5" ht="14.4" thickTop="1" thickBot="1">
      <c r="E7054"/>
    </row>
    <row r="7055" spans="5:5" ht="14.4" thickTop="1" thickBot="1">
      <c r="E7055"/>
    </row>
    <row r="7056" spans="5:5" ht="14.4" thickTop="1" thickBot="1">
      <c r="E7056"/>
    </row>
    <row r="7057" spans="5:5" ht="14.4" thickTop="1" thickBot="1">
      <c r="E7057"/>
    </row>
    <row r="7058" spans="5:5" ht="14.4" thickTop="1" thickBot="1">
      <c r="E7058"/>
    </row>
    <row r="7059" spans="5:5" ht="14.4" thickTop="1" thickBot="1">
      <c r="E7059"/>
    </row>
    <row r="7060" spans="5:5" ht="14.4" thickTop="1" thickBot="1">
      <c r="E7060"/>
    </row>
    <row r="7061" spans="5:5" ht="14.4" thickTop="1" thickBot="1">
      <c r="E7061"/>
    </row>
    <row r="7062" spans="5:5" ht="14.4" thickTop="1" thickBot="1">
      <c r="E7062"/>
    </row>
    <row r="7063" spans="5:5" ht="14.4" thickTop="1" thickBot="1">
      <c r="E7063"/>
    </row>
    <row r="7064" spans="5:5" ht="14.4" thickTop="1" thickBot="1">
      <c r="E7064"/>
    </row>
    <row r="7065" spans="5:5" ht="14.4" thickTop="1" thickBot="1">
      <c r="E7065"/>
    </row>
    <row r="7066" spans="5:5" ht="14.4" thickTop="1" thickBot="1">
      <c r="E7066"/>
    </row>
    <row r="7067" spans="5:5" ht="14.4" thickTop="1" thickBot="1">
      <c r="E7067"/>
    </row>
    <row r="7068" spans="5:5" ht="13.8" thickTop="1">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ht="13.8" thickBot="1">
      <c r="E7081"/>
    </row>
    <row r="7082" spans="5:5" ht="14.4" thickTop="1" thickBot="1">
      <c r="E7082"/>
    </row>
    <row r="7083" spans="5:5" ht="14.4" thickTop="1" thickBot="1">
      <c r="E7083"/>
    </row>
    <row r="7084" spans="5:5" ht="14.4" thickTop="1" thickBot="1">
      <c r="E7084"/>
    </row>
    <row r="7085" spans="5:5" ht="14.4" thickTop="1" thickBot="1">
      <c r="E7085"/>
    </row>
    <row r="7086" spans="5:5" ht="14.4" thickTop="1" thickBot="1">
      <c r="E7086"/>
    </row>
    <row r="7087" spans="5:5" ht="14.4" thickTop="1" thickBot="1">
      <c r="E7087"/>
    </row>
    <row r="7088" spans="5:5" ht="14.4" thickTop="1" thickBot="1">
      <c r="E7088"/>
    </row>
    <row r="7089" spans="5:5" ht="14.4" thickTop="1" thickBot="1">
      <c r="E7089"/>
    </row>
    <row r="7090" spans="5:5" ht="14.4" thickTop="1" thickBot="1">
      <c r="E7090"/>
    </row>
    <row r="7091" spans="5:5" ht="14.4" thickTop="1" thickBot="1">
      <c r="E7091"/>
    </row>
    <row r="7092" spans="5:5" ht="14.4" thickTop="1" thickBot="1">
      <c r="E7092"/>
    </row>
    <row r="7093" spans="5:5" ht="14.4" thickTop="1" thickBot="1">
      <c r="E7093"/>
    </row>
    <row r="7094" spans="5:5" ht="14.4" thickTop="1" thickBot="1">
      <c r="E7094"/>
    </row>
    <row r="7095" spans="5:5" ht="14.4" thickTop="1" thickBot="1">
      <c r="E7095"/>
    </row>
    <row r="7096" spans="5:5" ht="14.4" thickTop="1" thickBot="1">
      <c r="E7096"/>
    </row>
    <row r="7097" spans="5:5" ht="14.4" thickTop="1" thickBot="1">
      <c r="E7097"/>
    </row>
    <row r="7098" spans="5:5" ht="14.4" thickTop="1" thickBot="1">
      <c r="E7098"/>
    </row>
    <row r="7099" spans="5:5" ht="14.4" thickTop="1" thickBot="1">
      <c r="E7099"/>
    </row>
    <row r="7100" spans="5:5" ht="14.4" thickTop="1" thickBot="1">
      <c r="E7100"/>
    </row>
    <row r="7101" spans="5:5" ht="14.4" thickTop="1" thickBot="1">
      <c r="E7101"/>
    </row>
    <row r="7102" spans="5:5" ht="14.4" thickTop="1" thickBot="1">
      <c r="E7102"/>
    </row>
    <row r="7103" spans="5:5" ht="14.4" thickTop="1" thickBot="1">
      <c r="E7103"/>
    </row>
    <row r="7104" spans="5:5" ht="14.4" thickTop="1" thickBot="1">
      <c r="E7104"/>
    </row>
    <row r="7105" spans="5:5" ht="14.4" thickTop="1" thickBot="1">
      <c r="E7105"/>
    </row>
    <row r="7106" spans="5:5" ht="14.4" thickTop="1" thickBot="1">
      <c r="E7106"/>
    </row>
    <row r="7107" spans="5:5" ht="14.4" thickTop="1" thickBot="1">
      <c r="E7107"/>
    </row>
    <row r="7108" spans="5:5" ht="14.4" thickTop="1" thickBot="1">
      <c r="E7108"/>
    </row>
    <row r="7109" spans="5:5" ht="14.4" thickTop="1" thickBot="1">
      <c r="E7109"/>
    </row>
    <row r="7110" spans="5:5" ht="14.4" thickTop="1" thickBot="1">
      <c r="E7110"/>
    </row>
    <row r="7111" spans="5:5" ht="14.4" thickTop="1" thickBot="1">
      <c r="E7111"/>
    </row>
    <row r="7112" spans="5:5" ht="14.4" thickTop="1" thickBot="1">
      <c r="E7112"/>
    </row>
    <row r="7113" spans="5:5" ht="14.4" thickTop="1" thickBot="1">
      <c r="E7113"/>
    </row>
    <row r="7114" spans="5:5" ht="14.4" thickTop="1" thickBot="1">
      <c r="E7114"/>
    </row>
    <row r="7115" spans="5:5" ht="14.4" thickTop="1" thickBot="1">
      <c r="E7115"/>
    </row>
    <row r="7116" spans="5:5" ht="14.4" thickTop="1" thickBot="1">
      <c r="E7116"/>
    </row>
    <row r="7117" spans="5:5" ht="14.4" thickTop="1" thickBot="1">
      <c r="E7117"/>
    </row>
    <row r="7118" spans="5:5" ht="14.4" thickTop="1" thickBot="1">
      <c r="E7118"/>
    </row>
    <row r="7119" spans="5:5" ht="14.4" thickTop="1" thickBot="1">
      <c r="E7119"/>
    </row>
    <row r="7120" spans="5:5" ht="14.4" thickTop="1" thickBot="1">
      <c r="E7120"/>
    </row>
    <row r="7121" spans="5:5" ht="14.4" thickTop="1" thickBot="1">
      <c r="E7121"/>
    </row>
    <row r="7122" spans="5:5" ht="14.4" thickTop="1" thickBot="1">
      <c r="E7122"/>
    </row>
    <row r="7123" spans="5:5" ht="14.4" thickTop="1" thickBot="1">
      <c r="E7123"/>
    </row>
    <row r="7124" spans="5:5" ht="14.4" thickTop="1" thickBot="1">
      <c r="E7124"/>
    </row>
    <row r="7125" spans="5:5" ht="14.4" thickTop="1" thickBot="1">
      <c r="E7125"/>
    </row>
    <row r="7126" spans="5:5" ht="14.4" thickTop="1" thickBot="1">
      <c r="E7126"/>
    </row>
    <row r="7127" spans="5:5" ht="14.4" thickTop="1" thickBot="1">
      <c r="E7127"/>
    </row>
    <row r="7128" spans="5:5" ht="14.4" thickTop="1" thickBot="1">
      <c r="E7128"/>
    </row>
    <row r="7129" spans="5:5" ht="14.4" thickTop="1" thickBot="1">
      <c r="E7129"/>
    </row>
    <row r="7130" spans="5:5" ht="14.4" thickTop="1" thickBot="1">
      <c r="E7130"/>
    </row>
    <row r="7131" spans="5:5" ht="14.4" thickTop="1" thickBot="1">
      <c r="E7131"/>
    </row>
    <row r="7132" spans="5:5" ht="14.4" thickTop="1" thickBot="1">
      <c r="E7132"/>
    </row>
    <row r="7133" spans="5:5" ht="14.4" thickTop="1" thickBot="1">
      <c r="E7133"/>
    </row>
    <row r="7134" spans="5:5" ht="14.4" thickTop="1" thickBot="1">
      <c r="E7134"/>
    </row>
    <row r="7135" spans="5:5" ht="14.4" thickTop="1" thickBot="1">
      <c r="E7135"/>
    </row>
    <row r="7136" spans="5:5" ht="14.4" thickTop="1" thickBot="1">
      <c r="E7136"/>
    </row>
    <row r="7137" spans="5:5" ht="14.4" thickTop="1" thickBot="1">
      <c r="E7137"/>
    </row>
    <row r="7138" spans="5:5" ht="13.8" thickTop="1">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ht="13.8" thickBot="1">
      <c r="E7151"/>
    </row>
    <row r="7152" spans="5:5" ht="14.4" thickTop="1" thickBot="1">
      <c r="E7152"/>
    </row>
    <row r="7153" spans="5:5" ht="14.4" thickTop="1" thickBot="1">
      <c r="E7153"/>
    </row>
    <row r="7154" spans="5:5" ht="14.4" thickTop="1" thickBot="1">
      <c r="E7154"/>
    </row>
    <row r="7155" spans="5:5" ht="14.4" thickTop="1" thickBot="1">
      <c r="E7155"/>
    </row>
    <row r="7156" spans="5:5" ht="14.4" thickTop="1" thickBot="1">
      <c r="E7156"/>
    </row>
    <row r="7157" spans="5:5" ht="14.4" thickTop="1" thickBot="1">
      <c r="E7157"/>
    </row>
    <row r="7158" spans="5:5" ht="14.4" thickTop="1" thickBot="1">
      <c r="E7158"/>
    </row>
    <row r="7159" spans="5:5" ht="14.4" thickTop="1" thickBot="1">
      <c r="E7159"/>
    </row>
    <row r="7160" spans="5:5" ht="14.4" thickTop="1" thickBot="1">
      <c r="E7160"/>
    </row>
    <row r="7161" spans="5:5" ht="14.4" thickTop="1" thickBot="1">
      <c r="E7161"/>
    </row>
    <row r="7162" spans="5:5" ht="14.4" thickTop="1" thickBot="1">
      <c r="E7162"/>
    </row>
    <row r="7163" spans="5:5" ht="14.4" thickTop="1" thickBot="1">
      <c r="E7163"/>
    </row>
    <row r="7164" spans="5:5" ht="14.4" thickTop="1" thickBot="1">
      <c r="E7164"/>
    </row>
    <row r="7165" spans="5:5" ht="14.4" thickTop="1" thickBot="1">
      <c r="E7165"/>
    </row>
    <row r="7166" spans="5:5" ht="14.4" thickTop="1" thickBot="1">
      <c r="E7166"/>
    </row>
    <row r="7167" spans="5:5" ht="14.4" thickTop="1" thickBot="1">
      <c r="E7167"/>
    </row>
    <row r="7168" spans="5:5" ht="14.4" thickTop="1" thickBot="1">
      <c r="E7168"/>
    </row>
    <row r="7169" spans="5:5" ht="14.4" thickTop="1" thickBot="1">
      <c r="E7169"/>
    </row>
    <row r="7170" spans="5:5" ht="14.4" thickTop="1" thickBot="1">
      <c r="E7170"/>
    </row>
    <row r="7171" spans="5:5" ht="14.4" thickTop="1" thickBot="1">
      <c r="E7171"/>
    </row>
    <row r="7172" spans="5:5" ht="14.4" thickTop="1" thickBot="1">
      <c r="E7172"/>
    </row>
    <row r="7173" spans="5:5" ht="14.4" thickTop="1" thickBot="1">
      <c r="E7173"/>
    </row>
    <row r="7174" spans="5:5" ht="14.4" thickTop="1" thickBot="1">
      <c r="E7174"/>
    </row>
    <row r="7175" spans="5:5" ht="14.4" thickTop="1" thickBot="1">
      <c r="E7175"/>
    </row>
    <row r="7176" spans="5:5" ht="14.4" thickTop="1" thickBot="1">
      <c r="E7176"/>
    </row>
    <row r="7177" spans="5:5" ht="14.4" thickTop="1" thickBot="1">
      <c r="E7177"/>
    </row>
    <row r="7178" spans="5:5" ht="14.4" thickTop="1" thickBot="1">
      <c r="E7178"/>
    </row>
    <row r="7179" spans="5:5" ht="14.4" thickTop="1" thickBot="1">
      <c r="E7179"/>
    </row>
    <row r="7180" spans="5:5" ht="14.4" thickTop="1" thickBot="1">
      <c r="E7180"/>
    </row>
    <row r="7181" spans="5:5" ht="14.4" thickTop="1" thickBot="1">
      <c r="E7181"/>
    </row>
    <row r="7182" spans="5:5" ht="14.4" thickTop="1" thickBot="1">
      <c r="E7182"/>
    </row>
    <row r="7183" spans="5:5" ht="14.4" thickTop="1" thickBot="1">
      <c r="E7183"/>
    </row>
    <row r="7184" spans="5:5" ht="14.4" thickTop="1" thickBot="1">
      <c r="E7184"/>
    </row>
    <row r="7185" spans="5:5" ht="14.4" thickTop="1" thickBot="1">
      <c r="E7185"/>
    </row>
    <row r="7186" spans="5:5" ht="14.4" thickTop="1" thickBot="1">
      <c r="E7186"/>
    </row>
    <row r="7187" spans="5:5" ht="14.4" thickTop="1" thickBot="1">
      <c r="E7187"/>
    </row>
    <row r="7188" spans="5:5" ht="14.4" thickTop="1" thickBot="1">
      <c r="E7188"/>
    </row>
    <row r="7189" spans="5:5" ht="14.4" thickTop="1" thickBot="1">
      <c r="E7189"/>
    </row>
    <row r="7190" spans="5:5" ht="14.4" thickTop="1" thickBot="1">
      <c r="E7190"/>
    </row>
    <row r="7191" spans="5:5" ht="14.4" thickTop="1" thickBot="1">
      <c r="E7191"/>
    </row>
    <row r="7192" spans="5:5" ht="14.4" thickTop="1" thickBot="1">
      <c r="E7192"/>
    </row>
    <row r="7193" spans="5:5" ht="14.4" thickTop="1" thickBot="1">
      <c r="E7193"/>
    </row>
    <row r="7194" spans="5:5" ht="14.4" thickTop="1" thickBot="1">
      <c r="E7194"/>
    </row>
    <row r="7195" spans="5:5" ht="14.4" thickTop="1" thickBot="1">
      <c r="E7195"/>
    </row>
    <row r="7196" spans="5:5" ht="14.4" thickTop="1" thickBot="1">
      <c r="E7196"/>
    </row>
    <row r="7197" spans="5:5" ht="14.4" thickTop="1" thickBot="1">
      <c r="E7197"/>
    </row>
    <row r="7198" spans="5:5" ht="14.4" thickTop="1" thickBot="1">
      <c r="E7198"/>
    </row>
    <row r="7199" spans="5:5" ht="14.4" thickTop="1" thickBot="1">
      <c r="E7199"/>
    </row>
    <row r="7200" spans="5:5" ht="14.4" thickTop="1" thickBot="1">
      <c r="E7200"/>
    </row>
    <row r="7201" spans="5:5" ht="14.4" thickTop="1" thickBot="1">
      <c r="E7201"/>
    </row>
    <row r="7202" spans="5:5" ht="14.4" thickTop="1" thickBot="1">
      <c r="E7202"/>
    </row>
    <row r="7203" spans="5:5" ht="14.4" thickTop="1" thickBot="1">
      <c r="E7203"/>
    </row>
    <row r="7204" spans="5:5" ht="14.4" thickTop="1" thickBot="1">
      <c r="E7204"/>
    </row>
    <row r="7205" spans="5:5" ht="14.4" thickTop="1" thickBot="1">
      <c r="E7205"/>
    </row>
    <row r="7206" spans="5:5" ht="14.4" thickTop="1" thickBot="1">
      <c r="E7206"/>
    </row>
    <row r="7207" spans="5:5" ht="14.4" thickTop="1" thickBot="1">
      <c r="E7207"/>
    </row>
    <row r="7208" spans="5:5" ht="13.8" thickTop="1">
      <c r="E7208"/>
    </row>
    <row r="7209" spans="5:5">
      <c r="E7209"/>
    </row>
    <row r="7210" spans="5:5">
      <c r="E7210"/>
    </row>
    <row r="7211" spans="5:5">
      <c r="E7211"/>
    </row>
    <row r="7212" spans="5:5">
      <c r="E7212"/>
    </row>
    <row r="7213" spans="5:5">
      <c r="E7213"/>
    </row>
    <row r="7214" spans="5:5">
      <c r="E7214"/>
    </row>
    <row r="7215" spans="5:5">
      <c r="E7215"/>
    </row>
    <row r="7216" spans="5:5">
      <c r="E7216"/>
    </row>
    <row r="7217" spans="5:5">
      <c r="E7217"/>
    </row>
    <row r="7218" spans="5:5">
      <c r="E7218"/>
    </row>
    <row r="7219" spans="5:5">
      <c r="E7219"/>
    </row>
    <row r="7220" spans="5:5">
      <c r="E7220"/>
    </row>
    <row r="7221" spans="5:5" ht="13.8" thickBot="1">
      <c r="E7221"/>
    </row>
    <row r="7222" spans="5:5" ht="14.4" thickTop="1" thickBot="1">
      <c r="E7222"/>
    </row>
    <row r="7223" spans="5:5" ht="14.4" thickTop="1" thickBot="1">
      <c r="E7223"/>
    </row>
    <row r="7224" spans="5:5" ht="14.4" thickTop="1" thickBot="1">
      <c r="E7224"/>
    </row>
    <row r="7225" spans="5:5" ht="14.4" thickTop="1" thickBot="1">
      <c r="E7225"/>
    </row>
    <row r="7226" spans="5:5" ht="14.4" thickTop="1" thickBot="1">
      <c r="E7226"/>
    </row>
    <row r="7227" spans="5:5" ht="14.4" thickTop="1" thickBot="1">
      <c r="E7227"/>
    </row>
    <row r="7228" spans="5:5" ht="14.4" thickTop="1" thickBot="1">
      <c r="E7228"/>
    </row>
    <row r="7229" spans="5:5" ht="14.4" thickTop="1" thickBot="1">
      <c r="E7229"/>
    </row>
    <row r="7230" spans="5:5" ht="14.4" thickTop="1" thickBot="1">
      <c r="E7230"/>
    </row>
    <row r="7231" spans="5:5" ht="14.4" thickTop="1" thickBot="1">
      <c r="E7231"/>
    </row>
    <row r="7232" spans="5:5" ht="14.4" thickTop="1" thickBot="1">
      <c r="E7232"/>
    </row>
    <row r="7233" spans="5:5" ht="14.4" thickTop="1" thickBot="1">
      <c r="E7233"/>
    </row>
    <row r="7234" spans="5:5" ht="14.4" thickTop="1" thickBot="1">
      <c r="E7234"/>
    </row>
    <row r="7235" spans="5:5" ht="14.4" thickTop="1" thickBot="1">
      <c r="E7235"/>
    </row>
    <row r="7236" spans="5:5" ht="14.4" thickTop="1" thickBot="1">
      <c r="E7236"/>
    </row>
    <row r="7237" spans="5:5" ht="14.4" thickTop="1" thickBot="1">
      <c r="E7237"/>
    </row>
    <row r="7238" spans="5:5" ht="14.4" thickTop="1" thickBot="1">
      <c r="E7238"/>
    </row>
    <row r="7239" spans="5:5" ht="14.4" thickTop="1" thickBot="1">
      <c r="E7239"/>
    </row>
    <row r="7240" spans="5:5" ht="14.4" thickTop="1" thickBot="1">
      <c r="E7240"/>
    </row>
    <row r="7241" spans="5:5" ht="14.4" thickTop="1" thickBot="1">
      <c r="E7241"/>
    </row>
    <row r="7242" spans="5:5" ht="14.4" thickTop="1" thickBot="1">
      <c r="E7242"/>
    </row>
    <row r="7243" spans="5:5" ht="14.4" thickTop="1" thickBot="1">
      <c r="E7243"/>
    </row>
    <row r="7244" spans="5:5" ht="14.4" thickTop="1" thickBot="1">
      <c r="E7244"/>
    </row>
    <row r="7245" spans="5:5" ht="14.4" thickTop="1" thickBot="1">
      <c r="E7245"/>
    </row>
    <row r="7246" spans="5:5" ht="14.4" thickTop="1" thickBot="1">
      <c r="E7246"/>
    </row>
    <row r="7247" spans="5:5" ht="14.4" thickTop="1" thickBot="1">
      <c r="E7247"/>
    </row>
    <row r="7248" spans="5:5" ht="14.4" thickTop="1" thickBot="1">
      <c r="E7248"/>
    </row>
    <row r="7249" spans="5:5" ht="14.4" thickTop="1" thickBot="1">
      <c r="E7249"/>
    </row>
    <row r="7250" spans="5:5" ht="14.4" thickTop="1" thickBot="1">
      <c r="E7250"/>
    </row>
    <row r="7251" spans="5:5" ht="14.4" thickTop="1" thickBot="1">
      <c r="E7251"/>
    </row>
    <row r="7252" spans="5:5" ht="14.4" thickTop="1" thickBot="1">
      <c r="E7252"/>
    </row>
    <row r="7253" spans="5:5" ht="14.4" thickTop="1" thickBot="1">
      <c r="E7253"/>
    </row>
    <row r="7254" spans="5:5" ht="14.4" thickTop="1" thickBot="1">
      <c r="E7254"/>
    </row>
    <row r="7255" spans="5:5" ht="14.4" thickTop="1" thickBot="1">
      <c r="E7255"/>
    </row>
    <row r="7256" spans="5:5" ht="14.4" thickTop="1" thickBot="1">
      <c r="E7256"/>
    </row>
    <row r="7257" spans="5:5" ht="14.4" thickTop="1" thickBot="1">
      <c r="E7257"/>
    </row>
    <row r="7258" spans="5:5" ht="14.4" thickTop="1" thickBot="1">
      <c r="E7258"/>
    </row>
    <row r="7259" spans="5:5" ht="14.4" thickTop="1" thickBot="1">
      <c r="E7259"/>
    </row>
    <row r="7260" spans="5:5" ht="14.4" thickTop="1" thickBot="1">
      <c r="E7260"/>
    </row>
    <row r="7261" spans="5:5" ht="14.4" thickTop="1" thickBot="1">
      <c r="E7261"/>
    </row>
    <row r="7262" spans="5:5" ht="14.4" thickTop="1" thickBot="1">
      <c r="E7262"/>
    </row>
    <row r="7263" spans="5:5" ht="14.4" thickTop="1" thickBot="1">
      <c r="E7263"/>
    </row>
    <row r="7264" spans="5:5" ht="14.4" thickTop="1" thickBot="1">
      <c r="E7264"/>
    </row>
    <row r="7265" spans="5:5" ht="14.4" thickTop="1" thickBot="1">
      <c r="E7265"/>
    </row>
    <row r="7266" spans="5:5" ht="14.4" thickTop="1" thickBot="1">
      <c r="E7266"/>
    </row>
    <row r="7267" spans="5:5" ht="14.4" thickTop="1" thickBot="1">
      <c r="E7267"/>
    </row>
    <row r="7268" spans="5:5" ht="14.4" thickTop="1" thickBot="1">
      <c r="E7268"/>
    </row>
    <row r="7269" spans="5:5" ht="14.4" thickTop="1" thickBot="1">
      <c r="E7269"/>
    </row>
    <row r="7270" spans="5:5" ht="14.4" thickTop="1" thickBot="1">
      <c r="E7270"/>
    </row>
    <row r="7271" spans="5:5" ht="14.4" thickTop="1" thickBot="1">
      <c r="E7271"/>
    </row>
    <row r="7272" spans="5:5" ht="14.4" thickTop="1" thickBot="1">
      <c r="E7272"/>
    </row>
    <row r="7273" spans="5:5" ht="14.4" thickTop="1" thickBot="1">
      <c r="E7273"/>
    </row>
    <row r="7274" spans="5:5" ht="14.4" thickTop="1" thickBot="1">
      <c r="E7274"/>
    </row>
    <row r="7275" spans="5:5" ht="14.4" thickTop="1" thickBot="1">
      <c r="E7275"/>
    </row>
    <row r="7276" spans="5:5" ht="14.4" thickTop="1" thickBot="1">
      <c r="E7276"/>
    </row>
    <row r="7277" spans="5:5" ht="14.4" thickTop="1" thickBot="1">
      <c r="E7277"/>
    </row>
    <row r="7278" spans="5:5" ht="13.8" thickTop="1">
      <c r="E7278"/>
    </row>
    <row r="7279" spans="5:5">
      <c r="E7279"/>
    </row>
    <row r="7280" spans="5:5">
      <c r="E7280"/>
    </row>
    <row r="7281" spans="5:5">
      <c r="E7281"/>
    </row>
    <row r="7282" spans="5:5">
      <c r="E7282"/>
    </row>
    <row r="7283" spans="5:5">
      <c r="E7283"/>
    </row>
    <row r="7284" spans="5:5">
      <c r="E7284"/>
    </row>
    <row r="7285" spans="5:5">
      <c r="E7285"/>
    </row>
    <row r="7286" spans="5:5">
      <c r="E7286"/>
    </row>
    <row r="7287" spans="5:5">
      <c r="E7287"/>
    </row>
    <row r="7288" spans="5:5">
      <c r="E7288"/>
    </row>
    <row r="7289" spans="5:5">
      <c r="E7289"/>
    </row>
    <row r="7290" spans="5:5">
      <c r="E7290"/>
    </row>
    <row r="7291" spans="5:5" ht="13.8" thickBot="1">
      <c r="E7291"/>
    </row>
    <row r="7292" spans="5:5" ht="14.4" thickTop="1" thickBot="1">
      <c r="E7292"/>
    </row>
    <row r="7293" spans="5:5" ht="14.4" thickTop="1" thickBot="1">
      <c r="E7293"/>
    </row>
    <row r="7294" spans="5:5" ht="14.4" thickTop="1" thickBot="1">
      <c r="E7294"/>
    </row>
    <row r="7295" spans="5:5" ht="14.4" thickTop="1" thickBot="1">
      <c r="E7295"/>
    </row>
    <row r="7296" spans="5:5" ht="14.4" thickTop="1" thickBot="1">
      <c r="E7296"/>
    </row>
    <row r="7297" spans="5:5" ht="14.4" thickTop="1" thickBot="1">
      <c r="E7297"/>
    </row>
    <row r="7298" spans="5:5" ht="14.4" thickTop="1" thickBot="1">
      <c r="E7298"/>
    </row>
    <row r="7299" spans="5:5" ht="14.4" thickTop="1" thickBot="1">
      <c r="E7299"/>
    </row>
    <row r="7300" spans="5:5" ht="14.4" thickTop="1" thickBot="1">
      <c r="E7300"/>
    </row>
    <row r="7301" spans="5:5" ht="14.4" thickTop="1" thickBot="1">
      <c r="E7301"/>
    </row>
    <row r="7302" spans="5:5" ht="14.4" thickTop="1" thickBot="1">
      <c r="E7302"/>
    </row>
    <row r="7303" spans="5:5" ht="14.4" thickTop="1" thickBot="1">
      <c r="E7303"/>
    </row>
    <row r="7304" spans="5:5" ht="14.4" thickTop="1" thickBot="1">
      <c r="E7304"/>
    </row>
    <row r="7305" spans="5:5" ht="14.4" thickTop="1" thickBot="1">
      <c r="E7305"/>
    </row>
    <row r="7306" spans="5:5" ht="14.4" thickTop="1" thickBot="1">
      <c r="E7306"/>
    </row>
    <row r="7307" spans="5:5" ht="14.4" thickTop="1" thickBot="1">
      <c r="E7307"/>
    </row>
    <row r="7308" spans="5:5" ht="14.4" thickTop="1" thickBot="1">
      <c r="E7308"/>
    </row>
    <row r="7309" spans="5:5" ht="14.4" thickTop="1" thickBot="1">
      <c r="E7309"/>
    </row>
    <row r="7310" spans="5:5" ht="14.4" thickTop="1" thickBot="1">
      <c r="E7310"/>
    </row>
    <row r="7311" spans="5:5" ht="14.4" thickTop="1" thickBot="1">
      <c r="E7311"/>
    </row>
    <row r="7312" spans="5:5" ht="14.4" thickTop="1" thickBot="1">
      <c r="E7312"/>
    </row>
    <row r="7313" spans="5:5" ht="14.4" thickTop="1" thickBot="1">
      <c r="E7313"/>
    </row>
    <row r="7314" spans="5:5" ht="14.4" thickTop="1" thickBot="1">
      <c r="E7314"/>
    </row>
    <row r="7315" spans="5:5" ht="14.4" thickTop="1" thickBot="1">
      <c r="E7315"/>
    </row>
    <row r="7316" spans="5:5" ht="14.4" thickTop="1" thickBot="1">
      <c r="E7316"/>
    </row>
    <row r="7317" spans="5:5" ht="14.4" thickTop="1" thickBot="1">
      <c r="E7317"/>
    </row>
    <row r="7318" spans="5:5" ht="14.4" thickTop="1" thickBot="1">
      <c r="E7318"/>
    </row>
    <row r="7319" spans="5:5" ht="14.4" thickTop="1" thickBot="1">
      <c r="E7319"/>
    </row>
    <row r="7320" spans="5:5" ht="14.4" thickTop="1" thickBot="1">
      <c r="E7320"/>
    </row>
    <row r="7321" spans="5:5" ht="14.4" thickTop="1" thickBot="1">
      <c r="E7321"/>
    </row>
    <row r="7322" spans="5:5" ht="14.4" thickTop="1" thickBot="1">
      <c r="E7322"/>
    </row>
    <row r="7323" spans="5:5" ht="14.4" thickTop="1" thickBot="1">
      <c r="E7323"/>
    </row>
    <row r="7324" spans="5:5" ht="14.4" thickTop="1" thickBot="1">
      <c r="E7324"/>
    </row>
    <row r="7325" spans="5:5" ht="14.4" thickTop="1" thickBot="1">
      <c r="E7325"/>
    </row>
    <row r="7326" spans="5:5" ht="14.4" thickTop="1" thickBot="1">
      <c r="E7326"/>
    </row>
    <row r="7327" spans="5:5" ht="14.4" thickTop="1" thickBot="1">
      <c r="E7327"/>
    </row>
    <row r="7328" spans="5:5" ht="14.4" thickTop="1" thickBot="1">
      <c r="E7328"/>
    </row>
    <row r="7329" spans="5:5" ht="14.4" thickTop="1" thickBot="1">
      <c r="E7329"/>
    </row>
    <row r="7330" spans="5:5" ht="14.4" thickTop="1" thickBot="1">
      <c r="E7330"/>
    </row>
    <row r="7331" spans="5:5" ht="14.4" thickTop="1" thickBot="1">
      <c r="E7331"/>
    </row>
    <row r="7332" spans="5:5" ht="14.4" thickTop="1" thickBot="1">
      <c r="E7332"/>
    </row>
    <row r="7333" spans="5:5" ht="14.4" thickTop="1" thickBot="1">
      <c r="E7333"/>
    </row>
    <row r="7334" spans="5:5" ht="14.4" thickTop="1" thickBot="1">
      <c r="E7334"/>
    </row>
    <row r="7335" spans="5:5" ht="14.4" thickTop="1" thickBot="1">
      <c r="E7335"/>
    </row>
    <row r="7336" spans="5:5" ht="14.4" thickTop="1" thickBot="1">
      <c r="E7336"/>
    </row>
    <row r="7337" spans="5:5" ht="14.4" thickTop="1" thickBot="1">
      <c r="E7337"/>
    </row>
    <row r="7338" spans="5:5" ht="14.4" thickTop="1" thickBot="1">
      <c r="E7338"/>
    </row>
    <row r="7339" spans="5:5" ht="14.4" thickTop="1" thickBot="1">
      <c r="E7339"/>
    </row>
    <row r="7340" spans="5:5" ht="14.4" thickTop="1" thickBot="1">
      <c r="E7340"/>
    </row>
    <row r="7341" spans="5:5" ht="14.4" thickTop="1" thickBot="1">
      <c r="E7341"/>
    </row>
    <row r="7342" spans="5:5" ht="14.4" thickTop="1" thickBot="1">
      <c r="E7342"/>
    </row>
    <row r="7343" spans="5:5" ht="14.4" thickTop="1" thickBot="1">
      <c r="E7343"/>
    </row>
    <row r="7344" spans="5:5" ht="14.4" thickTop="1" thickBot="1">
      <c r="E7344"/>
    </row>
    <row r="7345" spans="5:5" ht="14.4" thickTop="1" thickBot="1">
      <c r="E7345"/>
    </row>
    <row r="7346" spans="5:5" ht="14.4" thickTop="1" thickBot="1">
      <c r="E7346"/>
    </row>
    <row r="7347" spans="5:5" ht="14.4" thickTop="1" thickBot="1">
      <c r="E7347"/>
    </row>
    <row r="7348" spans="5:5" ht="13.8" thickTop="1">
      <c r="E7348"/>
    </row>
    <row r="7349" spans="5:5">
      <c r="E7349"/>
    </row>
    <row r="7350" spans="5:5">
      <c r="E7350"/>
    </row>
    <row r="7351" spans="5:5">
      <c r="E7351"/>
    </row>
    <row r="7352" spans="5:5">
      <c r="E7352"/>
    </row>
    <row r="7353" spans="5:5">
      <c r="E7353"/>
    </row>
    <row r="7354" spans="5:5">
      <c r="E7354"/>
    </row>
    <row r="7355" spans="5:5">
      <c r="E7355"/>
    </row>
    <row r="7356" spans="5:5">
      <c r="E7356"/>
    </row>
    <row r="7357" spans="5:5">
      <c r="E7357"/>
    </row>
    <row r="7358" spans="5:5">
      <c r="E7358"/>
    </row>
    <row r="7359" spans="5:5">
      <c r="E7359"/>
    </row>
    <row r="7360" spans="5:5">
      <c r="E7360"/>
    </row>
    <row r="7361" spans="5:5" ht="13.8" thickBot="1">
      <c r="E7361"/>
    </row>
    <row r="7362" spans="5:5" ht="14.4" thickTop="1" thickBot="1">
      <c r="E7362"/>
    </row>
    <row r="7363" spans="5:5" ht="14.4" thickTop="1" thickBot="1">
      <c r="E7363"/>
    </row>
    <row r="7364" spans="5:5" ht="14.4" thickTop="1" thickBot="1">
      <c r="E7364"/>
    </row>
    <row r="7365" spans="5:5" ht="14.4" thickTop="1" thickBot="1">
      <c r="E7365"/>
    </row>
    <row r="7366" spans="5:5" ht="14.4" thickTop="1" thickBot="1">
      <c r="E7366"/>
    </row>
    <row r="7367" spans="5:5" ht="14.4" thickTop="1" thickBot="1">
      <c r="E7367"/>
    </row>
    <row r="7368" spans="5:5" ht="14.4" thickTop="1" thickBot="1">
      <c r="E7368"/>
    </row>
    <row r="7369" spans="5:5" ht="14.4" thickTop="1" thickBot="1">
      <c r="E7369"/>
    </row>
    <row r="7370" spans="5:5" ht="14.4" thickTop="1" thickBot="1">
      <c r="E7370"/>
    </row>
    <row r="7371" spans="5:5" ht="14.4" thickTop="1" thickBot="1">
      <c r="E7371"/>
    </row>
    <row r="7372" spans="5:5" ht="14.4" thickTop="1" thickBot="1">
      <c r="E7372"/>
    </row>
    <row r="7373" spans="5:5" ht="14.4" thickTop="1" thickBot="1">
      <c r="E7373"/>
    </row>
    <row r="7374" spans="5:5" ht="14.4" thickTop="1" thickBot="1">
      <c r="E7374"/>
    </row>
    <row r="7375" spans="5:5" ht="14.4" thickTop="1" thickBot="1">
      <c r="E7375"/>
    </row>
    <row r="7376" spans="5:5" ht="14.4" thickTop="1" thickBot="1">
      <c r="E7376"/>
    </row>
    <row r="7377" spans="5:5" ht="14.4" thickTop="1" thickBot="1">
      <c r="E7377"/>
    </row>
    <row r="7378" spans="5:5" ht="14.4" thickTop="1" thickBot="1">
      <c r="E7378"/>
    </row>
    <row r="7379" spans="5:5" ht="14.4" thickTop="1" thickBot="1">
      <c r="E7379"/>
    </row>
    <row r="7380" spans="5:5" ht="14.4" thickTop="1" thickBot="1">
      <c r="E7380"/>
    </row>
    <row r="7381" spans="5:5" ht="14.4" thickTop="1" thickBot="1">
      <c r="E7381"/>
    </row>
    <row r="7382" spans="5:5" ht="14.4" thickTop="1" thickBot="1">
      <c r="E7382"/>
    </row>
    <row r="7383" spans="5:5" ht="14.4" thickTop="1" thickBot="1">
      <c r="E7383"/>
    </row>
    <row r="7384" spans="5:5" ht="14.4" thickTop="1" thickBot="1">
      <c r="E7384"/>
    </row>
    <row r="7385" spans="5:5" ht="14.4" thickTop="1" thickBot="1">
      <c r="E7385"/>
    </row>
    <row r="7386" spans="5:5" ht="14.4" thickTop="1" thickBot="1">
      <c r="E7386"/>
    </row>
    <row r="7387" spans="5:5" ht="14.4" thickTop="1" thickBot="1">
      <c r="E7387"/>
    </row>
    <row r="7388" spans="5:5" ht="14.4" thickTop="1" thickBot="1">
      <c r="E7388"/>
    </row>
    <row r="7389" spans="5:5" ht="14.4" thickTop="1" thickBot="1">
      <c r="E7389"/>
    </row>
    <row r="7390" spans="5:5" ht="14.4" thickTop="1" thickBot="1">
      <c r="E7390"/>
    </row>
    <row r="7391" spans="5:5" ht="14.4" thickTop="1" thickBot="1">
      <c r="E7391"/>
    </row>
    <row r="7392" spans="5:5" ht="14.4" thickTop="1" thickBot="1">
      <c r="E7392"/>
    </row>
    <row r="7393" spans="5:5" ht="14.4" thickTop="1" thickBot="1">
      <c r="E7393"/>
    </row>
    <row r="7394" spans="5:5" ht="14.4" thickTop="1" thickBot="1">
      <c r="E7394"/>
    </row>
    <row r="7395" spans="5:5" ht="14.4" thickTop="1" thickBot="1">
      <c r="E7395"/>
    </row>
    <row r="7396" spans="5:5" ht="14.4" thickTop="1" thickBot="1">
      <c r="E7396"/>
    </row>
    <row r="7397" spans="5:5" ht="14.4" thickTop="1" thickBot="1">
      <c r="E7397"/>
    </row>
    <row r="7398" spans="5:5" ht="14.4" thickTop="1" thickBot="1">
      <c r="E7398"/>
    </row>
    <row r="7399" spans="5:5" ht="14.4" thickTop="1" thickBot="1">
      <c r="E7399"/>
    </row>
    <row r="7400" spans="5:5" ht="14.4" thickTop="1" thickBot="1">
      <c r="E7400"/>
    </row>
    <row r="7401" spans="5:5" ht="14.4" thickTop="1" thickBot="1">
      <c r="E7401"/>
    </row>
    <row r="7402" spans="5:5" ht="14.4" thickTop="1" thickBot="1">
      <c r="E7402"/>
    </row>
    <row r="7403" spans="5:5" ht="14.4" thickTop="1" thickBot="1">
      <c r="E7403"/>
    </row>
    <row r="7404" spans="5:5" ht="14.4" thickTop="1" thickBot="1">
      <c r="E7404"/>
    </row>
    <row r="7405" spans="5:5" ht="14.4" thickTop="1" thickBot="1">
      <c r="E7405"/>
    </row>
    <row r="7406" spans="5:5" ht="14.4" thickTop="1" thickBot="1">
      <c r="E7406"/>
    </row>
    <row r="7407" spans="5:5" ht="14.4" thickTop="1" thickBot="1">
      <c r="E7407"/>
    </row>
    <row r="7408" spans="5:5" ht="14.4" thickTop="1" thickBot="1">
      <c r="E7408"/>
    </row>
    <row r="7409" spans="5:5" ht="14.4" thickTop="1" thickBot="1">
      <c r="E7409"/>
    </row>
    <row r="7410" spans="5:5" ht="14.4" thickTop="1" thickBot="1">
      <c r="E7410"/>
    </row>
    <row r="7411" spans="5:5" ht="14.4" thickTop="1" thickBot="1">
      <c r="E7411"/>
    </row>
    <row r="7412" spans="5:5" ht="14.4" thickTop="1" thickBot="1">
      <c r="E7412"/>
    </row>
    <row r="7413" spans="5:5" ht="14.4" thickTop="1" thickBot="1">
      <c r="E7413"/>
    </row>
    <row r="7414" spans="5:5" ht="14.4" thickTop="1" thickBot="1">
      <c r="E7414"/>
    </row>
    <row r="7415" spans="5:5" ht="14.4" thickTop="1" thickBot="1">
      <c r="E7415"/>
    </row>
    <row r="7416" spans="5:5" ht="14.4" thickTop="1" thickBot="1">
      <c r="E7416"/>
    </row>
    <row r="7417" spans="5:5" ht="14.4" thickTop="1" thickBot="1">
      <c r="E7417"/>
    </row>
    <row r="7418" spans="5:5" ht="13.8" thickTop="1">
      <c r="E7418"/>
    </row>
    <row r="7419" spans="5:5">
      <c r="E7419"/>
    </row>
    <row r="7420" spans="5:5">
      <c r="E7420"/>
    </row>
    <row r="7421" spans="5:5">
      <c r="E7421"/>
    </row>
    <row r="7422" spans="5:5">
      <c r="E7422"/>
    </row>
    <row r="7423" spans="5:5">
      <c r="E7423"/>
    </row>
    <row r="7424" spans="5:5">
      <c r="E7424"/>
    </row>
    <row r="7425" spans="5:5">
      <c r="E7425"/>
    </row>
    <row r="7426" spans="5:5">
      <c r="E7426"/>
    </row>
    <row r="7427" spans="5:5">
      <c r="E7427"/>
    </row>
    <row r="7428" spans="5:5">
      <c r="E7428"/>
    </row>
    <row r="7429" spans="5:5">
      <c r="E7429"/>
    </row>
    <row r="7430" spans="5:5">
      <c r="E7430"/>
    </row>
    <row r="7431" spans="5:5" ht="13.8" thickBot="1">
      <c r="E7431"/>
    </row>
    <row r="7432" spans="5:5" ht="14.4" thickTop="1" thickBot="1">
      <c r="E7432"/>
    </row>
    <row r="7433" spans="5:5" ht="14.4" thickTop="1" thickBot="1">
      <c r="E7433"/>
    </row>
    <row r="7434" spans="5:5" ht="14.4" thickTop="1" thickBot="1">
      <c r="E7434"/>
    </row>
    <row r="7435" spans="5:5" ht="14.4" thickTop="1" thickBot="1">
      <c r="E7435"/>
    </row>
    <row r="7436" spans="5:5" ht="14.4" thickTop="1" thickBot="1">
      <c r="E7436"/>
    </row>
    <row r="7437" spans="5:5" ht="14.4" thickTop="1" thickBot="1">
      <c r="E7437"/>
    </row>
    <row r="7438" spans="5:5" ht="14.4" thickTop="1" thickBot="1">
      <c r="E7438"/>
    </row>
    <row r="7439" spans="5:5" ht="14.4" thickTop="1" thickBot="1">
      <c r="E7439"/>
    </row>
    <row r="7440" spans="5:5" ht="14.4" thickTop="1" thickBot="1">
      <c r="E7440"/>
    </row>
    <row r="7441" spans="5:5" ht="14.4" thickTop="1" thickBot="1">
      <c r="E7441"/>
    </row>
    <row r="7442" spans="5:5" ht="14.4" thickTop="1" thickBot="1">
      <c r="E7442"/>
    </row>
    <row r="7443" spans="5:5" ht="14.4" thickTop="1" thickBot="1">
      <c r="E7443"/>
    </row>
    <row r="7444" spans="5:5" ht="14.4" thickTop="1" thickBot="1">
      <c r="E7444"/>
    </row>
    <row r="7445" spans="5:5" ht="14.4" thickTop="1" thickBot="1">
      <c r="E7445"/>
    </row>
    <row r="7446" spans="5:5" ht="14.4" thickTop="1" thickBot="1">
      <c r="E7446"/>
    </row>
    <row r="7447" spans="5:5" ht="14.4" thickTop="1" thickBot="1">
      <c r="E7447"/>
    </row>
    <row r="7448" spans="5:5" ht="14.4" thickTop="1" thickBot="1">
      <c r="E7448"/>
    </row>
    <row r="7449" spans="5:5" ht="14.4" thickTop="1" thickBot="1">
      <c r="E7449"/>
    </row>
    <row r="7450" spans="5:5" ht="14.4" thickTop="1" thickBot="1">
      <c r="E7450"/>
    </row>
    <row r="7451" spans="5:5" ht="14.4" thickTop="1" thickBot="1">
      <c r="E7451"/>
    </row>
    <row r="7452" spans="5:5" ht="14.4" thickTop="1" thickBot="1">
      <c r="E7452"/>
    </row>
    <row r="7453" spans="5:5" ht="14.4" thickTop="1" thickBot="1">
      <c r="E7453"/>
    </row>
    <row r="7454" spans="5:5" ht="14.4" thickTop="1" thickBot="1">
      <c r="E7454"/>
    </row>
    <row r="7455" spans="5:5" ht="14.4" thickTop="1" thickBot="1">
      <c r="E7455"/>
    </row>
    <row r="7456" spans="5:5" ht="14.4" thickTop="1" thickBot="1">
      <c r="E7456"/>
    </row>
    <row r="7457" spans="5:5" ht="14.4" thickTop="1" thickBot="1">
      <c r="E7457"/>
    </row>
    <row r="7458" spans="5:5" ht="14.4" thickTop="1" thickBot="1">
      <c r="E7458"/>
    </row>
    <row r="7459" spans="5:5" ht="14.4" thickTop="1" thickBot="1">
      <c r="E7459"/>
    </row>
    <row r="7460" spans="5:5" ht="14.4" thickTop="1" thickBot="1">
      <c r="E7460"/>
    </row>
    <row r="7461" spans="5:5" ht="14.4" thickTop="1" thickBot="1">
      <c r="E7461"/>
    </row>
    <row r="7462" spans="5:5" ht="14.4" thickTop="1" thickBot="1">
      <c r="E7462"/>
    </row>
    <row r="7463" spans="5:5" ht="14.4" thickTop="1" thickBot="1">
      <c r="E7463"/>
    </row>
    <row r="7464" spans="5:5" ht="14.4" thickTop="1" thickBot="1">
      <c r="E7464"/>
    </row>
    <row r="7465" spans="5:5" ht="14.4" thickTop="1" thickBot="1">
      <c r="E7465"/>
    </row>
    <row r="7466" spans="5:5" ht="14.4" thickTop="1" thickBot="1">
      <c r="E7466"/>
    </row>
    <row r="7467" spans="5:5" ht="14.4" thickTop="1" thickBot="1">
      <c r="E7467"/>
    </row>
    <row r="7468" spans="5:5" ht="14.4" thickTop="1" thickBot="1">
      <c r="E7468"/>
    </row>
    <row r="7469" spans="5:5" ht="14.4" thickTop="1" thickBot="1">
      <c r="E7469"/>
    </row>
    <row r="7470" spans="5:5" ht="14.4" thickTop="1" thickBot="1">
      <c r="E7470"/>
    </row>
    <row r="7471" spans="5:5" ht="14.4" thickTop="1" thickBot="1">
      <c r="E7471"/>
    </row>
    <row r="7472" spans="5:5" ht="14.4" thickTop="1" thickBot="1">
      <c r="E7472"/>
    </row>
    <row r="7473" spans="5:5" ht="14.4" thickTop="1" thickBot="1">
      <c r="E7473"/>
    </row>
    <row r="7474" spans="5:5" ht="14.4" thickTop="1" thickBot="1">
      <c r="E7474"/>
    </row>
    <row r="7475" spans="5:5" ht="14.4" thickTop="1" thickBot="1">
      <c r="E7475"/>
    </row>
    <row r="7476" spans="5:5" ht="14.4" thickTop="1" thickBot="1">
      <c r="E7476"/>
    </row>
    <row r="7477" spans="5:5" ht="14.4" thickTop="1" thickBot="1">
      <c r="E7477"/>
    </row>
    <row r="7478" spans="5:5" ht="14.4" thickTop="1" thickBot="1">
      <c r="E7478"/>
    </row>
    <row r="7479" spans="5:5" ht="14.4" thickTop="1" thickBot="1">
      <c r="E7479"/>
    </row>
    <row r="7480" spans="5:5" ht="14.4" thickTop="1" thickBot="1">
      <c r="E7480"/>
    </row>
    <row r="7481" spans="5:5" ht="14.4" thickTop="1" thickBot="1">
      <c r="E7481"/>
    </row>
    <row r="7482" spans="5:5" ht="14.4" thickTop="1" thickBot="1">
      <c r="E7482"/>
    </row>
    <row r="7483" spans="5:5" ht="14.4" thickTop="1" thickBot="1">
      <c r="E7483"/>
    </row>
    <row r="7484" spans="5:5" ht="14.4" thickTop="1" thickBot="1">
      <c r="E7484"/>
    </row>
    <row r="7485" spans="5:5" ht="14.4" thickTop="1" thickBot="1">
      <c r="E7485"/>
    </row>
    <row r="7486" spans="5:5" ht="14.4" thickTop="1" thickBot="1">
      <c r="E7486"/>
    </row>
    <row r="7487" spans="5:5" ht="14.4" thickTop="1" thickBot="1">
      <c r="E7487"/>
    </row>
    <row r="7488" spans="5:5" ht="13.8" thickTop="1">
      <c r="E7488"/>
    </row>
    <row r="7489" spans="5:5">
      <c r="E7489"/>
    </row>
    <row r="7490" spans="5:5">
      <c r="E7490"/>
    </row>
    <row r="7491" spans="5:5">
      <c r="E7491"/>
    </row>
    <row r="7492" spans="5:5">
      <c r="E7492"/>
    </row>
    <row r="7493" spans="5:5">
      <c r="E7493"/>
    </row>
    <row r="7494" spans="5:5">
      <c r="E7494"/>
    </row>
    <row r="7495" spans="5:5">
      <c r="E7495"/>
    </row>
    <row r="7496" spans="5:5">
      <c r="E7496"/>
    </row>
    <row r="7497" spans="5:5">
      <c r="E7497"/>
    </row>
    <row r="7498" spans="5:5">
      <c r="E7498"/>
    </row>
    <row r="7499" spans="5:5">
      <c r="E7499"/>
    </row>
    <row r="7500" spans="5:5">
      <c r="E7500"/>
    </row>
    <row r="7501" spans="5:5" ht="13.8" thickBot="1">
      <c r="E7501"/>
    </row>
    <row r="7502" spans="5:5" ht="14.4" thickTop="1" thickBot="1">
      <c r="E7502"/>
    </row>
    <row r="7503" spans="5:5" ht="14.4" thickTop="1" thickBot="1">
      <c r="E7503"/>
    </row>
    <row r="7504" spans="5:5" ht="14.4" thickTop="1" thickBot="1">
      <c r="E7504"/>
    </row>
    <row r="7505" spans="5:5" ht="14.4" thickTop="1" thickBot="1">
      <c r="E7505"/>
    </row>
    <row r="7506" spans="5:5" ht="14.4" thickTop="1" thickBot="1">
      <c r="E7506"/>
    </row>
    <row r="7507" spans="5:5" ht="14.4" thickTop="1" thickBot="1">
      <c r="E7507"/>
    </row>
    <row r="7508" spans="5:5" ht="14.4" thickTop="1" thickBot="1">
      <c r="E7508"/>
    </row>
    <row r="7509" spans="5:5" ht="14.4" thickTop="1" thickBot="1">
      <c r="E7509"/>
    </row>
    <row r="7510" spans="5:5" ht="14.4" thickTop="1" thickBot="1">
      <c r="E7510"/>
    </row>
    <row r="7511" spans="5:5" ht="14.4" thickTop="1" thickBot="1">
      <c r="E7511"/>
    </row>
    <row r="7512" spans="5:5" ht="14.4" thickTop="1" thickBot="1">
      <c r="E7512"/>
    </row>
    <row r="7513" spans="5:5" ht="14.4" thickTop="1" thickBot="1">
      <c r="E7513"/>
    </row>
    <row r="7514" spans="5:5" ht="14.4" thickTop="1" thickBot="1">
      <c r="E7514"/>
    </row>
    <row r="7515" spans="5:5" ht="14.4" thickTop="1" thickBot="1">
      <c r="E7515"/>
    </row>
    <row r="7516" spans="5:5" ht="14.4" thickTop="1" thickBot="1">
      <c r="E7516"/>
    </row>
    <row r="7517" spans="5:5" ht="14.4" thickTop="1" thickBot="1">
      <c r="E7517"/>
    </row>
    <row r="7518" spans="5:5" ht="14.4" thickTop="1" thickBot="1">
      <c r="E7518"/>
    </row>
    <row r="7519" spans="5:5" ht="14.4" thickTop="1" thickBot="1">
      <c r="E7519"/>
    </row>
    <row r="7520" spans="5:5" ht="14.4" thickTop="1" thickBot="1">
      <c r="E7520"/>
    </row>
    <row r="7521" spans="5:5" ht="14.4" thickTop="1" thickBot="1">
      <c r="E7521"/>
    </row>
    <row r="7522" spans="5:5" ht="14.4" thickTop="1" thickBot="1">
      <c r="E7522"/>
    </row>
    <row r="7523" spans="5:5" ht="14.4" thickTop="1" thickBot="1">
      <c r="E7523"/>
    </row>
    <row r="7524" spans="5:5" ht="14.4" thickTop="1" thickBot="1">
      <c r="E7524"/>
    </row>
    <row r="7525" spans="5:5" ht="14.4" thickTop="1" thickBot="1">
      <c r="E7525"/>
    </row>
    <row r="7526" spans="5:5" ht="14.4" thickTop="1" thickBot="1">
      <c r="E7526"/>
    </row>
    <row r="7527" spans="5:5" ht="14.4" thickTop="1" thickBot="1">
      <c r="E7527"/>
    </row>
    <row r="7528" spans="5:5" ht="14.4" thickTop="1" thickBot="1">
      <c r="E7528"/>
    </row>
    <row r="7529" spans="5:5" ht="14.4" thickTop="1" thickBot="1">
      <c r="E7529"/>
    </row>
    <row r="7530" spans="5:5" ht="14.4" thickTop="1" thickBot="1">
      <c r="E7530"/>
    </row>
    <row r="7531" spans="5:5" ht="14.4" thickTop="1" thickBot="1">
      <c r="E7531"/>
    </row>
    <row r="7532" spans="5:5" ht="14.4" thickTop="1" thickBot="1">
      <c r="E7532"/>
    </row>
    <row r="7533" spans="5:5" ht="14.4" thickTop="1" thickBot="1">
      <c r="E7533"/>
    </row>
    <row r="7534" spans="5:5" ht="14.4" thickTop="1" thickBot="1">
      <c r="E7534"/>
    </row>
    <row r="7535" spans="5:5" ht="14.4" thickTop="1" thickBot="1">
      <c r="E7535"/>
    </row>
    <row r="7536" spans="5:5" ht="14.4" thickTop="1" thickBot="1">
      <c r="E7536"/>
    </row>
    <row r="7537" spans="5:5" ht="14.4" thickTop="1" thickBot="1">
      <c r="E7537"/>
    </row>
    <row r="7538" spans="5:5" ht="14.4" thickTop="1" thickBot="1">
      <c r="E7538"/>
    </row>
    <row r="7539" spans="5:5" ht="14.4" thickTop="1" thickBot="1">
      <c r="E7539"/>
    </row>
    <row r="7540" spans="5:5" ht="14.4" thickTop="1" thickBot="1">
      <c r="E7540"/>
    </row>
    <row r="7541" spans="5:5" ht="14.4" thickTop="1" thickBot="1">
      <c r="E7541"/>
    </row>
    <row r="7542" spans="5:5" ht="14.4" thickTop="1" thickBot="1">
      <c r="E7542"/>
    </row>
    <row r="7543" spans="5:5" ht="14.4" thickTop="1" thickBot="1">
      <c r="E7543"/>
    </row>
    <row r="7544" spans="5:5" ht="14.4" thickTop="1" thickBot="1">
      <c r="E7544"/>
    </row>
    <row r="7545" spans="5:5" ht="14.4" thickTop="1" thickBot="1">
      <c r="E7545"/>
    </row>
    <row r="7546" spans="5:5" ht="14.4" thickTop="1" thickBot="1">
      <c r="E7546"/>
    </row>
    <row r="7547" spans="5:5" ht="14.4" thickTop="1" thickBot="1">
      <c r="E7547"/>
    </row>
    <row r="7548" spans="5:5" ht="14.4" thickTop="1" thickBot="1">
      <c r="E7548"/>
    </row>
    <row r="7549" spans="5:5" ht="14.4" thickTop="1" thickBot="1">
      <c r="E7549"/>
    </row>
    <row r="7550" spans="5:5" ht="14.4" thickTop="1" thickBot="1">
      <c r="E7550"/>
    </row>
    <row r="7551" spans="5:5" ht="14.4" thickTop="1" thickBot="1">
      <c r="E7551"/>
    </row>
    <row r="7552" spans="5:5" ht="14.4" thickTop="1" thickBot="1">
      <c r="E7552"/>
    </row>
    <row r="7553" spans="5:5" ht="14.4" thickTop="1" thickBot="1">
      <c r="E7553"/>
    </row>
    <row r="7554" spans="5:5" ht="14.4" thickTop="1" thickBot="1">
      <c r="E7554"/>
    </row>
    <row r="7555" spans="5:5" ht="14.4" thickTop="1" thickBot="1">
      <c r="E7555"/>
    </row>
    <row r="7556" spans="5:5" ht="14.4" thickTop="1" thickBot="1">
      <c r="E7556"/>
    </row>
    <row r="7557" spans="5:5" ht="14.4" thickTop="1" thickBot="1">
      <c r="E7557"/>
    </row>
    <row r="7558" spans="5:5" ht="13.8" thickTop="1">
      <c r="E7558"/>
    </row>
    <row r="7559" spans="5:5">
      <c r="E7559"/>
    </row>
    <row r="7560" spans="5:5">
      <c r="E7560"/>
    </row>
    <row r="7561" spans="5:5">
      <c r="E7561"/>
    </row>
    <row r="7562" spans="5:5">
      <c r="E7562"/>
    </row>
    <row r="7563" spans="5:5">
      <c r="E7563"/>
    </row>
    <row r="7564" spans="5:5">
      <c r="E7564"/>
    </row>
    <row r="7565" spans="5:5">
      <c r="E7565"/>
    </row>
    <row r="7566" spans="5:5">
      <c r="E7566"/>
    </row>
    <row r="7567" spans="5:5">
      <c r="E7567"/>
    </row>
    <row r="7568" spans="5:5">
      <c r="E7568"/>
    </row>
    <row r="7569" spans="5:5">
      <c r="E7569"/>
    </row>
    <row r="7570" spans="5:5">
      <c r="E7570"/>
    </row>
    <row r="7571" spans="5:5" ht="13.8" thickBot="1">
      <c r="E7571"/>
    </row>
    <row r="7572" spans="5:5" ht="14.4" thickTop="1" thickBot="1">
      <c r="E7572"/>
    </row>
    <row r="7573" spans="5:5" ht="14.4" thickTop="1" thickBot="1">
      <c r="E7573"/>
    </row>
    <row r="7574" spans="5:5" ht="14.4" thickTop="1" thickBot="1">
      <c r="E7574"/>
    </row>
    <row r="7575" spans="5:5" ht="14.4" thickTop="1" thickBot="1">
      <c r="E7575"/>
    </row>
    <row r="7576" spans="5:5" ht="14.4" thickTop="1" thickBot="1">
      <c r="E7576"/>
    </row>
    <row r="7577" spans="5:5" ht="14.4" thickTop="1" thickBot="1">
      <c r="E7577"/>
    </row>
    <row r="7578" spans="5:5" ht="14.4" thickTop="1" thickBot="1">
      <c r="E7578"/>
    </row>
    <row r="7579" spans="5:5" ht="14.4" thickTop="1" thickBot="1">
      <c r="E7579"/>
    </row>
    <row r="7580" spans="5:5" ht="14.4" thickTop="1" thickBot="1">
      <c r="E7580"/>
    </row>
    <row r="7581" spans="5:5" ht="14.4" thickTop="1" thickBot="1">
      <c r="E7581"/>
    </row>
    <row r="7582" spans="5:5" ht="14.4" thickTop="1" thickBot="1">
      <c r="E7582"/>
    </row>
    <row r="7583" spans="5:5" ht="14.4" thickTop="1" thickBot="1">
      <c r="E7583"/>
    </row>
    <row r="7584" spans="5:5" ht="14.4" thickTop="1" thickBot="1">
      <c r="E7584"/>
    </row>
    <row r="7585" spans="5:5" ht="14.4" thickTop="1" thickBot="1">
      <c r="E7585"/>
    </row>
    <row r="7586" spans="5:5" ht="14.4" thickTop="1" thickBot="1">
      <c r="E7586"/>
    </row>
    <row r="7587" spans="5:5" ht="14.4" thickTop="1" thickBot="1">
      <c r="E7587"/>
    </row>
    <row r="7588" spans="5:5" ht="14.4" thickTop="1" thickBot="1">
      <c r="E7588"/>
    </row>
    <row r="7589" spans="5:5" ht="14.4" thickTop="1" thickBot="1">
      <c r="E7589"/>
    </row>
    <row r="7590" spans="5:5" ht="14.4" thickTop="1" thickBot="1">
      <c r="E7590"/>
    </row>
    <row r="7591" spans="5:5" ht="14.4" thickTop="1" thickBot="1">
      <c r="E7591"/>
    </row>
    <row r="7592" spans="5:5" ht="14.4" thickTop="1" thickBot="1">
      <c r="E7592"/>
    </row>
    <row r="7593" spans="5:5" ht="14.4" thickTop="1" thickBot="1">
      <c r="E7593"/>
    </row>
    <row r="7594" spans="5:5" ht="14.4" thickTop="1" thickBot="1">
      <c r="E7594"/>
    </row>
    <row r="7595" spans="5:5" ht="14.4" thickTop="1" thickBot="1">
      <c r="E7595"/>
    </row>
    <row r="7596" spans="5:5" ht="14.4" thickTop="1" thickBot="1">
      <c r="E7596"/>
    </row>
    <row r="7597" spans="5:5" ht="14.4" thickTop="1" thickBot="1">
      <c r="E7597"/>
    </row>
    <row r="7598" spans="5:5" ht="14.4" thickTop="1" thickBot="1">
      <c r="E7598"/>
    </row>
    <row r="7599" spans="5:5" ht="14.4" thickTop="1" thickBot="1">
      <c r="E7599"/>
    </row>
    <row r="7600" spans="5:5" ht="14.4" thickTop="1" thickBot="1">
      <c r="E7600"/>
    </row>
    <row r="7601" spans="5:5" ht="14.4" thickTop="1" thickBot="1">
      <c r="E7601"/>
    </row>
    <row r="7602" spans="5:5" ht="14.4" thickTop="1" thickBot="1">
      <c r="E7602"/>
    </row>
    <row r="7603" spans="5:5" ht="14.4" thickTop="1" thickBot="1">
      <c r="E7603"/>
    </row>
    <row r="7604" spans="5:5" ht="14.4" thickTop="1" thickBot="1">
      <c r="E7604"/>
    </row>
    <row r="7605" spans="5:5" ht="14.4" thickTop="1" thickBot="1">
      <c r="E7605"/>
    </row>
    <row r="7606" spans="5:5" ht="14.4" thickTop="1" thickBot="1">
      <c r="E7606"/>
    </row>
    <row r="7607" spans="5:5" ht="14.4" thickTop="1" thickBot="1">
      <c r="E7607"/>
    </row>
    <row r="7608" spans="5:5" ht="14.4" thickTop="1" thickBot="1">
      <c r="E7608"/>
    </row>
    <row r="7609" spans="5:5" ht="14.4" thickTop="1" thickBot="1">
      <c r="E7609"/>
    </row>
    <row r="7610" spans="5:5" ht="14.4" thickTop="1" thickBot="1">
      <c r="E7610"/>
    </row>
    <row r="7611" spans="5:5" ht="14.4" thickTop="1" thickBot="1">
      <c r="E7611"/>
    </row>
    <row r="7612" spans="5:5" ht="14.4" thickTop="1" thickBot="1">
      <c r="E7612"/>
    </row>
    <row r="7613" spans="5:5" ht="14.4" thickTop="1" thickBot="1">
      <c r="E7613"/>
    </row>
    <row r="7614" spans="5:5" ht="14.4" thickTop="1" thickBot="1">
      <c r="E7614"/>
    </row>
    <row r="7615" spans="5:5" ht="14.4" thickTop="1" thickBot="1">
      <c r="E7615"/>
    </row>
    <row r="7616" spans="5:5" ht="14.4" thickTop="1" thickBot="1">
      <c r="E7616"/>
    </row>
    <row r="7617" spans="5:5" ht="14.4" thickTop="1" thickBot="1">
      <c r="E7617"/>
    </row>
    <row r="7618" spans="5:5" ht="14.4" thickTop="1" thickBot="1">
      <c r="E7618"/>
    </row>
    <row r="7619" spans="5:5" ht="14.4" thickTop="1" thickBot="1">
      <c r="E7619"/>
    </row>
    <row r="7620" spans="5:5" ht="14.4" thickTop="1" thickBot="1">
      <c r="E7620"/>
    </row>
    <row r="7621" spans="5:5" ht="14.4" thickTop="1" thickBot="1">
      <c r="E7621"/>
    </row>
    <row r="7622" spans="5:5" ht="14.4" thickTop="1" thickBot="1">
      <c r="E7622"/>
    </row>
    <row r="7623" spans="5:5" ht="14.4" thickTop="1" thickBot="1">
      <c r="E7623"/>
    </row>
    <row r="7624" spans="5:5" ht="14.4" thickTop="1" thickBot="1">
      <c r="E7624"/>
    </row>
    <row r="7625" spans="5:5" ht="14.4" thickTop="1" thickBot="1">
      <c r="E7625"/>
    </row>
    <row r="7626" spans="5:5" ht="14.4" thickTop="1" thickBot="1">
      <c r="E7626"/>
    </row>
    <row r="7627" spans="5:5" ht="14.4" thickTop="1" thickBot="1">
      <c r="E7627"/>
    </row>
    <row r="7628" spans="5:5" ht="13.8" thickTop="1">
      <c r="E7628"/>
    </row>
    <row r="7629" spans="5:5">
      <c r="E7629"/>
    </row>
    <row r="7630" spans="5:5">
      <c r="E7630"/>
    </row>
    <row r="7631" spans="5:5">
      <c r="E7631"/>
    </row>
    <row r="7632" spans="5:5">
      <c r="E7632"/>
    </row>
    <row r="7633" spans="5:5">
      <c r="E7633"/>
    </row>
    <row r="7634" spans="5:5">
      <c r="E7634"/>
    </row>
    <row r="7635" spans="5:5">
      <c r="E7635"/>
    </row>
    <row r="7636" spans="5:5">
      <c r="E7636"/>
    </row>
    <row r="7637" spans="5:5">
      <c r="E7637"/>
    </row>
    <row r="7638" spans="5:5">
      <c r="E7638"/>
    </row>
    <row r="7639" spans="5:5">
      <c r="E7639"/>
    </row>
    <row r="7640" spans="5:5">
      <c r="E7640"/>
    </row>
    <row r="7641" spans="5:5" ht="13.8" thickBot="1">
      <c r="E7641"/>
    </row>
    <row r="7642" spans="5:5" ht="14.4" thickTop="1" thickBot="1">
      <c r="E7642"/>
    </row>
    <row r="7643" spans="5:5" ht="14.4" thickTop="1" thickBot="1">
      <c r="E7643"/>
    </row>
    <row r="7644" spans="5:5" ht="14.4" thickTop="1" thickBot="1">
      <c r="E7644"/>
    </row>
    <row r="7645" spans="5:5" ht="14.4" thickTop="1" thickBot="1">
      <c r="E7645"/>
    </row>
    <row r="7646" spans="5:5" ht="14.4" thickTop="1" thickBot="1">
      <c r="E7646"/>
    </row>
    <row r="7647" spans="5:5" ht="14.4" thickTop="1" thickBot="1">
      <c r="E7647"/>
    </row>
    <row r="7648" spans="5:5" ht="14.4" thickTop="1" thickBot="1">
      <c r="E7648"/>
    </row>
    <row r="7649" spans="5:5" ht="14.4" thickTop="1" thickBot="1">
      <c r="E7649"/>
    </row>
    <row r="7650" spans="5:5" ht="14.4" thickTop="1" thickBot="1">
      <c r="E7650"/>
    </row>
    <row r="7651" spans="5:5" ht="14.4" thickTop="1" thickBot="1">
      <c r="E7651"/>
    </row>
    <row r="7652" spans="5:5" ht="14.4" thickTop="1" thickBot="1">
      <c r="E7652"/>
    </row>
    <row r="7653" spans="5:5" ht="14.4" thickTop="1" thickBot="1">
      <c r="E7653"/>
    </row>
    <row r="7654" spans="5:5" ht="14.4" thickTop="1" thickBot="1">
      <c r="E7654"/>
    </row>
    <row r="7655" spans="5:5" ht="14.4" thickTop="1" thickBot="1">
      <c r="E7655"/>
    </row>
    <row r="7656" spans="5:5" ht="14.4" thickTop="1" thickBot="1">
      <c r="E7656"/>
    </row>
    <row r="7657" spans="5:5" ht="14.4" thickTop="1" thickBot="1">
      <c r="E7657"/>
    </row>
    <row r="7658" spans="5:5" ht="14.4" thickTop="1" thickBot="1">
      <c r="E7658"/>
    </row>
    <row r="7659" spans="5:5" ht="14.4" thickTop="1" thickBot="1">
      <c r="E7659"/>
    </row>
    <row r="7660" spans="5:5" ht="14.4" thickTop="1" thickBot="1">
      <c r="E7660"/>
    </row>
    <row r="7661" spans="5:5" ht="14.4" thickTop="1" thickBot="1">
      <c r="E7661"/>
    </row>
    <row r="7662" spans="5:5" ht="14.4" thickTop="1" thickBot="1">
      <c r="E7662"/>
    </row>
    <row r="7663" spans="5:5" ht="14.4" thickTop="1" thickBot="1">
      <c r="E7663"/>
    </row>
    <row r="7664" spans="5:5" ht="14.4" thickTop="1" thickBot="1">
      <c r="E7664"/>
    </row>
    <row r="7665" spans="5:5" ht="14.4" thickTop="1" thickBot="1">
      <c r="E7665"/>
    </row>
    <row r="7666" spans="5:5" ht="14.4" thickTop="1" thickBot="1">
      <c r="E7666"/>
    </row>
    <row r="7667" spans="5:5" ht="14.4" thickTop="1" thickBot="1">
      <c r="E7667"/>
    </row>
    <row r="7668" spans="5:5" ht="14.4" thickTop="1" thickBot="1">
      <c r="E7668"/>
    </row>
    <row r="7669" spans="5:5" ht="14.4" thickTop="1" thickBot="1">
      <c r="E7669"/>
    </row>
    <row r="7670" spans="5:5" ht="14.4" thickTop="1" thickBot="1">
      <c r="E7670"/>
    </row>
    <row r="7671" spans="5:5" ht="14.4" thickTop="1" thickBot="1">
      <c r="E7671"/>
    </row>
    <row r="7672" spans="5:5" ht="14.4" thickTop="1" thickBot="1">
      <c r="E7672"/>
    </row>
    <row r="7673" spans="5:5" ht="14.4" thickTop="1" thickBot="1">
      <c r="E7673"/>
    </row>
    <row r="7674" spans="5:5" ht="14.4" thickTop="1" thickBot="1">
      <c r="E7674"/>
    </row>
    <row r="7675" spans="5:5" ht="14.4" thickTop="1" thickBot="1">
      <c r="E7675"/>
    </row>
    <row r="7676" spans="5:5" ht="14.4" thickTop="1" thickBot="1">
      <c r="E7676"/>
    </row>
    <row r="7677" spans="5:5" ht="14.4" thickTop="1" thickBot="1">
      <c r="E7677"/>
    </row>
    <row r="7678" spans="5:5" ht="14.4" thickTop="1" thickBot="1">
      <c r="E7678"/>
    </row>
    <row r="7679" spans="5:5" ht="14.4" thickTop="1" thickBot="1">
      <c r="E7679"/>
    </row>
    <row r="7680" spans="5:5" ht="14.4" thickTop="1" thickBot="1">
      <c r="E7680"/>
    </row>
    <row r="7681" spans="5:5" ht="14.4" thickTop="1" thickBot="1">
      <c r="E7681"/>
    </row>
    <row r="7682" spans="5:5" ht="14.4" thickTop="1" thickBot="1">
      <c r="E7682"/>
    </row>
    <row r="7683" spans="5:5" ht="14.4" thickTop="1" thickBot="1">
      <c r="E7683"/>
    </row>
    <row r="7684" spans="5:5" ht="14.4" thickTop="1" thickBot="1">
      <c r="E7684"/>
    </row>
    <row r="7685" spans="5:5" ht="14.4" thickTop="1" thickBot="1">
      <c r="E7685"/>
    </row>
    <row r="7686" spans="5:5" ht="14.4" thickTop="1" thickBot="1">
      <c r="E7686"/>
    </row>
    <row r="7687" spans="5:5" ht="14.4" thickTop="1" thickBot="1">
      <c r="E7687"/>
    </row>
    <row r="7688" spans="5:5" ht="14.4" thickTop="1" thickBot="1">
      <c r="E7688"/>
    </row>
    <row r="7689" spans="5:5" ht="14.4" thickTop="1" thickBot="1">
      <c r="E7689"/>
    </row>
    <row r="7690" spans="5:5" ht="14.4" thickTop="1" thickBot="1">
      <c r="E7690"/>
    </row>
    <row r="7691" spans="5:5" ht="14.4" thickTop="1" thickBot="1">
      <c r="E7691"/>
    </row>
    <row r="7692" spans="5:5" ht="14.4" thickTop="1" thickBot="1">
      <c r="E7692"/>
    </row>
    <row r="7693" spans="5:5" ht="14.4" thickTop="1" thickBot="1">
      <c r="E7693"/>
    </row>
    <row r="7694" spans="5:5" ht="14.4" thickTop="1" thickBot="1">
      <c r="E7694"/>
    </row>
    <row r="7695" spans="5:5" ht="14.4" thickTop="1" thickBot="1">
      <c r="E7695"/>
    </row>
    <row r="7696" spans="5:5" ht="14.4" thickTop="1" thickBot="1">
      <c r="E7696"/>
    </row>
    <row r="7697" spans="5:5" ht="14.4" thickTop="1" thickBot="1">
      <c r="E7697"/>
    </row>
    <row r="7698" spans="5:5" ht="13.8" thickTop="1">
      <c r="E7698"/>
    </row>
    <row r="7699" spans="5:5">
      <c r="E7699"/>
    </row>
    <row r="7700" spans="5:5">
      <c r="E7700"/>
    </row>
    <row r="7701" spans="5:5">
      <c r="E7701"/>
    </row>
    <row r="7702" spans="5:5">
      <c r="E7702"/>
    </row>
    <row r="7703" spans="5:5">
      <c r="E7703"/>
    </row>
    <row r="7704" spans="5:5">
      <c r="E7704"/>
    </row>
    <row r="7705" spans="5:5">
      <c r="E7705"/>
    </row>
    <row r="7706" spans="5:5">
      <c r="E7706"/>
    </row>
    <row r="7707" spans="5:5">
      <c r="E7707"/>
    </row>
    <row r="7708" spans="5:5">
      <c r="E7708"/>
    </row>
    <row r="7709" spans="5:5">
      <c r="E7709"/>
    </row>
    <row r="7710" spans="5:5">
      <c r="E7710"/>
    </row>
    <row r="7711" spans="5:5" ht="13.8" thickBot="1">
      <c r="E7711"/>
    </row>
    <row r="7712" spans="5:5" ht="14.4" thickTop="1" thickBot="1">
      <c r="E7712"/>
    </row>
    <row r="7713" spans="5:5" ht="14.4" thickTop="1" thickBot="1">
      <c r="E7713"/>
    </row>
    <row r="7714" spans="5:5" ht="14.4" thickTop="1" thickBot="1">
      <c r="E7714"/>
    </row>
    <row r="7715" spans="5:5" ht="14.4" thickTop="1" thickBot="1">
      <c r="E7715"/>
    </row>
    <row r="7716" spans="5:5" ht="14.4" thickTop="1" thickBot="1">
      <c r="E7716"/>
    </row>
    <row r="7717" spans="5:5" ht="14.4" thickTop="1" thickBot="1">
      <c r="E7717"/>
    </row>
    <row r="7718" spans="5:5" ht="14.4" thickTop="1" thickBot="1">
      <c r="E7718"/>
    </row>
    <row r="7719" spans="5:5" ht="14.4" thickTop="1" thickBot="1">
      <c r="E7719"/>
    </row>
    <row r="7720" spans="5:5" ht="14.4" thickTop="1" thickBot="1">
      <c r="E7720"/>
    </row>
    <row r="7721" spans="5:5" ht="14.4" thickTop="1" thickBot="1">
      <c r="E7721"/>
    </row>
    <row r="7722" spans="5:5" ht="14.4" thickTop="1" thickBot="1">
      <c r="E7722"/>
    </row>
    <row r="7723" spans="5:5" ht="14.4" thickTop="1" thickBot="1">
      <c r="E7723"/>
    </row>
    <row r="7724" spans="5:5" ht="14.4" thickTop="1" thickBot="1">
      <c r="E7724"/>
    </row>
    <row r="7725" spans="5:5" ht="14.4" thickTop="1" thickBot="1">
      <c r="E7725"/>
    </row>
    <row r="7726" spans="5:5" ht="14.4" thickTop="1" thickBot="1">
      <c r="E7726"/>
    </row>
    <row r="7727" spans="5:5" ht="14.4" thickTop="1" thickBot="1">
      <c r="E7727"/>
    </row>
    <row r="7728" spans="5:5" ht="14.4" thickTop="1" thickBot="1">
      <c r="E7728"/>
    </row>
    <row r="7729" spans="5:5" ht="14.4" thickTop="1" thickBot="1">
      <c r="E7729"/>
    </row>
    <row r="7730" spans="5:5" ht="14.4" thickTop="1" thickBot="1">
      <c r="E7730"/>
    </row>
    <row r="7731" spans="5:5" ht="14.4" thickTop="1" thickBot="1">
      <c r="E7731"/>
    </row>
    <row r="7732" spans="5:5" ht="14.4" thickTop="1" thickBot="1">
      <c r="E7732"/>
    </row>
    <row r="7733" spans="5:5" ht="14.4" thickTop="1" thickBot="1">
      <c r="E7733"/>
    </row>
    <row r="7734" spans="5:5" ht="14.4" thickTop="1" thickBot="1">
      <c r="E7734"/>
    </row>
    <row r="7735" spans="5:5" ht="14.4" thickTop="1" thickBot="1">
      <c r="E7735"/>
    </row>
    <row r="7736" spans="5:5" ht="14.4" thickTop="1" thickBot="1">
      <c r="E7736"/>
    </row>
    <row r="7737" spans="5:5" ht="14.4" thickTop="1" thickBot="1">
      <c r="E7737"/>
    </row>
    <row r="7738" spans="5:5" ht="14.4" thickTop="1" thickBot="1">
      <c r="E7738"/>
    </row>
    <row r="7739" spans="5:5" ht="14.4" thickTop="1" thickBot="1">
      <c r="E7739"/>
    </row>
    <row r="7740" spans="5:5" ht="14.4" thickTop="1" thickBot="1">
      <c r="E7740"/>
    </row>
    <row r="7741" spans="5:5" ht="14.4" thickTop="1" thickBot="1">
      <c r="E7741"/>
    </row>
    <row r="7742" spans="5:5" ht="14.4" thickTop="1" thickBot="1">
      <c r="E7742"/>
    </row>
    <row r="7743" spans="5:5" ht="14.4" thickTop="1" thickBot="1">
      <c r="E7743"/>
    </row>
    <row r="7744" spans="5:5" ht="14.4" thickTop="1" thickBot="1">
      <c r="E7744"/>
    </row>
    <row r="7745" spans="5:5" ht="14.4" thickTop="1" thickBot="1">
      <c r="E7745"/>
    </row>
    <row r="7746" spans="5:5" ht="14.4" thickTop="1" thickBot="1">
      <c r="E7746"/>
    </row>
    <row r="7747" spans="5:5" ht="14.4" thickTop="1" thickBot="1">
      <c r="E7747"/>
    </row>
    <row r="7748" spans="5:5" ht="14.4" thickTop="1" thickBot="1">
      <c r="E7748"/>
    </row>
    <row r="7749" spans="5:5" ht="14.4" thickTop="1" thickBot="1">
      <c r="E7749"/>
    </row>
    <row r="7750" spans="5:5" ht="14.4" thickTop="1" thickBot="1">
      <c r="E7750"/>
    </row>
    <row r="7751" spans="5:5" ht="14.4" thickTop="1" thickBot="1">
      <c r="E7751"/>
    </row>
    <row r="7752" spans="5:5" ht="14.4" thickTop="1" thickBot="1">
      <c r="E7752"/>
    </row>
    <row r="7753" spans="5:5" ht="14.4" thickTop="1" thickBot="1">
      <c r="E7753"/>
    </row>
    <row r="7754" spans="5:5" ht="14.4" thickTop="1" thickBot="1">
      <c r="E7754"/>
    </row>
    <row r="7755" spans="5:5" ht="14.4" thickTop="1" thickBot="1">
      <c r="E7755"/>
    </row>
    <row r="7756" spans="5:5" ht="14.4" thickTop="1" thickBot="1">
      <c r="E7756"/>
    </row>
    <row r="7757" spans="5:5" ht="14.4" thickTop="1" thickBot="1">
      <c r="E7757"/>
    </row>
    <row r="7758" spans="5:5" ht="14.4" thickTop="1" thickBot="1">
      <c r="E7758"/>
    </row>
    <row r="7759" spans="5:5" ht="14.4" thickTop="1" thickBot="1">
      <c r="E7759"/>
    </row>
    <row r="7760" spans="5:5" ht="14.4" thickTop="1" thickBot="1">
      <c r="E7760"/>
    </row>
    <row r="7761" spans="5:5" ht="14.4" thickTop="1" thickBot="1">
      <c r="E7761"/>
    </row>
    <row r="7762" spans="5:5" ht="14.4" thickTop="1" thickBot="1">
      <c r="E7762"/>
    </row>
    <row r="7763" spans="5:5" ht="14.4" thickTop="1" thickBot="1">
      <c r="E7763"/>
    </row>
    <row r="7764" spans="5:5" ht="14.4" thickTop="1" thickBot="1">
      <c r="E7764"/>
    </row>
    <row r="7765" spans="5:5" ht="14.4" thickTop="1" thickBot="1">
      <c r="E7765"/>
    </row>
    <row r="7766" spans="5:5" ht="14.4" thickTop="1" thickBot="1">
      <c r="E7766"/>
    </row>
    <row r="7767" spans="5:5" ht="14.4" thickTop="1" thickBot="1">
      <c r="E7767"/>
    </row>
    <row r="7768" spans="5:5" ht="13.8" thickTop="1">
      <c r="E7768"/>
    </row>
    <row r="7769" spans="5:5">
      <c r="E7769"/>
    </row>
    <row r="7770" spans="5:5">
      <c r="E7770"/>
    </row>
    <row r="7771" spans="5:5">
      <c r="E7771"/>
    </row>
    <row r="7772" spans="5:5">
      <c r="E7772"/>
    </row>
    <row r="7773" spans="5:5">
      <c r="E7773"/>
    </row>
    <row r="7774" spans="5:5">
      <c r="E7774"/>
    </row>
    <row r="7775" spans="5:5">
      <c r="E7775"/>
    </row>
    <row r="7776" spans="5:5">
      <c r="E7776"/>
    </row>
    <row r="7777" spans="5:5">
      <c r="E7777"/>
    </row>
    <row r="7778" spans="5:5">
      <c r="E7778"/>
    </row>
    <row r="7779" spans="5:5">
      <c r="E7779"/>
    </row>
    <row r="7780" spans="5:5">
      <c r="E7780"/>
    </row>
    <row r="7781" spans="5:5" ht="13.8" thickBot="1">
      <c r="E7781"/>
    </row>
    <row r="7782" spans="5:5" ht="14.4" thickTop="1" thickBot="1">
      <c r="E7782"/>
    </row>
    <row r="7783" spans="5:5" ht="14.4" thickTop="1" thickBot="1">
      <c r="E7783"/>
    </row>
    <row r="7784" spans="5:5" ht="14.4" thickTop="1" thickBot="1">
      <c r="E7784"/>
    </row>
    <row r="7785" spans="5:5" ht="14.4" thickTop="1" thickBot="1">
      <c r="E7785"/>
    </row>
    <row r="7786" spans="5:5" ht="14.4" thickTop="1" thickBot="1">
      <c r="E7786"/>
    </row>
    <row r="7787" spans="5:5" ht="14.4" thickTop="1" thickBot="1">
      <c r="E7787"/>
    </row>
    <row r="7788" spans="5:5" ht="14.4" thickTop="1" thickBot="1">
      <c r="E7788"/>
    </row>
    <row r="7789" spans="5:5" ht="14.4" thickTop="1" thickBot="1">
      <c r="E7789"/>
    </row>
    <row r="7790" spans="5:5" ht="14.4" thickTop="1" thickBot="1">
      <c r="E7790"/>
    </row>
    <row r="7791" spans="5:5" ht="14.4" thickTop="1" thickBot="1">
      <c r="E7791"/>
    </row>
    <row r="7792" spans="5:5" ht="14.4" thickTop="1" thickBot="1">
      <c r="E7792"/>
    </row>
    <row r="7793" spans="5:5" ht="14.4" thickTop="1" thickBot="1">
      <c r="E7793"/>
    </row>
    <row r="7794" spans="5:5" ht="14.4" thickTop="1" thickBot="1">
      <c r="E7794"/>
    </row>
    <row r="7795" spans="5:5" ht="14.4" thickTop="1" thickBot="1">
      <c r="E7795"/>
    </row>
    <row r="7796" spans="5:5" ht="14.4" thickTop="1" thickBot="1">
      <c r="E7796"/>
    </row>
    <row r="7797" spans="5:5" ht="14.4" thickTop="1" thickBot="1">
      <c r="E7797"/>
    </row>
    <row r="7798" spans="5:5" ht="14.4" thickTop="1" thickBot="1">
      <c r="E7798"/>
    </row>
    <row r="7799" spans="5:5" ht="14.4" thickTop="1" thickBot="1">
      <c r="E7799"/>
    </row>
    <row r="7800" spans="5:5" ht="14.4" thickTop="1" thickBot="1">
      <c r="E7800"/>
    </row>
    <row r="7801" spans="5:5" ht="14.4" thickTop="1" thickBot="1">
      <c r="E7801"/>
    </row>
    <row r="7802" spans="5:5" ht="14.4" thickTop="1" thickBot="1">
      <c r="E7802"/>
    </row>
    <row r="7803" spans="5:5" ht="14.4" thickTop="1" thickBot="1">
      <c r="E7803"/>
    </row>
    <row r="7804" spans="5:5" ht="14.4" thickTop="1" thickBot="1">
      <c r="E7804"/>
    </row>
    <row r="7805" spans="5:5" ht="14.4" thickTop="1" thickBot="1">
      <c r="E7805"/>
    </row>
    <row r="7806" spans="5:5" ht="14.4" thickTop="1" thickBot="1">
      <c r="E7806"/>
    </row>
    <row r="7807" spans="5:5" ht="14.4" thickTop="1" thickBot="1">
      <c r="E7807"/>
    </row>
    <row r="7808" spans="5:5" ht="14.4" thickTop="1" thickBot="1">
      <c r="E7808"/>
    </row>
    <row r="7809" spans="5:5" ht="14.4" thickTop="1" thickBot="1">
      <c r="E7809"/>
    </row>
    <row r="7810" spans="5:5" ht="14.4" thickTop="1" thickBot="1">
      <c r="E7810"/>
    </row>
    <row r="7811" spans="5:5" ht="14.4" thickTop="1" thickBot="1">
      <c r="E7811"/>
    </row>
    <row r="7812" spans="5:5" ht="14.4" thickTop="1" thickBot="1">
      <c r="E7812"/>
    </row>
    <row r="7813" spans="5:5" ht="14.4" thickTop="1" thickBot="1">
      <c r="E7813"/>
    </row>
    <row r="7814" spans="5:5" ht="14.4" thickTop="1" thickBot="1">
      <c r="E7814"/>
    </row>
    <row r="7815" spans="5:5" ht="14.4" thickTop="1" thickBot="1">
      <c r="E7815"/>
    </row>
    <row r="7816" spans="5:5" ht="14.4" thickTop="1" thickBot="1">
      <c r="E7816"/>
    </row>
    <row r="7817" spans="5:5" ht="14.4" thickTop="1" thickBot="1">
      <c r="E7817"/>
    </row>
    <row r="7818" spans="5:5" ht="14.4" thickTop="1" thickBot="1">
      <c r="E7818"/>
    </row>
    <row r="7819" spans="5:5" ht="14.4" thickTop="1" thickBot="1">
      <c r="E7819"/>
    </row>
    <row r="7820" spans="5:5" ht="14.4" thickTop="1" thickBot="1">
      <c r="E7820"/>
    </row>
    <row r="7821" spans="5:5" ht="14.4" thickTop="1" thickBot="1">
      <c r="E7821"/>
    </row>
    <row r="7822" spans="5:5" ht="14.4" thickTop="1" thickBot="1">
      <c r="E7822"/>
    </row>
    <row r="7823" spans="5:5" ht="14.4" thickTop="1" thickBot="1">
      <c r="E7823"/>
    </row>
    <row r="7824" spans="5:5" ht="14.4" thickTop="1" thickBot="1">
      <c r="E7824"/>
    </row>
    <row r="7825" spans="5:5" ht="14.4" thickTop="1" thickBot="1">
      <c r="E7825"/>
    </row>
    <row r="7826" spans="5:5" ht="14.4" thickTop="1" thickBot="1">
      <c r="E7826"/>
    </row>
    <row r="7827" spans="5:5" ht="14.4" thickTop="1" thickBot="1">
      <c r="E7827"/>
    </row>
    <row r="7828" spans="5:5" ht="14.4" thickTop="1" thickBot="1">
      <c r="E7828"/>
    </row>
    <row r="7829" spans="5:5" ht="14.4" thickTop="1" thickBot="1">
      <c r="E7829"/>
    </row>
    <row r="7830" spans="5:5" ht="14.4" thickTop="1" thickBot="1">
      <c r="E7830"/>
    </row>
    <row r="7831" spans="5:5" ht="14.4" thickTop="1" thickBot="1">
      <c r="E7831"/>
    </row>
    <row r="7832" spans="5:5" ht="14.4" thickTop="1" thickBot="1">
      <c r="E7832"/>
    </row>
    <row r="7833" spans="5:5" ht="14.4" thickTop="1" thickBot="1">
      <c r="E7833"/>
    </row>
    <row r="7834" spans="5:5" ht="14.4" thickTop="1" thickBot="1">
      <c r="E7834"/>
    </row>
    <row r="7835" spans="5:5" ht="14.4" thickTop="1" thickBot="1">
      <c r="E7835"/>
    </row>
    <row r="7836" spans="5:5" ht="14.4" thickTop="1" thickBot="1">
      <c r="E7836"/>
    </row>
    <row r="7837" spans="5:5" ht="14.4" thickTop="1" thickBot="1">
      <c r="E7837"/>
    </row>
    <row r="7838" spans="5:5" ht="13.8" thickTop="1">
      <c r="E7838"/>
    </row>
    <row r="7839" spans="5:5">
      <c r="E7839"/>
    </row>
    <row r="7840" spans="5:5">
      <c r="E7840"/>
    </row>
    <row r="7841" spans="5:5">
      <c r="E7841"/>
    </row>
    <row r="7842" spans="5:5">
      <c r="E7842"/>
    </row>
    <row r="7843" spans="5:5">
      <c r="E7843"/>
    </row>
    <row r="7844" spans="5:5">
      <c r="E7844"/>
    </row>
    <row r="7845" spans="5:5">
      <c r="E7845"/>
    </row>
    <row r="7846" spans="5:5">
      <c r="E7846"/>
    </row>
    <row r="7847" spans="5:5">
      <c r="E7847"/>
    </row>
    <row r="7848" spans="5:5">
      <c r="E7848"/>
    </row>
    <row r="7849" spans="5:5">
      <c r="E7849"/>
    </row>
    <row r="7850" spans="5:5">
      <c r="E7850"/>
    </row>
    <row r="7851" spans="5:5" ht="13.8" thickBot="1">
      <c r="E7851"/>
    </row>
    <row r="7852" spans="5:5" ht="14.4" thickTop="1" thickBot="1">
      <c r="E7852"/>
    </row>
    <row r="7853" spans="5:5" ht="14.4" thickTop="1" thickBot="1">
      <c r="E7853"/>
    </row>
    <row r="7854" spans="5:5" ht="14.4" thickTop="1" thickBot="1">
      <c r="E7854"/>
    </row>
    <row r="7855" spans="5:5" ht="14.4" thickTop="1" thickBot="1">
      <c r="E7855"/>
    </row>
    <row r="7856" spans="5:5" ht="14.4" thickTop="1" thickBot="1">
      <c r="E7856"/>
    </row>
    <row r="7857" spans="5:5" ht="14.4" thickTop="1" thickBot="1">
      <c r="E7857"/>
    </row>
    <row r="7858" spans="5:5" ht="14.4" thickTop="1" thickBot="1">
      <c r="E7858"/>
    </row>
    <row r="7859" spans="5:5" ht="14.4" thickTop="1" thickBot="1">
      <c r="E7859"/>
    </row>
    <row r="7860" spans="5:5" ht="14.4" thickTop="1" thickBot="1">
      <c r="E7860"/>
    </row>
    <row r="7861" spans="5:5" ht="14.4" thickTop="1" thickBot="1">
      <c r="E7861"/>
    </row>
    <row r="7862" spans="5:5" ht="14.4" thickTop="1" thickBot="1">
      <c r="E7862"/>
    </row>
    <row r="7863" spans="5:5" ht="14.4" thickTop="1" thickBot="1">
      <c r="E7863"/>
    </row>
    <row r="7864" spans="5:5" ht="14.4" thickTop="1" thickBot="1">
      <c r="E7864"/>
    </row>
    <row r="7865" spans="5:5" ht="14.4" thickTop="1" thickBot="1">
      <c r="E7865"/>
    </row>
    <row r="7866" spans="5:5" ht="14.4" thickTop="1" thickBot="1">
      <c r="E7866"/>
    </row>
    <row r="7867" spans="5:5" ht="14.4" thickTop="1" thickBot="1">
      <c r="E7867"/>
    </row>
    <row r="7868" spans="5:5" ht="14.4" thickTop="1" thickBot="1">
      <c r="E7868"/>
    </row>
    <row r="7869" spans="5:5" ht="14.4" thickTop="1" thickBot="1">
      <c r="E7869"/>
    </row>
    <row r="7870" spans="5:5" ht="14.4" thickTop="1" thickBot="1">
      <c r="E7870"/>
    </row>
    <row r="7871" spans="5:5" ht="14.4" thickTop="1" thickBot="1">
      <c r="E7871"/>
    </row>
    <row r="7872" spans="5:5" ht="14.4" thickTop="1" thickBot="1">
      <c r="E7872"/>
    </row>
    <row r="7873" spans="5:5" ht="14.4" thickTop="1" thickBot="1">
      <c r="E7873"/>
    </row>
    <row r="7874" spans="5:5" ht="14.4" thickTop="1" thickBot="1">
      <c r="E7874"/>
    </row>
    <row r="7875" spans="5:5" ht="14.4" thickTop="1" thickBot="1">
      <c r="E7875"/>
    </row>
    <row r="7876" spans="5:5" ht="14.4" thickTop="1" thickBot="1">
      <c r="E7876"/>
    </row>
    <row r="7877" spans="5:5" ht="14.4" thickTop="1" thickBot="1">
      <c r="E7877"/>
    </row>
    <row r="7878" spans="5:5" ht="14.4" thickTop="1" thickBot="1">
      <c r="E7878"/>
    </row>
    <row r="7879" spans="5:5" ht="14.4" thickTop="1" thickBot="1">
      <c r="E7879"/>
    </row>
    <row r="7880" spans="5:5" ht="14.4" thickTop="1" thickBot="1">
      <c r="E7880"/>
    </row>
    <row r="7881" spans="5:5" ht="14.4" thickTop="1" thickBot="1">
      <c r="E7881"/>
    </row>
    <row r="7882" spans="5:5" ht="14.4" thickTop="1" thickBot="1">
      <c r="E7882"/>
    </row>
    <row r="7883" spans="5:5" ht="14.4" thickTop="1" thickBot="1">
      <c r="E7883"/>
    </row>
    <row r="7884" spans="5:5" ht="14.4" thickTop="1" thickBot="1">
      <c r="E7884"/>
    </row>
    <row r="7885" spans="5:5" ht="14.4" thickTop="1" thickBot="1">
      <c r="E7885"/>
    </row>
    <row r="7886" spans="5:5" ht="14.4" thickTop="1" thickBot="1">
      <c r="E7886"/>
    </row>
    <row r="7887" spans="5:5" ht="14.4" thickTop="1" thickBot="1">
      <c r="E7887"/>
    </row>
    <row r="7888" spans="5:5" ht="14.4" thickTop="1" thickBot="1">
      <c r="E7888"/>
    </row>
    <row r="7889" spans="5:5" ht="14.4" thickTop="1" thickBot="1">
      <c r="E7889"/>
    </row>
    <row r="7890" spans="5:5" ht="14.4" thickTop="1" thickBot="1">
      <c r="E7890"/>
    </row>
    <row r="7891" spans="5:5" ht="14.4" thickTop="1" thickBot="1">
      <c r="E7891"/>
    </row>
    <row r="7892" spans="5:5" ht="14.4" thickTop="1" thickBot="1">
      <c r="E7892"/>
    </row>
    <row r="7893" spans="5:5" ht="14.4" thickTop="1" thickBot="1">
      <c r="E7893"/>
    </row>
    <row r="7894" spans="5:5" ht="14.4" thickTop="1" thickBot="1">
      <c r="E7894"/>
    </row>
    <row r="7895" spans="5:5" ht="14.4" thickTop="1" thickBot="1">
      <c r="E7895"/>
    </row>
    <row r="7896" spans="5:5" ht="14.4" thickTop="1" thickBot="1">
      <c r="E7896"/>
    </row>
    <row r="7897" spans="5:5" ht="14.4" thickTop="1" thickBot="1">
      <c r="E7897"/>
    </row>
    <row r="7898" spans="5:5" ht="14.4" thickTop="1" thickBot="1">
      <c r="E7898"/>
    </row>
    <row r="7899" spans="5:5" ht="14.4" thickTop="1" thickBot="1">
      <c r="E7899"/>
    </row>
    <row r="7900" spans="5:5" ht="14.4" thickTop="1" thickBot="1">
      <c r="E7900"/>
    </row>
    <row r="7901" spans="5:5" ht="14.4" thickTop="1" thickBot="1">
      <c r="E7901"/>
    </row>
    <row r="7902" spans="5:5" ht="14.4" thickTop="1" thickBot="1">
      <c r="E7902"/>
    </row>
    <row r="7903" spans="5:5" ht="14.4" thickTop="1" thickBot="1">
      <c r="E7903"/>
    </row>
    <row r="7904" spans="5:5" ht="14.4" thickTop="1" thickBot="1">
      <c r="E7904"/>
    </row>
    <row r="7905" spans="5:5" ht="14.4" thickTop="1" thickBot="1">
      <c r="E7905"/>
    </row>
    <row r="7906" spans="5:5" ht="14.4" thickTop="1" thickBot="1">
      <c r="E7906"/>
    </row>
    <row r="7907" spans="5:5" ht="14.4" thickTop="1" thickBot="1">
      <c r="E7907"/>
    </row>
    <row r="7908" spans="5:5" ht="13.8" thickTop="1">
      <c r="E7908"/>
    </row>
    <row r="7909" spans="5:5">
      <c r="E7909"/>
    </row>
    <row r="7910" spans="5:5">
      <c r="E7910"/>
    </row>
    <row r="7911" spans="5:5">
      <c r="E7911"/>
    </row>
    <row r="7912" spans="5:5">
      <c r="E7912"/>
    </row>
    <row r="7913" spans="5:5">
      <c r="E7913"/>
    </row>
    <row r="7914" spans="5:5">
      <c r="E7914"/>
    </row>
    <row r="7915" spans="5:5">
      <c r="E7915"/>
    </row>
    <row r="7916" spans="5:5">
      <c r="E7916"/>
    </row>
    <row r="7917" spans="5:5">
      <c r="E7917"/>
    </row>
    <row r="7918" spans="5:5">
      <c r="E7918"/>
    </row>
    <row r="7919" spans="5:5">
      <c r="E7919"/>
    </row>
    <row r="7920" spans="5:5">
      <c r="E7920"/>
    </row>
    <row r="7921" spans="5:5" ht="13.8" thickBot="1">
      <c r="E7921"/>
    </row>
    <row r="7922" spans="5:5" ht="14.4" thickTop="1" thickBot="1">
      <c r="E7922"/>
    </row>
    <row r="7923" spans="5:5" ht="14.4" thickTop="1" thickBot="1">
      <c r="E7923"/>
    </row>
    <row r="7924" spans="5:5" ht="14.4" thickTop="1" thickBot="1">
      <c r="E7924"/>
    </row>
    <row r="7925" spans="5:5" ht="14.4" thickTop="1" thickBot="1">
      <c r="E7925"/>
    </row>
    <row r="7926" spans="5:5" ht="14.4" thickTop="1" thickBot="1">
      <c r="E7926"/>
    </row>
    <row r="7927" spans="5:5" ht="14.4" thickTop="1" thickBot="1">
      <c r="E7927"/>
    </row>
    <row r="7928" spans="5:5" ht="14.4" thickTop="1" thickBot="1">
      <c r="E7928"/>
    </row>
    <row r="7929" spans="5:5" ht="14.4" thickTop="1" thickBot="1">
      <c r="E7929"/>
    </row>
    <row r="7930" spans="5:5" ht="14.4" thickTop="1" thickBot="1">
      <c r="E7930"/>
    </row>
    <row r="7931" spans="5:5" ht="14.4" thickTop="1" thickBot="1">
      <c r="E7931"/>
    </row>
    <row r="7932" spans="5:5" ht="14.4" thickTop="1" thickBot="1">
      <c r="E7932"/>
    </row>
    <row r="7933" spans="5:5" ht="14.4" thickTop="1" thickBot="1">
      <c r="E7933"/>
    </row>
    <row r="7934" spans="5:5" ht="14.4" thickTop="1" thickBot="1">
      <c r="E7934"/>
    </row>
    <row r="7935" spans="5:5" ht="14.4" thickTop="1" thickBot="1">
      <c r="E7935"/>
    </row>
    <row r="7936" spans="5:5" ht="14.4" thickTop="1" thickBot="1">
      <c r="E7936"/>
    </row>
    <row r="7937" spans="5:5" ht="14.4" thickTop="1" thickBot="1">
      <c r="E7937"/>
    </row>
    <row r="7938" spans="5:5" ht="14.4" thickTop="1" thickBot="1">
      <c r="E7938"/>
    </row>
    <row r="7939" spans="5:5" ht="14.4" thickTop="1" thickBot="1">
      <c r="E7939"/>
    </row>
    <row r="7940" spans="5:5" ht="14.4" thickTop="1" thickBot="1">
      <c r="E7940"/>
    </row>
    <row r="7941" spans="5:5" ht="14.4" thickTop="1" thickBot="1">
      <c r="E7941"/>
    </row>
    <row r="7942" spans="5:5" ht="14.4" thickTop="1" thickBot="1">
      <c r="E7942"/>
    </row>
    <row r="7943" spans="5:5" ht="14.4" thickTop="1" thickBot="1">
      <c r="E7943"/>
    </row>
    <row r="7944" spans="5:5" ht="14.4" thickTop="1" thickBot="1">
      <c r="E7944"/>
    </row>
    <row r="7945" spans="5:5" ht="14.4" thickTop="1" thickBot="1">
      <c r="E7945"/>
    </row>
    <row r="7946" spans="5:5" ht="14.4" thickTop="1" thickBot="1">
      <c r="E7946"/>
    </row>
    <row r="7947" spans="5:5" ht="14.4" thickTop="1" thickBot="1">
      <c r="E7947"/>
    </row>
    <row r="7948" spans="5:5" ht="14.4" thickTop="1" thickBot="1">
      <c r="E7948"/>
    </row>
    <row r="7949" spans="5:5" ht="14.4" thickTop="1" thickBot="1">
      <c r="E7949"/>
    </row>
    <row r="7950" spans="5:5" ht="14.4" thickTop="1" thickBot="1">
      <c r="E7950"/>
    </row>
    <row r="7951" spans="5:5" ht="14.4" thickTop="1" thickBot="1">
      <c r="E7951"/>
    </row>
    <row r="7952" spans="5:5" ht="14.4" thickTop="1" thickBot="1">
      <c r="E7952"/>
    </row>
    <row r="7953" spans="5:5" ht="14.4" thickTop="1" thickBot="1">
      <c r="E7953"/>
    </row>
    <row r="7954" spans="5:5" ht="14.4" thickTop="1" thickBot="1">
      <c r="E7954"/>
    </row>
    <row r="7955" spans="5:5" ht="14.4" thickTop="1" thickBot="1">
      <c r="E7955"/>
    </row>
    <row r="7956" spans="5:5" ht="14.4" thickTop="1" thickBot="1">
      <c r="E7956"/>
    </row>
    <row r="7957" spans="5:5" ht="14.4" thickTop="1" thickBot="1">
      <c r="E7957"/>
    </row>
    <row r="7958" spans="5:5" ht="14.4" thickTop="1" thickBot="1">
      <c r="E7958"/>
    </row>
    <row r="7959" spans="5:5" ht="14.4" thickTop="1" thickBot="1">
      <c r="E7959"/>
    </row>
    <row r="7960" spans="5:5" ht="14.4" thickTop="1" thickBot="1">
      <c r="E7960"/>
    </row>
    <row r="7961" spans="5:5" ht="14.4" thickTop="1" thickBot="1">
      <c r="E7961"/>
    </row>
    <row r="7962" spans="5:5" ht="14.4" thickTop="1" thickBot="1">
      <c r="E7962"/>
    </row>
    <row r="7963" spans="5:5" ht="14.4" thickTop="1" thickBot="1">
      <c r="E7963"/>
    </row>
    <row r="7964" spans="5:5" ht="14.4" thickTop="1" thickBot="1">
      <c r="E7964"/>
    </row>
    <row r="7965" spans="5:5" ht="14.4" thickTop="1" thickBot="1">
      <c r="E7965"/>
    </row>
    <row r="7966" spans="5:5" ht="14.4" thickTop="1" thickBot="1">
      <c r="E7966"/>
    </row>
    <row r="7967" spans="5:5" ht="14.4" thickTop="1" thickBot="1">
      <c r="E7967"/>
    </row>
    <row r="7968" spans="5:5" ht="14.4" thickTop="1" thickBot="1">
      <c r="E7968"/>
    </row>
    <row r="7969" spans="5:5" ht="14.4" thickTop="1" thickBot="1">
      <c r="E7969"/>
    </row>
    <row r="7970" spans="5:5" ht="14.4" thickTop="1" thickBot="1">
      <c r="E7970"/>
    </row>
    <row r="7971" spans="5:5" ht="14.4" thickTop="1" thickBot="1">
      <c r="E7971"/>
    </row>
    <row r="7972" spans="5:5" ht="14.4" thickTop="1" thickBot="1">
      <c r="E7972"/>
    </row>
    <row r="7973" spans="5:5" ht="14.4" thickTop="1" thickBot="1">
      <c r="E7973"/>
    </row>
    <row r="7974" spans="5:5" ht="14.4" thickTop="1" thickBot="1">
      <c r="E7974"/>
    </row>
    <row r="7975" spans="5:5" ht="14.4" thickTop="1" thickBot="1">
      <c r="E7975"/>
    </row>
    <row r="7976" spans="5:5" ht="14.4" thickTop="1" thickBot="1">
      <c r="E7976"/>
    </row>
    <row r="7977" spans="5:5" ht="14.4" thickTop="1" thickBot="1">
      <c r="E7977"/>
    </row>
    <row r="7978" spans="5:5" ht="13.8" thickTop="1">
      <c r="E7978"/>
    </row>
    <row r="7979" spans="5:5">
      <c r="E7979"/>
    </row>
    <row r="7980" spans="5:5">
      <c r="E7980"/>
    </row>
    <row r="7981" spans="5:5">
      <c r="E7981"/>
    </row>
    <row r="7982" spans="5:5">
      <c r="E7982"/>
    </row>
    <row r="7983" spans="5:5">
      <c r="E7983"/>
    </row>
    <row r="7984" spans="5:5">
      <c r="E7984"/>
    </row>
    <row r="7985" spans="5:5">
      <c r="E7985"/>
    </row>
    <row r="7986" spans="5:5">
      <c r="E7986"/>
    </row>
    <row r="7987" spans="5:5">
      <c r="E7987"/>
    </row>
    <row r="7988" spans="5:5">
      <c r="E7988"/>
    </row>
    <row r="7989" spans="5:5">
      <c r="E7989"/>
    </row>
    <row r="7990" spans="5:5">
      <c r="E7990"/>
    </row>
    <row r="7991" spans="5:5" ht="13.8" thickBot="1">
      <c r="E7991"/>
    </row>
    <row r="7992" spans="5:5" ht="14.4" thickTop="1" thickBot="1">
      <c r="E7992"/>
    </row>
    <row r="7993" spans="5:5" ht="14.4" thickTop="1" thickBot="1">
      <c r="E7993"/>
    </row>
    <row r="7994" spans="5:5" ht="14.4" thickTop="1" thickBot="1">
      <c r="E7994"/>
    </row>
    <row r="7995" spans="5:5" ht="14.4" thickTop="1" thickBot="1">
      <c r="E7995"/>
    </row>
    <row r="7996" spans="5:5" ht="14.4" thickTop="1" thickBot="1">
      <c r="E7996"/>
    </row>
    <row r="7997" spans="5:5" ht="14.4" thickTop="1" thickBot="1">
      <c r="E7997"/>
    </row>
    <row r="7998" spans="5:5" ht="14.4" thickTop="1" thickBot="1">
      <c r="E7998"/>
    </row>
    <row r="7999" spans="5:5" ht="14.4" thickTop="1" thickBot="1">
      <c r="E7999"/>
    </row>
    <row r="8000" spans="5:5" ht="14.4" thickTop="1" thickBot="1">
      <c r="E8000"/>
    </row>
    <row r="8001" spans="5:5" ht="14.4" thickTop="1" thickBot="1">
      <c r="E8001"/>
    </row>
    <row r="8002" spans="5:5" ht="14.4" thickTop="1" thickBot="1">
      <c r="E8002"/>
    </row>
    <row r="8003" spans="5:5" ht="14.4" thickTop="1" thickBot="1">
      <c r="E8003"/>
    </row>
    <row r="8004" spans="5:5" ht="14.4" thickTop="1" thickBot="1">
      <c r="E8004"/>
    </row>
    <row r="8005" spans="5:5" ht="14.4" thickTop="1" thickBot="1">
      <c r="E8005"/>
    </row>
    <row r="8006" spans="5:5" ht="14.4" thickTop="1" thickBot="1">
      <c r="E8006"/>
    </row>
    <row r="8007" spans="5:5" ht="14.4" thickTop="1" thickBot="1">
      <c r="E8007"/>
    </row>
    <row r="8008" spans="5:5" ht="14.4" thickTop="1" thickBot="1">
      <c r="E8008"/>
    </row>
    <row r="8009" spans="5:5" ht="14.4" thickTop="1" thickBot="1">
      <c r="E8009"/>
    </row>
    <row r="8010" spans="5:5" ht="14.4" thickTop="1" thickBot="1">
      <c r="E8010"/>
    </row>
    <row r="8011" spans="5:5" ht="14.4" thickTop="1" thickBot="1">
      <c r="E8011"/>
    </row>
    <row r="8012" spans="5:5" ht="14.4" thickTop="1" thickBot="1">
      <c r="E8012"/>
    </row>
    <row r="8013" spans="5:5" ht="14.4" thickTop="1" thickBot="1">
      <c r="E8013"/>
    </row>
    <row r="8014" spans="5:5" ht="14.4" thickTop="1" thickBot="1">
      <c r="E8014"/>
    </row>
    <row r="8015" spans="5:5" ht="14.4" thickTop="1" thickBot="1">
      <c r="E8015"/>
    </row>
    <row r="8016" spans="5:5" ht="14.4" thickTop="1" thickBot="1">
      <c r="E8016"/>
    </row>
    <row r="8017" spans="5:5" ht="14.4" thickTop="1" thickBot="1">
      <c r="E8017"/>
    </row>
    <row r="8018" spans="5:5" ht="14.4" thickTop="1" thickBot="1">
      <c r="E8018"/>
    </row>
    <row r="8019" spans="5:5" ht="14.4" thickTop="1" thickBot="1">
      <c r="E8019"/>
    </row>
    <row r="8020" spans="5:5" ht="14.4" thickTop="1" thickBot="1">
      <c r="E8020"/>
    </row>
    <row r="8021" spans="5:5" ht="14.4" thickTop="1" thickBot="1">
      <c r="E8021"/>
    </row>
    <row r="8022" spans="5:5" ht="14.4" thickTop="1" thickBot="1">
      <c r="E8022"/>
    </row>
    <row r="8023" spans="5:5" ht="14.4" thickTop="1" thickBot="1">
      <c r="E8023"/>
    </row>
    <row r="8024" spans="5:5" ht="14.4" thickTop="1" thickBot="1">
      <c r="E8024"/>
    </row>
    <row r="8025" spans="5:5" ht="14.4" thickTop="1" thickBot="1">
      <c r="E8025"/>
    </row>
    <row r="8026" spans="5:5" ht="14.4" thickTop="1" thickBot="1">
      <c r="E8026"/>
    </row>
    <row r="8027" spans="5:5" ht="14.4" thickTop="1" thickBot="1">
      <c r="E8027"/>
    </row>
    <row r="8028" spans="5:5" ht="14.4" thickTop="1" thickBot="1">
      <c r="E8028"/>
    </row>
    <row r="8029" spans="5:5" ht="14.4" thickTop="1" thickBot="1">
      <c r="E8029"/>
    </row>
    <row r="8030" spans="5:5" ht="14.4" thickTop="1" thickBot="1">
      <c r="E8030"/>
    </row>
    <row r="8031" spans="5:5" ht="14.4" thickTop="1" thickBot="1">
      <c r="E8031"/>
    </row>
    <row r="8032" spans="5:5" ht="14.4" thickTop="1" thickBot="1">
      <c r="E8032"/>
    </row>
    <row r="8033" spans="5:5" ht="14.4" thickTop="1" thickBot="1">
      <c r="E8033"/>
    </row>
    <row r="8034" spans="5:5" ht="14.4" thickTop="1" thickBot="1">
      <c r="E8034"/>
    </row>
    <row r="8035" spans="5:5" ht="14.4" thickTop="1" thickBot="1">
      <c r="E8035"/>
    </row>
    <row r="8036" spans="5:5" ht="14.4" thickTop="1" thickBot="1">
      <c r="E8036"/>
    </row>
    <row r="8037" spans="5:5" ht="14.4" thickTop="1" thickBot="1">
      <c r="E8037"/>
    </row>
    <row r="8038" spans="5:5" ht="14.4" thickTop="1" thickBot="1">
      <c r="E8038"/>
    </row>
    <row r="8039" spans="5:5" ht="14.4" thickTop="1" thickBot="1">
      <c r="E8039"/>
    </row>
    <row r="8040" spans="5:5" ht="14.4" thickTop="1" thickBot="1">
      <c r="E8040"/>
    </row>
    <row r="8041" spans="5:5" ht="14.4" thickTop="1" thickBot="1">
      <c r="E8041"/>
    </row>
    <row r="8042" spans="5:5" ht="14.4" thickTop="1" thickBot="1">
      <c r="E8042"/>
    </row>
    <row r="8043" spans="5:5" ht="14.4" thickTop="1" thickBot="1">
      <c r="E8043"/>
    </row>
    <row r="8044" spans="5:5" ht="14.4" thickTop="1" thickBot="1">
      <c r="E8044"/>
    </row>
    <row r="8045" spans="5:5" ht="14.4" thickTop="1" thickBot="1">
      <c r="E8045"/>
    </row>
    <row r="8046" spans="5:5" ht="14.4" thickTop="1" thickBot="1">
      <c r="E8046"/>
    </row>
    <row r="8047" spans="5:5" ht="14.4" thickTop="1" thickBot="1">
      <c r="E8047"/>
    </row>
    <row r="8048" spans="5:5" ht="13.8" thickTop="1">
      <c r="E8048"/>
    </row>
    <row r="8049" spans="5:5">
      <c r="E8049"/>
    </row>
    <row r="8050" spans="5:5">
      <c r="E8050"/>
    </row>
    <row r="8051" spans="5:5">
      <c r="E8051"/>
    </row>
    <row r="8052" spans="5:5">
      <c r="E8052"/>
    </row>
    <row r="8053" spans="5:5">
      <c r="E8053"/>
    </row>
    <row r="8054" spans="5:5">
      <c r="E8054"/>
    </row>
    <row r="8055" spans="5:5">
      <c r="E8055"/>
    </row>
    <row r="8056" spans="5:5">
      <c r="E8056"/>
    </row>
    <row r="8057" spans="5:5">
      <c r="E8057"/>
    </row>
    <row r="8058" spans="5:5">
      <c r="E8058"/>
    </row>
    <row r="8059" spans="5:5">
      <c r="E8059"/>
    </row>
    <row r="8060" spans="5:5">
      <c r="E8060"/>
    </row>
    <row r="8061" spans="5:5" ht="13.8" thickBot="1">
      <c r="E8061"/>
    </row>
    <row r="8062" spans="5:5" ht="14.4" thickTop="1" thickBot="1">
      <c r="E8062"/>
    </row>
    <row r="8063" spans="5:5" ht="14.4" thickTop="1" thickBot="1">
      <c r="E8063"/>
    </row>
    <row r="8064" spans="5:5" ht="14.4" thickTop="1" thickBot="1">
      <c r="E8064"/>
    </row>
    <row r="8065" spans="5:5" ht="14.4" thickTop="1" thickBot="1">
      <c r="E8065"/>
    </row>
    <row r="8066" spans="5:5" ht="14.4" thickTop="1" thickBot="1">
      <c r="E8066"/>
    </row>
    <row r="8067" spans="5:5" ht="14.4" thickTop="1" thickBot="1">
      <c r="E8067"/>
    </row>
    <row r="8068" spans="5:5" ht="14.4" thickTop="1" thickBot="1">
      <c r="E8068"/>
    </row>
    <row r="8069" spans="5:5" ht="14.4" thickTop="1" thickBot="1">
      <c r="E8069"/>
    </row>
    <row r="8070" spans="5:5" ht="14.4" thickTop="1" thickBot="1">
      <c r="E8070"/>
    </row>
    <row r="8071" spans="5:5" ht="14.4" thickTop="1" thickBot="1">
      <c r="E8071"/>
    </row>
    <row r="8072" spans="5:5" ht="14.4" thickTop="1" thickBot="1">
      <c r="E8072"/>
    </row>
    <row r="8073" spans="5:5" ht="14.4" thickTop="1" thickBot="1">
      <c r="E8073"/>
    </row>
    <row r="8074" spans="5:5" ht="14.4" thickTop="1" thickBot="1">
      <c r="E8074"/>
    </row>
    <row r="8075" spans="5:5" ht="14.4" thickTop="1" thickBot="1">
      <c r="E8075"/>
    </row>
    <row r="8076" spans="5:5" ht="14.4" thickTop="1" thickBot="1">
      <c r="E8076"/>
    </row>
    <row r="8077" spans="5:5" ht="14.4" thickTop="1" thickBot="1">
      <c r="E8077"/>
    </row>
    <row r="8078" spans="5:5" ht="14.4" thickTop="1" thickBot="1">
      <c r="E8078"/>
    </row>
    <row r="8079" spans="5:5" ht="14.4" thickTop="1" thickBot="1">
      <c r="E8079"/>
    </row>
    <row r="8080" spans="5:5" ht="14.4" thickTop="1" thickBot="1">
      <c r="E8080"/>
    </row>
    <row r="8081" spans="5:5" ht="14.4" thickTop="1" thickBot="1">
      <c r="E8081"/>
    </row>
    <row r="8082" spans="5:5" ht="14.4" thickTop="1" thickBot="1">
      <c r="E8082"/>
    </row>
    <row r="8083" spans="5:5" ht="14.4" thickTop="1" thickBot="1">
      <c r="E8083"/>
    </row>
    <row r="8084" spans="5:5" ht="14.4" thickTop="1" thickBot="1">
      <c r="E8084"/>
    </row>
    <row r="8085" spans="5:5" ht="14.4" thickTop="1" thickBot="1">
      <c r="E8085"/>
    </row>
    <row r="8086" spans="5:5" ht="14.4" thickTop="1" thickBot="1">
      <c r="E8086"/>
    </row>
    <row r="8087" spans="5:5" ht="14.4" thickTop="1" thickBot="1">
      <c r="E8087"/>
    </row>
    <row r="8088" spans="5:5" ht="14.4" thickTop="1" thickBot="1">
      <c r="E8088"/>
    </row>
    <row r="8089" spans="5:5" ht="14.4" thickTop="1" thickBot="1">
      <c r="E8089"/>
    </row>
    <row r="8090" spans="5:5" ht="14.4" thickTop="1" thickBot="1">
      <c r="E8090"/>
    </row>
    <row r="8091" spans="5:5" ht="14.4" thickTop="1" thickBot="1">
      <c r="E8091"/>
    </row>
    <row r="8092" spans="5:5" ht="14.4" thickTop="1" thickBot="1">
      <c r="E8092"/>
    </row>
    <row r="8093" spans="5:5" ht="14.4" thickTop="1" thickBot="1">
      <c r="E8093"/>
    </row>
    <row r="8094" spans="5:5" ht="14.4" thickTop="1" thickBot="1">
      <c r="E8094"/>
    </row>
    <row r="8095" spans="5:5" ht="14.4" thickTop="1" thickBot="1">
      <c r="E8095"/>
    </row>
    <row r="8096" spans="5:5" ht="14.4" thickTop="1" thickBot="1">
      <c r="E8096"/>
    </row>
    <row r="8097" spans="5:5" ht="14.4" thickTop="1" thickBot="1">
      <c r="E8097"/>
    </row>
    <row r="8098" spans="5:5" ht="14.4" thickTop="1" thickBot="1">
      <c r="E8098"/>
    </row>
    <row r="8099" spans="5:5" ht="14.4" thickTop="1" thickBot="1">
      <c r="E8099"/>
    </row>
    <row r="8100" spans="5:5" ht="14.4" thickTop="1" thickBot="1">
      <c r="E8100"/>
    </row>
    <row r="8101" spans="5:5" ht="14.4" thickTop="1" thickBot="1">
      <c r="E8101"/>
    </row>
    <row r="8102" spans="5:5" ht="14.4" thickTop="1" thickBot="1">
      <c r="E8102"/>
    </row>
    <row r="8103" spans="5:5" ht="14.4" thickTop="1" thickBot="1">
      <c r="E8103"/>
    </row>
    <row r="8104" spans="5:5" ht="14.4" thickTop="1" thickBot="1">
      <c r="E8104"/>
    </row>
    <row r="8105" spans="5:5" ht="14.4" thickTop="1" thickBot="1">
      <c r="E8105"/>
    </row>
    <row r="8106" spans="5:5" ht="14.4" thickTop="1" thickBot="1">
      <c r="E8106"/>
    </row>
    <row r="8107" spans="5:5" ht="14.4" thickTop="1" thickBot="1">
      <c r="E8107"/>
    </row>
    <row r="8108" spans="5:5" ht="14.4" thickTop="1" thickBot="1">
      <c r="E8108"/>
    </row>
    <row r="8109" spans="5:5" ht="14.4" thickTop="1" thickBot="1">
      <c r="E8109"/>
    </row>
    <row r="8110" spans="5:5" ht="14.4" thickTop="1" thickBot="1">
      <c r="E8110"/>
    </row>
    <row r="8111" spans="5:5" ht="14.4" thickTop="1" thickBot="1">
      <c r="E8111"/>
    </row>
    <row r="8112" spans="5:5" ht="14.4" thickTop="1" thickBot="1">
      <c r="E8112"/>
    </row>
    <row r="8113" spans="5:5" ht="14.4" thickTop="1" thickBot="1">
      <c r="E8113"/>
    </row>
    <row r="8114" spans="5:5" ht="14.4" thickTop="1" thickBot="1">
      <c r="E8114"/>
    </row>
    <row r="8115" spans="5:5" ht="14.4" thickTop="1" thickBot="1">
      <c r="E8115"/>
    </row>
    <row r="8116" spans="5:5" ht="14.4" thickTop="1" thickBot="1">
      <c r="E8116"/>
    </row>
    <row r="8117" spans="5:5" ht="14.4" thickTop="1" thickBot="1">
      <c r="E8117"/>
    </row>
    <row r="8118" spans="5:5" ht="13.8" thickTop="1">
      <c r="E8118"/>
    </row>
    <row r="8119" spans="5:5">
      <c r="E8119"/>
    </row>
    <row r="8120" spans="5:5">
      <c r="E8120"/>
    </row>
    <row r="8121" spans="5:5">
      <c r="E8121"/>
    </row>
    <row r="8122" spans="5:5">
      <c r="E8122"/>
    </row>
    <row r="8123" spans="5:5">
      <c r="E8123"/>
    </row>
    <row r="8124" spans="5:5">
      <c r="E8124"/>
    </row>
    <row r="8125" spans="5:5">
      <c r="E8125"/>
    </row>
    <row r="8126" spans="5:5">
      <c r="E8126"/>
    </row>
    <row r="8127" spans="5:5">
      <c r="E8127"/>
    </row>
    <row r="8128" spans="5:5">
      <c r="E8128"/>
    </row>
    <row r="8129" spans="5:5">
      <c r="E8129"/>
    </row>
    <row r="8130" spans="5:5">
      <c r="E8130"/>
    </row>
    <row r="8131" spans="5:5" ht="13.8" thickBot="1">
      <c r="E8131"/>
    </row>
    <row r="8132" spans="5:5" ht="14.4" thickTop="1" thickBot="1">
      <c r="E8132"/>
    </row>
    <row r="8133" spans="5:5" ht="14.4" thickTop="1" thickBot="1">
      <c r="E8133"/>
    </row>
    <row r="8134" spans="5:5" ht="14.4" thickTop="1" thickBot="1">
      <c r="E8134"/>
    </row>
    <row r="8135" spans="5:5" ht="14.4" thickTop="1" thickBot="1">
      <c r="E8135"/>
    </row>
    <row r="8136" spans="5:5" ht="14.4" thickTop="1" thickBot="1">
      <c r="E8136"/>
    </row>
    <row r="8137" spans="5:5" ht="14.4" thickTop="1" thickBot="1">
      <c r="E8137"/>
    </row>
    <row r="8138" spans="5:5" ht="14.4" thickTop="1" thickBot="1">
      <c r="E8138"/>
    </row>
    <row r="8139" spans="5:5" ht="14.4" thickTop="1" thickBot="1">
      <c r="E8139"/>
    </row>
    <row r="8140" spans="5:5" ht="14.4" thickTop="1" thickBot="1">
      <c r="E8140"/>
    </row>
    <row r="8141" spans="5:5" ht="14.4" thickTop="1" thickBot="1">
      <c r="E8141"/>
    </row>
    <row r="8142" spans="5:5" ht="14.4" thickTop="1" thickBot="1">
      <c r="E8142"/>
    </row>
    <row r="8143" spans="5:5" ht="14.4" thickTop="1" thickBot="1">
      <c r="E8143"/>
    </row>
    <row r="8144" spans="5:5" ht="14.4" thickTop="1" thickBot="1">
      <c r="E8144"/>
    </row>
    <row r="8145" spans="5:5" ht="14.4" thickTop="1" thickBot="1">
      <c r="E8145"/>
    </row>
    <row r="8146" spans="5:5" ht="14.4" thickTop="1" thickBot="1">
      <c r="E8146"/>
    </row>
    <row r="8147" spans="5:5" ht="14.4" thickTop="1" thickBot="1">
      <c r="E8147"/>
    </row>
    <row r="8148" spans="5:5" ht="14.4" thickTop="1" thickBot="1">
      <c r="E8148"/>
    </row>
    <row r="8149" spans="5:5" ht="14.4" thickTop="1" thickBot="1">
      <c r="E8149"/>
    </row>
    <row r="8150" spans="5:5" ht="14.4" thickTop="1" thickBot="1">
      <c r="E8150"/>
    </row>
    <row r="8151" spans="5:5" ht="14.4" thickTop="1" thickBot="1">
      <c r="E8151"/>
    </row>
    <row r="8152" spans="5:5" ht="14.4" thickTop="1" thickBot="1">
      <c r="E8152"/>
    </row>
    <row r="8153" spans="5:5" ht="14.4" thickTop="1" thickBot="1">
      <c r="E8153"/>
    </row>
    <row r="8154" spans="5:5" ht="14.4" thickTop="1" thickBot="1">
      <c r="E8154"/>
    </row>
    <row r="8155" spans="5:5" ht="14.4" thickTop="1" thickBot="1">
      <c r="E8155"/>
    </row>
    <row r="8156" spans="5:5" ht="14.4" thickTop="1" thickBot="1">
      <c r="E8156"/>
    </row>
    <row r="8157" spans="5:5" ht="14.4" thickTop="1" thickBot="1">
      <c r="E8157"/>
    </row>
    <row r="8158" spans="5:5" ht="14.4" thickTop="1" thickBot="1">
      <c r="E8158"/>
    </row>
    <row r="8159" spans="5:5" ht="14.4" thickTop="1" thickBot="1">
      <c r="E8159"/>
    </row>
    <row r="8160" spans="5:5" ht="14.4" thickTop="1" thickBot="1">
      <c r="E8160"/>
    </row>
    <row r="8161" spans="5:5" ht="14.4" thickTop="1" thickBot="1">
      <c r="E8161"/>
    </row>
    <row r="8162" spans="5:5" ht="14.4" thickTop="1" thickBot="1">
      <c r="E8162"/>
    </row>
    <row r="8163" spans="5:5" ht="14.4" thickTop="1" thickBot="1">
      <c r="E8163"/>
    </row>
    <row r="8164" spans="5:5" ht="14.4" thickTop="1" thickBot="1">
      <c r="E8164"/>
    </row>
    <row r="8165" spans="5:5" ht="14.4" thickTop="1" thickBot="1">
      <c r="E8165"/>
    </row>
    <row r="8166" spans="5:5" ht="14.4" thickTop="1" thickBot="1">
      <c r="E8166"/>
    </row>
    <row r="8167" spans="5:5" ht="14.4" thickTop="1" thickBot="1">
      <c r="E8167"/>
    </row>
    <row r="8168" spans="5:5" ht="14.4" thickTop="1" thickBot="1">
      <c r="E8168"/>
    </row>
    <row r="8169" spans="5:5" ht="14.4" thickTop="1" thickBot="1">
      <c r="E8169"/>
    </row>
    <row r="8170" spans="5:5" ht="14.4" thickTop="1" thickBot="1">
      <c r="E8170"/>
    </row>
    <row r="8171" spans="5:5" ht="14.4" thickTop="1" thickBot="1">
      <c r="E8171"/>
    </row>
    <row r="8172" spans="5:5" ht="14.4" thickTop="1" thickBot="1">
      <c r="E8172"/>
    </row>
    <row r="8173" spans="5:5" ht="14.4" thickTop="1" thickBot="1">
      <c r="E8173"/>
    </row>
    <row r="8174" spans="5:5" ht="14.4" thickTop="1" thickBot="1">
      <c r="E8174"/>
    </row>
    <row r="8175" spans="5:5" ht="14.4" thickTop="1" thickBot="1">
      <c r="E8175"/>
    </row>
    <row r="8176" spans="5:5" ht="14.4" thickTop="1" thickBot="1">
      <c r="E8176"/>
    </row>
    <row r="8177" spans="5:5" ht="14.4" thickTop="1" thickBot="1">
      <c r="E8177"/>
    </row>
    <row r="8178" spans="5:5" ht="14.4" thickTop="1" thickBot="1">
      <c r="E8178"/>
    </row>
    <row r="8179" spans="5:5" ht="14.4" thickTop="1" thickBot="1">
      <c r="E8179"/>
    </row>
    <row r="8180" spans="5:5" ht="14.4" thickTop="1" thickBot="1">
      <c r="E8180"/>
    </row>
    <row r="8181" spans="5:5" ht="14.4" thickTop="1" thickBot="1">
      <c r="E8181"/>
    </row>
    <row r="8182" spans="5:5" ht="14.4" thickTop="1" thickBot="1">
      <c r="E8182"/>
    </row>
    <row r="8183" spans="5:5" ht="14.4" thickTop="1" thickBot="1">
      <c r="E8183"/>
    </row>
    <row r="8184" spans="5:5" ht="14.4" thickTop="1" thickBot="1">
      <c r="E8184"/>
    </row>
    <row r="8185" spans="5:5" ht="14.4" thickTop="1" thickBot="1">
      <c r="E8185"/>
    </row>
    <row r="8186" spans="5:5" ht="14.4" thickTop="1" thickBot="1">
      <c r="E8186"/>
    </row>
    <row r="8187" spans="5:5" ht="14.4" thickTop="1" thickBot="1">
      <c r="E8187"/>
    </row>
    <row r="8188" spans="5:5" ht="13.8" thickTop="1">
      <c r="E8188"/>
    </row>
    <row r="8189" spans="5:5">
      <c r="E8189"/>
    </row>
    <row r="8190" spans="5:5">
      <c r="E8190"/>
    </row>
    <row r="8191" spans="5:5">
      <c r="E8191"/>
    </row>
    <row r="8192" spans="5:5">
      <c r="E8192"/>
    </row>
    <row r="8193" spans="5:5">
      <c r="E8193"/>
    </row>
    <row r="8194" spans="5:5">
      <c r="E8194"/>
    </row>
    <row r="8195" spans="5:5">
      <c r="E8195"/>
    </row>
    <row r="8196" spans="5:5">
      <c r="E8196"/>
    </row>
    <row r="8197" spans="5:5">
      <c r="E8197"/>
    </row>
    <row r="8198" spans="5:5">
      <c r="E8198"/>
    </row>
    <row r="8199" spans="5:5">
      <c r="E8199"/>
    </row>
    <row r="8200" spans="5:5">
      <c r="E8200"/>
    </row>
    <row r="8201" spans="5:5" ht="13.8" thickBot="1">
      <c r="E8201"/>
    </row>
    <row r="8202" spans="5:5" ht="14.4" thickTop="1" thickBot="1">
      <c r="E8202"/>
    </row>
    <row r="8203" spans="5:5" ht="14.4" thickTop="1" thickBot="1">
      <c r="E8203"/>
    </row>
    <row r="8204" spans="5:5" ht="14.4" thickTop="1" thickBot="1">
      <c r="E8204"/>
    </row>
    <row r="8205" spans="5:5" ht="14.4" thickTop="1" thickBot="1">
      <c r="E8205"/>
    </row>
    <row r="8206" spans="5:5" ht="14.4" thickTop="1" thickBot="1">
      <c r="E8206"/>
    </row>
    <row r="8207" spans="5:5" ht="14.4" thickTop="1" thickBot="1">
      <c r="E8207"/>
    </row>
    <row r="8208" spans="5:5" ht="14.4" thickTop="1" thickBot="1">
      <c r="E8208"/>
    </row>
    <row r="8209" spans="5:5" ht="14.4" thickTop="1" thickBot="1">
      <c r="E8209"/>
    </row>
    <row r="8210" spans="5:5" ht="14.4" thickTop="1" thickBot="1">
      <c r="E8210"/>
    </row>
    <row r="8211" spans="5:5" ht="14.4" thickTop="1" thickBot="1">
      <c r="E8211"/>
    </row>
    <row r="8212" spans="5:5" ht="14.4" thickTop="1" thickBot="1">
      <c r="E8212"/>
    </row>
    <row r="8213" spans="5:5" ht="14.4" thickTop="1" thickBot="1">
      <c r="E8213"/>
    </row>
    <row r="8214" spans="5:5" ht="14.4" thickTop="1" thickBot="1">
      <c r="E8214"/>
    </row>
    <row r="8215" spans="5:5" ht="14.4" thickTop="1" thickBot="1">
      <c r="E8215"/>
    </row>
    <row r="8216" spans="5:5" ht="14.4" thickTop="1" thickBot="1">
      <c r="E8216"/>
    </row>
    <row r="8217" spans="5:5" ht="14.4" thickTop="1" thickBot="1">
      <c r="E8217"/>
    </row>
    <row r="8218" spans="5:5" ht="14.4" thickTop="1" thickBot="1">
      <c r="E8218"/>
    </row>
    <row r="8219" spans="5:5" ht="14.4" thickTop="1" thickBot="1">
      <c r="E8219"/>
    </row>
    <row r="8220" spans="5:5" ht="14.4" thickTop="1" thickBot="1">
      <c r="E8220"/>
    </row>
    <row r="8221" spans="5:5" ht="14.4" thickTop="1" thickBot="1">
      <c r="E8221"/>
    </row>
    <row r="8222" spans="5:5" ht="14.4" thickTop="1" thickBot="1">
      <c r="E8222"/>
    </row>
    <row r="8223" spans="5:5" ht="14.4" thickTop="1" thickBot="1">
      <c r="E8223"/>
    </row>
    <row r="8224" spans="5:5" ht="14.4" thickTop="1" thickBot="1">
      <c r="E8224"/>
    </row>
    <row r="8225" spans="5:5" ht="14.4" thickTop="1" thickBot="1">
      <c r="E8225"/>
    </row>
    <row r="8226" spans="5:5" ht="14.4" thickTop="1" thickBot="1">
      <c r="E8226"/>
    </row>
    <row r="8227" spans="5:5" ht="14.4" thickTop="1" thickBot="1">
      <c r="E8227"/>
    </row>
    <row r="8228" spans="5:5" ht="14.4" thickTop="1" thickBot="1">
      <c r="E8228"/>
    </row>
    <row r="8229" spans="5:5" ht="14.4" thickTop="1" thickBot="1">
      <c r="E8229"/>
    </row>
    <row r="8230" spans="5:5" ht="14.4" thickTop="1" thickBot="1">
      <c r="E8230"/>
    </row>
    <row r="8231" spans="5:5" ht="14.4" thickTop="1" thickBot="1">
      <c r="E8231"/>
    </row>
    <row r="8232" spans="5:5" ht="14.4" thickTop="1" thickBot="1">
      <c r="E8232"/>
    </row>
    <row r="8233" spans="5:5" ht="14.4" thickTop="1" thickBot="1">
      <c r="E8233"/>
    </row>
    <row r="8234" spans="5:5" ht="14.4" thickTop="1" thickBot="1">
      <c r="E8234"/>
    </row>
    <row r="8235" spans="5:5" ht="14.4" thickTop="1" thickBot="1">
      <c r="E8235"/>
    </row>
    <row r="8236" spans="5:5" ht="14.4" thickTop="1" thickBot="1">
      <c r="E8236"/>
    </row>
    <row r="8237" spans="5:5" ht="14.4" thickTop="1" thickBot="1">
      <c r="E8237"/>
    </row>
    <row r="8238" spans="5:5" ht="14.4" thickTop="1" thickBot="1">
      <c r="E8238"/>
    </row>
    <row r="8239" spans="5:5" ht="14.4" thickTop="1" thickBot="1">
      <c r="E8239"/>
    </row>
    <row r="8240" spans="5:5" ht="14.4" thickTop="1" thickBot="1">
      <c r="E8240"/>
    </row>
    <row r="8241" spans="5:5" ht="14.4" thickTop="1" thickBot="1">
      <c r="E8241"/>
    </row>
    <row r="8242" spans="5:5" ht="14.4" thickTop="1" thickBot="1">
      <c r="E8242"/>
    </row>
    <row r="8243" spans="5:5" ht="14.4" thickTop="1" thickBot="1">
      <c r="E8243"/>
    </row>
    <row r="8244" spans="5:5" ht="14.4" thickTop="1" thickBot="1">
      <c r="E8244"/>
    </row>
    <row r="8245" spans="5:5" ht="14.4" thickTop="1" thickBot="1">
      <c r="E8245"/>
    </row>
    <row r="8246" spans="5:5" ht="14.4" thickTop="1" thickBot="1">
      <c r="E8246"/>
    </row>
    <row r="8247" spans="5:5" ht="14.4" thickTop="1" thickBot="1">
      <c r="E8247"/>
    </row>
    <row r="8248" spans="5:5" ht="14.4" thickTop="1" thickBot="1">
      <c r="E8248"/>
    </row>
    <row r="8249" spans="5:5" ht="14.4" thickTop="1" thickBot="1">
      <c r="E8249"/>
    </row>
    <row r="8250" spans="5:5" ht="14.4" thickTop="1" thickBot="1">
      <c r="E8250"/>
    </row>
    <row r="8251" spans="5:5" ht="14.4" thickTop="1" thickBot="1">
      <c r="E8251"/>
    </row>
    <row r="8252" spans="5:5" ht="14.4" thickTop="1" thickBot="1">
      <c r="E8252"/>
    </row>
    <row r="8253" spans="5:5" ht="14.4" thickTop="1" thickBot="1">
      <c r="E8253"/>
    </row>
    <row r="8254" spans="5:5" ht="14.4" thickTop="1" thickBot="1">
      <c r="E8254"/>
    </row>
    <row r="8255" spans="5:5" ht="14.4" thickTop="1" thickBot="1">
      <c r="E8255"/>
    </row>
    <row r="8256" spans="5:5" ht="14.4" thickTop="1" thickBot="1">
      <c r="E8256"/>
    </row>
    <row r="8257" spans="5:5" ht="14.4" thickTop="1" thickBot="1">
      <c r="E8257"/>
    </row>
    <row r="8258" spans="5:5" ht="13.8" thickTop="1">
      <c r="E8258"/>
    </row>
    <row r="8259" spans="5:5">
      <c r="E8259"/>
    </row>
    <row r="8260" spans="5:5">
      <c r="E8260"/>
    </row>
    <row r="8261" spans="5:5">
      <c r="E8261"/>
    </row>
    <row r="8262" spans="5:5">
      <c r="E8262"/>
    </row>
    <row r="8263" spans="5:5">
      <c r="E8263"/>
    </row>
    <row r="8264" spans="5:5">
      <c r="E8264"/>
    </row>
    <row r="8265" spans="5:5">
      <c r="E8265"/>
    </row>
    <row r="8266" spans="5:5">
      <c r="E8266"/>
    </row>
    <row r="8267" spans="5:5">
      <c r="E8267"/>
    </row>
    <row r="8268" spans="5:5">
      <c r="E8268"/>
    </row>
    <row r="8269" spans="5:5">
      <c r="E8269"/>
    </row>
    <row r="8270" spans="5:5">
      <c r="E8270"/>
    </row>
    <row r="8271" spans="5:5" ht="13.8" thickBot="1">
      <c r="E8271"/>
    </row>
    <row r="8272" spans="5:5" ht="14.4" thickTop="1" thickBot="1">
      <c r="E8272"/>
    </row>
    <row r="8273" spans="5:5" ht="14.4" thickTop="1" thickBot="1">
      <c r="E8273"/>
    </row>
    <row r="8274" spans="5:5" ht="14.4" thickTop="1" thickBot="1">
      <c r="E8274"/>
    </row>
    <row r="8275" spans="5:5" ht="14.4" thickTop="1" thickBot="1">
      <c r="E8275"/>
    </row>
    <row r="8276" spans="5:5" ht="14.4" thickTop="1" thickBot="1">
      <c r="E8276"/>
    </row>
    <row r="8277" spans="5:5" ht="14.4" thickTop="1" thickBot="1">
      <c r="E8277"/>
    </row>
    <row r="8278" spans="5:5" ht="14.4" thickTop="1" thickBot="1">
      <c r="E8278"/>
    </row>
    <row r="8279" spans="5:5" ht="14.4" thickTop="1" thickBot="1">
      <c r="E8279"/>
    </row>
    <row r="8280" spans="5:5" ht="14.4" thickTop="1" thickBot="1">
      <c r="E8280"/>
    </row>
    <row r="8281" spans="5:5" ht="14.4" thickTop="1" thickBot="1">
      <c r="E8281"/>
    </row>
    <row r="8282" spans="5:5" ht="14.4" thickTop="1" thickBot="1">
      <c r="E8282"/>
    </row>
    <row r="8283" spans="5:5" ht="14.4" thickTop="1" thickBot="1">
      <c r="E8283"/>
    </row>
    <row r="8284" spans="5:5" ht="14.4" thickTop="1" thickBot="1">
      <c r="E8284"/>
    </row>
    <row r="8285" spans="5:5" ht="14.4" thickTop="1" thickBot="1">
      <c r="E8285"/>
    </row>
    <row r="8286" spans="5:5" ht="14.4" thickTop="1" thickBot="1">
      <c r="E8286"/>
    </row>
    <row r="8287" spans="5:5" ht="14.4" thickTop="1" thickBot="1">
      <c r="E8287"/>
    </row>
    <row r="8288" spans="5:5" ht="14.4" thickTop="1" thickBot="1">
      <c r="E8288"/>
    </row>
    <row r="8289" spans="5:5" ht="14.4" thickTop="1" thickBot="1">
      <c r="E8289"/>
    </row>
    <row r="8290" spans="5:5" ht="14.4" thickTop="1" thickBot="1">
      <c r="E8290"/>
    </row>
    <row r="8291" spans="5:5" ht="14.4" thickTop="1" thickBot="1">
      <c r="E8291"/>
    </row>
    <row r="8292" spans="5:5" ht="14.4" thickTop="1" thickBot="1">
      <c r="E8292"/>
    </row>
    <row r="8293" spans="5:5" ht="14.4" thickTop="1" thickBot="1">
      <c r="E8293"/>
    </row>
    <row r="8294" spans="5:5" ht="14.4" thickTop="1" thickBot="1">
      <c r="E8294"/>
    </row>
    <row r="8295" spans="5:5" ht="14.4" thickTop="1" thickBot="1">
      <c r="E8295"/>
    </row>
    <row r="8296" spans="5:5" ht="14.4" thickTop="1" thickBot="1">
      <c r="E8296"/>
    </row>
    <row r="8297" spans="5:5" ht="14.4" thickTop="1" thickBot="1">
      <c r="E8297"/>
    </row>
    <row r="8298" spans="5:5" ht="14.4" thickTop="1" thickBot="1">
      <c r="E8298"/>
    </row>
    <row r="8299" spans="5:5" ht="14.4" thickTop="1" thickBot="1">
      <c r="E8299"/>
    </row>
    <row r="8300" spans="5:5" ht="14.4" thickTop="1" thickBot="1">
      <c r="E8300"/>
    </row>
    <row r="8301" spans="5:5" ht="14.4" thickTop="1" thickBot="1">
      <c r="E8301"/>
    </row>
    <row r="8302" spans="5:5" ht="14.4" thickTop="1" thickBot="1">
      <c r="E8302"/>
    </row>
    <row r="8303" spans="5:5" ht="14.4" thickTop="1" thickBot="1">
      <c r="E8303"/>
    </row>
    <row r="8304" spans="5:5" ht="14.4" thickTop="1" thickBot="1">
      <c r="E8304"/>
    </row>
    <row r="8305" spans="5:5" ht="14.4" thickTop="1" thickBot="1">
      <c r="E8305"/>
    </row>
    <row r="8306" spans="5:5" ht="14.4" thickTop="1" thickBot="1">
      <c r="E8306"/>
    </row>
    <row r="8307" spans="5:5" ht="14.4" thickTop="1" thickBot="1">
      <c r="E8307"/>
    </row>
    <row r="8308" spans="5:5" ht="14.4" thickTop="1" thickBot="1">
      <c r="E8308"/>
    </row>
    <row r="8309" spans="5:5" ht="14.4" thickTop="1" thickBot="1">
      <c r="E8309"/>
    </row>
    <row r="8310" spans="5:5" ht="14.4" thickTop="1" thickBot="1">
      <c r="E8310"/>
    </row>
    <row r="8311" spans="5:5" ht="14.4" thickTop="1" thickBot="1">
      <c r="E8311"/>
    </row>
    <row r="8312" spans="5:5" ht="14.4" thickTop="1" thickBot="1">
      <c r="E8312"/>
    </row>
    <row r="8313" spans="5:5" ht="14.4" thickTop="1" thickBot="1">
      <c r="E8313"/>
    </row>
    <row r="8314" spans="5:5" ht="14.4" thickTop="1" thickBot="1">
      <c r="E8314"/>
    </row>
    <row r="8315" spans="5:5" ht="14.4" thickTop="1" thickBot="1">
      <c r="E8315"/>
    </row>
    <row r="8316" spans="5:5" ht="14.4" thickTop="1" thickBot="1">
      <c r="E8316"/>
    </row>
    <row r="8317" spans="5:5" ht="14.4" thickTop="1" thickBot="1">
      <c r="E8317"/>
    </row>
    <row r="8318" spans="5:5" ht="14.4" thickTop="1" thickBot="1">
      <c r="E8318"/>
    </row>
    <row r="8319" spans="5:5" ht="14.4" thickTop="1" thickBot="1">
      <c r="E8319"/>
    </row>
    <row r="8320" spans="5:5" ht="14.4" thickTop="1" thickBot="1">
      <c r="E8320"/>
    </row>
    <row r="8321" spans="5:5" ht="14.4" thickTop="1" thickBot="1">
      <c r="E8321"/>
    </row>
    <row r="8322" spans="5:5" ht="14.4" thickTop="1" thickBot="1">
      <c r="E8322"/>
    </row>
    <row r="8323" spans="5:5" ht="14.4" thickTop="1" thickBot="1">
      <c r="E8323"/>
    </row>
    <row r="8324" spans="5:5" ht="14.4" thickTop="1" thickBot="1">
      <c r="E8324"/>
    </row>
    <row r="8325" spans="5:5" ht="14.4" thickTop="1" thickBot="1">
      <c r="E8325"/>
    </row>
    <row r="8326" spans="5:5" ht="14.4" thickTop="1" thickBot="1">
      <c r="E8326"/>
    </row>
    <row r="8327" spans="5:5" ht="14.4" thickTop="1" thickBot="1">
      <c r="E8327"/>
    </row>
    <row r="8328" spans="5:5" ht="13.8" thickTop="1">
      <c r="E8328"/>
    </row>
    <row r="8329" spans="5:5">
      <c r="E8329"/>
    </row>
    <row r="8330" spans="5:5">
      <c r="E8330"/>
    </row>
    <row r="8331" spans="5:5">
      <c r="E8331"/>
    </row>
    <row r="8332" spans="5:5">
      <c r="E8332"/>
    </row>
    <row r="8333" spans="5:5">
      <c r="E8333"/>
    </row>
    <row r="8334" spans="5:5">
      <c r="E8334"/>
    </row>
    <row r="8335" spans="5:5">
      <c r="E8335"/>
    </row>
    <row r="8336" spans="5:5">
      <c r="E8336"/>
    </row>
    <row r="8337" spans="5:5">
      <c r="E8337"/>
    </row>
    <row r="8338" spans="5:5">
      <c r="E8338"/>
    </row>
    <row r="8339" spans="5:5">
      <c r="E8339"/>
    </row>
    <row r="8340" spans="5:5">
      <c r="E8340"/>
    </row>
    <row r="8341" spans="5:5" ht="13.8" thickBot="1">
      <c r="E8341"/>
    </row>
    <row r="8342" spans="5:5" ht="14.4" thickTop="1" thickBot="1">
      <c r="E8342"/>
    </row>
    <row r="8343" spans="5:5" ht="14.4" thickTop="1" thickBot="1">
      <c r="E8343"/>
    </row>
    <row r="8344" spans="5:5" ht="14.4" thickTop="1" thickBot="1">
      <c r="E8344"/>
    </row>
    <row r="8345" spans="5:5" ht="14.4" thickTop="1" thickBot="1">
      <c r="E8345"/>
    </row>
    <row r="8346" spans="5:5" ht="14.4" thickTop="1" thickBot="1">
      <c r="E8346"/>
    </row>
    <row r="8347" spans="5:5" ht="14.4" thickTop="1" thickBot="1">
      <c r="E8347"/>
    </row>
    <row r="8348" spans="5:5" ht="14.4" thickTop="1" thickBot="1">
      <c r="E8348"/>
    </row>
    <row r="8349" spans="5:5" ht="14.4" thickTop="1" thickBot="1">
      <c r="E8349"/>
    </row>
    <row r="8350" spans="5:5" ht="14.4" thickTop="1" thickBot="1">
      <c r="E8350"/>
    </row>
    <row r="8351" spans="5:5" ht="14.4" thickTop="1" thickBot="1">
      <c r="E8351"/>
    </row>
    <row r="8352" spans="5:5" ht="14.4" thickTop="1" thickBot="1">
      <c r="E8352"/>
    </row>
    <row r="8353" spans="5:5" ht="14.4" thickTop="1" thickBot="1">
      <c r="E8353"/>
    </row>
    <row r="8354" spans="5:5" ht="14.4" thickTop="1" thickBot="1">
      <c r="E8354"/>
    </row>
    <row r="8355" spans="5:5" ht="14.4" thickTop="1" thickBot="1">
      <c r="E8355"/>
    </row>
    <row r="8356" spans="5:5" ht="14.4" thickTop="1" thickBot="1">
      <c r="E8356"/>
    </row>
    <row r="8357" spans="5:5" ht="14.4" thickTop="1" thickBot="1">
      <c r="E8357"/>
    </row>
    <row r="8358" spans="5:5" ht="14.4" thickTop="1" thickBot="1">
      <c r="E8358"/>
    </row>
    <row r="8359" spans="5:5" ht="14.4" thickTop="1" thickBot="1">
      <c r="E8359"/>
    </row>
    <row r="8360" spans="5:5" ht="14.4" thickTop="1" thickBot="1">
      <c r="E8360"/>
    </row>
    <row r="8361" spans="5:5" ht="14.4" thickTop="1" thickBot="1">
      <c r="E8361"/>
    </row>
    <row r="8362" spans="5:5" ht="14.4" thickTop="1" thickBot="1">
      <c r="E8362"/>
    </row>
    <row r="8363" spans="5:5" ht="14.4" thickTop="1" thickBot="1">
      <c r="E8363"/>
    </row>
    <row r="8364" spans="5:5" ht="14.4" thickTop="1" thickBot="1">
      <c r="E8364"/>
    </row>
    <row r="8365" spans="5:5" ht="14.4" thickTop="1" thickBot="1">
      <c r="E8365"/>
    </row>
    <row r="8366" spans="5:5" ht="14.4" thickTop="1" thickBot="1">
      <c r="E8366"/>
    </row>
    <row r="8367" spans="5:5" ht="14.4" thickTop="1" thickBot="1">
      <c r="E8367"/>
    </row>
    <row r="8368" spans="5:5" ht="14.4" thickTop="1" thickBot="1">
      <c r="E8368"/>
    </row>
    <row r="8369" spans="5:5" ht="14.4" thickTop="1" thickBot="1">
      <c r="E8369"/>
    </row>
    <row r="8370" spans="5:5" ht="14.4" thickTop="1" thickBot="1">
      <c r="E8370"/>
    </row>
    <row r="8371" spans="5:5" ht="14.4" thickTop="1" thickBot="1">
      <c r="E8371"/>
    </row>
    <row r="8372" spans="5:5" ht="14.4" thickTop="1" thickBot="1">
      <c r="E8372"/>
    </row>
    <row r="8373" spans="5:5" ht="14.4" thickTop="1" thickBot="1">
      <c r="E8373"/>
    </row>
    <row r="8374" spans="5:5" ht="14.4" thickTop="1" thickBot="1">
      <c r="E8374"/>
    </row>
    <row r="8375" spans="5:5" ht="14.4" thickTop="1" thickBot="1">
      <c r="E8375"/>
    </row>
    <row r="8376" spans="5:5" ht="14.4" thickTop="1" thickBot="1">
      <c r="E8376"/>
    </row>
    <row r="8377" spans="5:5" ht="14.4" thickTop="1" thickBot="1">
      <c r="E8377"/>
    </row>
    <row r="8378" spans="5:5" ht="14.4" thickTop="1" thickBot="1">
      <c r="E8378"/>
    </row>
    <row r="8379" spans="5:5" ht="14.4" thickTop="1" thickBot="1">
      <c r="E8379"/>
    </row>
    <row r="8380" spans="5:5" ht="14.4" thickTop="1" thickBot="1">
      <c r="E8380"/>
    </row>
    <row r="8381" spans="5:5" ht="14.4" thickTop="1" thickBot="1">
      <c r="E8381"/>
    </row>
    <row r="8382" spans="5:5" ht="14.4" thickTop="1" thickBot="1">
      <c r="E8382"/>
    </row>
    <row r="8383" spans="5:5" ht="14.4" thickTop="1" thickBot="1">
      <c r="E8383"/>
    </row>
    <row r="8384" spans="5:5" ht="14.4" thickTop="1" thickBot="1">
      <c r="E8384"/>
    </row>
    <row r="8385" spans="5:5" ht="14.4" thickTop="1" thickBot="1">
      <c r="E8385"/>
    </row>
    <row r="8386" spans="5:5" ht="14.4" thickTop="1" thickBot="1">
      <c r="E8386"/>
    </row>
    <row r="8387" spans="5:5" ht="14.4" thickTop="1" thickBot="1">
      <c r="E8387"/>
    </row>
    <row r="8388" spans="5:5" ht="14.4" thickTop="1" thickBot="1">
      <c r="E8388"/>
    </row>
    <row r="8389" spans="5:5" ht="14.4" thickTop="1" thickBot="1">
      <c r="E8389"/>
    </row>
    <row r="8390" spans="5:5" ht="14.4" thickTop="1" thickBot="1">
      <c r="E8390"/>
    </row>
    <row r="8391" spans="5:5" ht="14.4" thickTop="1" thickBot="1">
      <c r="E8391"/>
    </row>
    <row r="8392" spans="5:5" ht="14.4" thickTop="1" thickBot="1">
      <c r="E8392"/>
    </row>
    <row r="8393" spans="5:5" ht="14.4" thickTop="1" thickBot="1">
      <c r="E8393"/>
    </row>
    <row r="8394" spans="5:5" ht="14.4" thickTop="1" thickBot="1">
      <c r="E8394"/>
    </row>
    <row r="8395" spans="5:5" ht="14.4" thickTop="1" thickBot="1">
      <c r="E8395"/>
    </row>
    <row r="8396" spans="5:5" ht="14.4" thickTop="1" thickBot="1">
      <c r="E8396"/>
    </row>
    <row r="8397" spans="5:5" ht="14.4" thickTop="1" thickBot="1">
      <c r="E8397"/>
    </row>
    <row r="8398" spans="5:5" ht="13.8" thickTop="1">
      <c r="E8398"/>
    </row>
    <row r="8399" spans="5:5">
      <c r="E8399"/>
    </row>
    <row r="8400" spans="5:5">
      <c r="E8400"/>
    </row>
    <row r="8401" spans="5:5">
      <c r="E8401"/>
    </row>
    <row r="8402" spans="5:5">
      <c r="E8402"/>
    </row>
    <row r="8403" spans="5:5">
      <c r="E8403"/>
    </row>
    <row r="8404" spans="5:5">
      <c r="E8404"/>
    </row>
    <row r="8405" spans="5:5">
      <c r="E8405"/>
    </row>
    <row r="8406" spans="5:5">
      <c r="E8406"/>
    </row>
    <row r="8407" spans="5:5">
      <c r="E8407"/>
    </row>
    <row r="8408" spans="5:5">
      <c r="E8408"/>
    </row>
    <row r="8409" spans="5:5">
      <c r="E8409"/>
    </row>
    <row r="8410" spans="5:5">
      <c r="E8410"/>
    </row>
    <row r="8411" spans="5:5" ht="13.8" thickBot="1">
      <c r="E8411"/>
    </row>
    <row r="8412" spans="5:5" ht="14.4" thickTop="1" thickBot="1">
      <c r="E8412"/>
    </row>
    <row r="8413" spans="5:5" ht="14.4" thickTop="1" thickBot="1">
      <c r="E8413"/>
    </row>
    <row r="8414" spans="5:5" ht="14.4" thickTop="1" thickBot="1">
      <c r="E8414"/>
    </row>
    <row r="8415" spans="5:5" ht="14.4" thickTop="1" thickBot="1">
      <c r="E8415"/>
    </row>
    <row r="8416" spans="5:5" ht="14.4" thickTop="1" thickBot="1">
      <c r="E8416"/>
    </row>
    <row r="8417" spans="5:5" ht="14.4" thickTop="1" thickBot="1">
      <c r="E8417"/>
    </row>
    <row r="8418" spans="5:5" ht="14.4" thickTop="1" thickBot="1">
      <c r="E8418"/>
    </row>
    <row r="8419" spans="5:5" ht="14.4" thickTop="1" thickBot="1">
      <c r="E8419"/>
    </row>
    <row r="8420" spans="5:5" ht="14.4" thickTop="1" thickBot="1">
      <c r="E8420"/>
    </row>
    <row r="8421" spans="5:5" ht="14.4" thickTop="1" thickBot="1">
      <c r="E8421"/>
    </row>
    <row r="8422" spans="5:5" ht="14.4" thickTop="1" thickBot="1">
      <c r="E8422"/>
    </row>
    <row r="8423" spans="5:5" ht="14.4" thickTop="1" thickBot="1">
      <c r="E8423"/>
    </row>
    <row r="8424" spans="5:5" ht="14.4" thickTop="1" thickBot="1">
      <c r="E8424"/>
    </row>
    <row r="8425" spans="5:5" ht="14.4" thickTop="1" thickBot="1">
      <c r="E8425"/>
    </row>
    <row r="8426" spans="5:5" ht="14.4" thickTop="1" thickBot="1">
      <c r="E8426"/>
    </row>
    <row r="8427" spans="5:5" ht="14.4" thickTop="1" thickBot="1">
      <c r="E8427"/>
    </row>
    <row r="8428" spans="5:5" ht="14.4" thickTop="1" thickBot="1">
      <c r="E8428"/>
    </row>
    <row r="8429" spans="5:5" ht="14.4" thickTop="1" thickBot="1">
      <c r="E8429"/>
    </row>
    <row r="8430" spans="5:5" ht="14.4" thickTop="1" thickBot="1">
      <c r="E8430"/>
    </row>
    <row r="8431" spans="5:5" ht="14.4" thickTop="1" thickBot="1">
      <c r="E8431"/>
    </row>
    <row r="8432" spans="5:5" ht="14.4" thickTop="1" thickBot="1">
      <c r="E8432"/>
    </row>
    <row r="8433" spans="5:5" ht="14.4" thickTop="1" thickBot="1">
      <c r="E8433"/>
    </row>
    <row r="8434" spans="5:5" ht="14.4" thickTop="1" thickBot="1">
      <c r="E8434"/>
    </row>
    <row r="8435" spans="5:5" ht="14.4" thickTop="1" thickBot="1">
      <c r="E8435"/>
    </row>
    <row r="8436" spans="5:5" ht="14.4" thickTop="1" thickBot="1">
      <c r="E8436"/>
    </row>
    <row r="8437" spans="5:5" ht="14.4" thickTop="1" thickBot="1">
      <c r="E8437"/>
    </row>
    <row r="8438" spans="5:5" ht="14.4" thickTop="1" thickBot="1">
      <c r="E8438"/>
    </row>
    <row r="8439" spans="5:5" ht="14.4" thickTop="1" thickBot="1">
      <c r="E8439"/>
    </row>
    <row r="8440" spans="5:5" ht="14.4" thickTop="1" thickBot="1">
      <c r="E8440"/>
    </row>
    <row r="8441" spans="5:5" ht="14.4" thickTop="1" thickBot="1">
      <c r="E8441"/>
    </row>
    <row r="8442" spans="5:5" ht="14.4" thickTop="1" thickBot="1">
      <c r="E8442"/>
    </row>
    <row r="8443" spans="5:5" ht="14.4" thickTop="1" thickBot="1">
      <c r="E8443"/>
    </row>
    <row r="8444" spans="5:5" ht="14.4" thickTop="1" thickBot="1">
      <c r="E8444"/>
    </row>
    <row r="8445" spans="5:5" ht="14.4" thickTop="1" thickBot="1">
      <c r="E8445"/>
    </row>
    <row r="8446" spans="5:5" ht="14.4" thickTop="1" thickBot="1">
      <c r="E8446"/>
    </row>
    <row r="8447" spans="5:5" ht="14.4" thickTop="1" thickBot="1">
      <c r="E8447"/>
    </row>
    <row r="8448" spans="5:5" ht="14.4" thickTop="1" thickBot="1">
      <c r="E8448"/>
    </row>
    <row r="8449" spans="5:5" ht="14.4" thickTop="1" thickBot="1">
      <c r="E8449"/>
    </row>
    <row r="8450" spans="5:5" ht="14.4" thickTop="1" thickBot="1">
      <c r="E8450"/>
    </row>
    <row r="8451" spans="5:5" ht="14.4" thickTop="1" thickBot="1">
      <c r="E8451"/>
    </row>
    <row r="8452" spans="5:5" ht="14.4" thickTop="1" thickBot="1">
      <c r="E8452"/>
    </row>
    <row r="8453" spans="5:5" ht="14.4" thickTop="1" thickBot="1">
      <c r="E8453"/>
    </row>
    <row r="8454" spans="5:5" ht="14.4" thickTop="1" thickBot="1">
      <c r="E8454"/>
    </row>
    <row r="8455" spans="5:5" ht="14.4" thickTop="1" thickBot="1">
      <c r="E8455"/>
    </row>
    <row r="8456" spans="5:5" ht="14.4" thickTop="1" thickBot="1">
      <c r="E8456"/>
    </row>
    <row r="8457" spans="5:5" ht="14.4" thickTop="1" thickBot="1">
      <c r="E8457"/>
    </row>
    <row r="8458" spans="5:5" ht="14.4" thickTop="1" thickBot="1">
      <c r="E8458"/>
    </row>
    <row r="8459" spans="5:5" ht="14.4" thickTop="1" thickBot="1">
      <c r="E8459"/>
    </row>
    <row r="8460" spans="5:5" ht="14.4" thickTop="1" thickBot="1">
      <c r="E8460"/>
    </row>
    <row r="8461" spans="5:5" ht="14.4" thickTop="1" thickBot="1">
      <c r="E8461"/>
    </row>
    <row r="8462" spans="5:5" ht="14.4" thickTop="1" thickBot="1">
      <c r="E8462"/>
    </row>
    <row r="8463" spans="5:5" ht="14.4" thickTop="1" thickBot="1">
      <c r="E8463"/>
    </row>
    <row r="8464" spans="5:5" ht="14.4" thickTop="1" thickBot="1">
      <c r="E8464"/>
    </row>
    <row r="8465" spans="5:5" ht="14.4" thickTop="1" thickBot="1">
      <c r="E8465"/>
    </row>
    <row r="8466" spans="5:5" ht="14.4" thickTop="1" thickBot="1">
      <c r="E8466"/>
    </row>
    <row r="8467" spans="5:5" ht="14.4" thickTop="1" thickBot="1">
      <c r="E8467"/>
    </row>
    <row r="8468" spans="5:5" ht="13.8" thickTop="1">
      <c r="E8468"/>
    </row>
    <row r="8469" spans="5:5">
      <c r="E8469"/>
    </row>
    <row r="8470" spans="5:5">
      <c r="E8470"/>
    </row>
    <row r="8471" spans="5:5">
      <c r="E8471"/>
    </row>
    <row r="8472" spans="5:5">
      <c r="E8472"/>
    </row>
    <row r="8473" spans="5:5">
      <c r="E8473"/>
    </row>
    <row r="8474" spans="5:5">
      <c r="E8474"/>
    </row>
    <row r="8475" spans="5:5">
      <c r="E8475"/>
    </row>
    <row r="8476" spans="5:5">
      <c r="E8476"/>
    </row>
    <row r="8477" spans="5:5">
      <c r="E8477"/>
    </row>
    <row r="8478" spans="5:5">
      <c r="E8478"/>
    </row>
    <row r="8479" spans="5:5">
      <c r="E8479"/>
    </row>
    <row r="8480" spans="5:5">
      <c r="E8480"/>
    </row>
    <row r="8481" spans="5:5" ht="13.8" thickBot="1">
      <c r="E8481"/>
    </row>
    <row r="8482" spans="5:5" ht="14.4" thickTop="1" thickBot="1">
      <c r="E8482"/>
    </row>
    <row r="8483" spans="5:5" ht="14.4" thickTop="1" thickBot="1">
      <c r="E8483"/>
    </row>
    <row r="8484" spans="5:5" ht="14.4" thickTop="1" thickBot="1">
      <c r="E8484"/>
    </row>
    <row r="8485" spans="5:5" ht="14.4" thickTop="1" thickBot="1">
      <c r="E8485"/>
    </row>
    <row r="8486" spans="5:5" ht="14.4" thickTop="1" thickBot="1">
      <c r="E8486"/>
    </row>
    <row r="8487" spans="5:5" ht="14.4" thickTop="1" thickBot="1">
      <c r="E8487"/>
    </row>
    <row r="8488" spans="5:5" ht="14.4" thickTop="1" thickBot="1">
      <c r="E8488"/>
    </row>
    <row r="8489" spans="5:5" ht="14.4" thickTop="1" thickBot="1">
      <c r="E8489"/>
    </row>
    <row r="8490" spans="5:5" ht="14.4" thickTop="1" thickBot="1">
      <c r="E8490"/>
    </row>
    <row r="8491" spans="5:5" ht="14.4" thickTop="1" thickBot="1">
      <c r="E8491"/>
    </row>
    <row r="8492" spans="5:5" ht="14.4" thickTop="1" thickBot="1">
      <c r="E8492"/>
    </row>
    <row r="8493" spans="5:5" ht="14.4" thickTop="1" thickBot="1">
      <c r="E8493"/>
    </row>
    <row r="8494" spans="5:5" ht="14.4" thickTop="1" thickBot="1">
      <c r="E8494"/>
    </row>
    <row r="8495" spans="5:5" ht="14.4" thickTop="1" thickBot="1">
      <c r="E8495"/>
    </row>
    <row r="8496" spans="5:5" ht="14.4" thickTop="1" thickBot="1">
      <c r="E8496"/>
    </row>
    <row r="8497" spans="5:5" ht="14.4" thickTop="1" thickBot="1">
      <c r="E8497"/>
    </row>
    <row r="8498" spans="5:5" ht="14.4" thickTop="1" thickBot="1">
      <c r="E8498"/>
    </row>
    <row r="8499" spans="5:5" ht="14.4" thickTop="1" thickBot="1">
      <c r="E8499"/>
    </row>
    <row r="8500" spans="5:5" ht="14.4" thickTop="1" thickBot="1">
      <c r="E8500"/>
    </row>
    <row r="8501" spans="5:5" ht="14.4" thickTop="1" thickBot="1">
      <c r="E8501"/>
    </row>
    <row r="8502" spans="5:5" ht="14.4" thickTop="1" thickBot="1">
      <c r="E8502"/>
    </row>
    <row r="8503" spans="5:5" ht="14.4" thickTop="1" thickBot="1">
      <c r="E8503"/>
    </row>
    <row r="8504" spans="5:5" ht="14.4" thickTop="1" thickBot="1">
      <c r="E8504"/>
    </row>
    <row r="8505" spans="5:5" ht="14.4" thickTop="1" thickBot="1">
      <c r="E8505"/>
    </row>
    <row r="8506" spans="5:5" ht="14.4" thickTop="1" thickBot="1">
      <c r="E8506"/>
    </row>
    <row r="8507" spans="5:5" ht="14.4" thickTop="1" thickBot="1">
      <c r="E8507"/>
    </row>
    <row r="8508" spans="5:5" ht="14.4" thickTop="1" thickBot="1">
      <c r="E8508"/>
    </row>
    <row r="8509" spans="5:5" ht="14.4" thickTop="1" thickBot="1">
      <c r="E8509"/>
    </row>
    <row r="8510" spans="5:5" ht="14.4" thickTop="1" thickBot="1">
      <c r="E8510"/>
    </row>
    <row r="8511" spans="5:5" ht="14.4" thickTop="1" thickBot="1">
      <c r="E8511"/>
    </row>
    <row r="8512" spans="5:5" ht="14.4" thickTop="1" thickBot="1">
      <c r="E8512"/>
    </row>
    <row r="8513" spans="5:5" ht="14.4" thickTop="1" thickBot="1">
      <c r="E8513"/>
    </row>
    <row r="8514" spans="5:5" ht="14.4" thickTop="1" thickBot="1">
      <c r="E8514"/>
    </row>
    <row r="8515" spans="5:5" ht="14.4" thickTop="1" thickBot="1">
      <c r="E8515"/>
    </row>
    <row r="8516" spans="5:5" ht="14.4" thickTop="1" thickBot="1">
      <c r="E8516"/>
    </row>
    <row r="8517" spans="5:5" ht="14.4" thickTop="1" thickBot="1">
      <c r="E8517"/>
    </row>
    <row r="8518" spans="5:5" ht="14.4" thickTop="1" thickBot="1">
      <c r="E8518"/>
    </row>
    <row r="8519" spans="5:5" ht="14.4" thickTop="1" thickBot="1">
      <c r="E8519"/>
    </row>
    <row r="8520" spans="5:5" ht="14.4" thickTop="1" thickBot="1">
      <c r="E8520"/>
    </row>
    <row r="8521" spans="5:5" ht="14.4" thickTop="1" thickBot="1">
      <c r="E8521"/>
    </row>
    <row r="8522" spans="5:5" ht="14.4" thickTop="1" thickBot="1">
      <c r="E8522"/>
    </row>
    <row r="8523" spans="5:5" ht="14.4" thickTop="1" thickBot="1">
      <c r="E8523"/>
    </row>
    <row r="8524" spans="5:5" ht="14.4" thickTop="1" thickBot="1">
      <c r="E8524"/>
    </row>
    <row r="8525" spans="5:5" ht="14.4" thickTop="1" thickBot="1">
      <c r="E8525"/>
    </row>
    <row r="8526" spans="5:5" ht="14.4" thickTop="1" thickBot="1">
      <c r="E8526"/>
    </row>
    <row r="8527" spans="5:5" ht="14.4" thickTop="1" thickBot="1">
      <c r="E8527"/>
    </row>
    <row r="8528" spans="5:5" ht="14.4" thickTop="1" thickBot="1">
      <c r="E8528"/>
    </row>
    <row r="8529" spans="5:5" ht="14.4" thickTop="1" thickBot="1">
      <c r="E8529"/>
    </row>
    <row r="8530" spans="5:5" ht="14.4" thickTop="1" thickBot="1">
      <c r="E8530"/>
    </row>
    <row r="8531" spans="5:5" ht="14.4" thickTop="1" thickBot="1">
      <c r="E8531"/>
    </row>
    <row r="8532" spans="5:5" ht="14.4" thickTop="1" thickBot="1">
      <c r="E8532"/>
    </row>
    <row r="8533" spans="5:5" ht="14.4" thickTop="1" thickBot="1">
      <c r="E8533"/>
    </row>
    <row r="8534" spans="5:5" ht="14.4" thickTop="1" thickBot="1">
      <c r="E8534"/>
    </row>
    <row r="8535" spans="5:5" ht="14.4" thickTop="1" thickBot="1">
      <c r="E8535"/>
    </row>
    <row r="8536" spans="5:5" ht="14.4" thickTop="1" thickBot="1">
      <c r="E8536"/>
    </row>
    <row r="8537" spans="5:5" ht="14.4" thickTop="1" thickBot="1">
      <c r="E8537"/>
    </row>
    <row r="8538" spans="5:5" ht="13.8" thickTop="1">
      <c r="E8538"/>
    </row>
    <row r="8539" spans="5:5">
      <c r="E8539"/>
    </row>
    <row r="8540" spans="5:5">
      <c r="E8540"/>
    </row>
    <row r="8541" spans="5:5">
      <c r="E8541"/>
    </row>
    <row r="8542" spans="5:5">
      <c r="E8542"/>
    </row>
    <row r="8543" spans="5:5">
      <c r="E8543"/>
    </row>
    <row r="8544" spans="5:5">
      <c r="E8544"/>
    </row>
    <row r="8545" spans="5:5">
      <c r="E8545"/>
    </row>
    <row r="8546" spans="5:5">
      <c r="E8546"/>
    </row>
    <row r="8547" spans="5:5">
      <c r="E8547"/>
    </row>
    <row r="8548" spans="5:5">
      <c r="E8548"/>
    </row>
    <row r="8549" spans="5:5">
      <c r="E8549"/>
    </row>
    <row r="8550" spans="5:5">
      <c r="E8550"/>
    </row>
    <row r="8551" spans="5:5" ht="13.8" thickBot="1">
      <c r="E8551"/>
    </row>
    <row r="8552" spans="5:5" ht="14.4" thickTop="1" thickBot="1">
      <c r="E8552"/>
    </row>
    <row r="8553" spans="5:5" ht="14.4" thickTop="1" thickBot="1">
      <c r="E8553"/>
    </row>
    <row r="8554" spans="5:5" ht="14.4" thickTop="1" thickBot="1">
      <c r="E8554"/>
    </row>
    <row r="8555" spans="5:5" ht="14.4" thickTop="1" thickBot="1">
      <c r="E8555"/>
    </row>
    <row r="8556" spans="5:5" ht="14.4" thickTop="1" thickBot="1">
      <c r="E8556"/>
    </row>
    <row r="8557" spans="5:5" ht="14.4" thickTop="1" thickBot="1">
      <c r="E8557"/>
    </row>
    <row r="8558" spans="5:5" ht="14.4" thickTop="1" thickBot="1">
      <c r="E8558"/>
    </row>
    <row r="8559" spans="5:5" ht="14.4" thickTop="1" thickBot="1">
      <c r="E8559"/>
    </row>
    <row r="8560" spans="5:5" ht="14.4" thickTop="1" thickBot="1">
      <c r="E8560"/>
    </row>
    <row r="8561" spans="5:5" ht="14.4" thickTop="1" thickBot="1">
      <c r="E8561"/>
    </row>
    <row r="8562" spans="5:5" ht="14.4" thickTop="1" thickBot="1">
      <c r="E8562"/>
    </row>
    <row r="8563" spans="5:5" ht="14.4" thickTop="1" thickBot="1">
      <c r="E8563"/>
    </row>
    <row r="8564" spans="5:5" ht="14.4" thickTop="1" thickBot="1">
      <c r="E8564"/>
    </row>
    <row r="8565" spans="5:5" ht="14.4" thickTop="1" thickBot="1">
      <c r="E8565"/>
    </row>
    <row r="8566" spans="5:5" ht="14.4" thickTop="1" thickBot="1">
      <c r="E8566"/>
    </row>
    <row r="8567" spans="5:5" ht="14.4" thickTop="1" thickBot="1">
      <c r="E8567"/>
    </row>
    <row r="8568" spans="5:5" ht="14.4" thickTop="1" thickBot="1">
      <c r="E8568"/>
    </row>
    <row r="8569" spans="5:5" ht="14.4" thickTop="1" thickBot="1">
      <c r="E8569"/>
    </row>
    <row r="8570" spans="5:5" ht="14.4" thickTop="1" thickBot="1">
      <c r="E8570"/>
    </row>
    <row r="8571" spans="5:5" ht="14.4" thickTop="1" thickBot="1">
      <c r="E8571"/>
    </row>
    <row r="8572" spans="5:5" ht="14.4" thickTop="1" thickBot="1">
      <c r="E8572"/>
    </row>
    <row r="8573" spans="5:5" ht="14.4" thickTop="1" thickBot="1">
      <c r="E8573"/>
    </row>
    <row r="8574" spans="5:5" ht="14.4" thickTop="1" thickBot="1">
      <c r="E8574"/>
    </row>
    <row r="8575" spans="5:5" ht="14.4" thickTop="1" thickBot="1">
      <c r="E8575"/>
    </row>
    <row r="8576" spans="5:5" ht="14.4" thickTop="1" thickBot="1">
      <c r="E8576"/>
    </row>
    <row r="8577" spans="5:5" ht="14.4" thickTop="1" thickBot="1">
      <c r="E8577"/>
    </row>
    <row r="8578" spans="5:5" ht="14.4" thickTop="1" thickBot="1">
      <c r="E8578"/>
    </row>
    <row r="8579" spans="5:5" ht="14.4" thickTop="1" thickBot="1">
      <c r="E8579"/>
    </row>
    <row r="8580" spans="5:5" ht="14.4" thickTop="1" thickBot="1">
      <c r="E8580"/>
    </row>
    <row r="8581" spans="5:5" ht="14.4" thickTop="1" thickBot="1">
      <c r="E8581"/>
    </row>
    <row r="8582" spans="5:5" ht="14.4" thickTop="1" thickBot="1">
      <c r="E8582"/>
    </row>
    <row r="8583" spans="5:5" ht="14.4" thickTop="1" thickBot="1">
      <c r="E8583"/>
    </row>
    <row r="8584" spans="5:5" ht="14.4" thickTop="1" thickBot="1">
      <c r="E8584"/>
    </row>
    <row r="8585" spans="5:5" ht="14.4" thickTop="1" thickBot="1">
      <c r="E8585"/>
    </row>
    <row r="8586" spans="5:5" ht="14.4" thickTop="1" thickBot="1">
      <c r="E8586"/>
    </row>
    <row r="8587" spans="5:5" ht="14.4" thickTop="1" thickBot="1">
      <c r="E8587"/>
    </row>
    <row r="8588" spans="5:5" ht="14.4" thickTop="1" thickBot="1">
      <c r="E8588"/>
    </row>
    <row r="8589" spans="5:5" ht="14.4" thickTop="1" thickBot="1">
      <c r="E8589"/>
    </row>
    <row r="8590" spans="5:5" ht="14.4" thickTop="1" thickBot="1">
      <c r="E8590"/>
    </row>
    <row r="8591" spans="5:5" ht="14.4" thickTop="1" thickBot="1">
      <c r="E8591"/>
    </row>
    <row r="8592" spans="5:5" ht="14.4" thickTop="1" thickBot="1">
      <c r="E8592"/>
    </row>
    <row r="8593" spans="5:5" ht="14.4" thickTop="1" thickBot="1">
      <c r="E8593"/>
    </row>
    <row r="8594" spans="5:5" ht="14.4" thickTop="1" thickBot="1">
      <c r="E8594"/>
    </row>
    <row r="8595" spans="5:5" ht="14.4" thickTop="1" thickBot="1">
      <c r="E8595"/>
    </row>
    <row r="8596" spans="5:5" ht="14.4" thickTop="1" thickBot="1">
      <c r="E8596"/>
    </row>
    <row r="8597" spans="5:5" ht="14.4" thickTop="1" thickBot="1">
      <c r="E8597"/>
    </row>
    <row r="8598" spans="5:5" ht="14.4" thickTop="1" thickBot="1">
      <c r="E8598"/>
    </row>
    <row r="8599" spans="5:5" ht="14.4" thickTop="1" thickBot="1">
      <c r="E8599"/>
    </row>
    <row r="8600" spans="5:5" ht="14.4" thickTop="1" thickBot="1">
      <c r="E8600"/>
    </row>
    <row r="8601" spans="5:5" ht="14.4" thickTop="1" thickBot="1">
      <c r="E8601"/>
    </row>
    <row r="8602" spans="5:5" ht="14.4" thickTop="1" thickBot="1">
      <c r="E8602"/>
    </row>
    <row r="8603" spans="5:5" ht="14.4" thickTop="1" thickBot="1">
      <c r="E8603"/>
    </row>
    <row r="8604" spans="5:5" ht="14.4" thickTop="1" thickBot="1">
      <c r="E8604"/>
    </row>
    <row r="8605" spans="5:5" ht="14.4" thickTop="1" thickBot="1">
      <c r="E8605"/>
    </row>
    <row r="8606" spans="5:5" ht="14.4" thickTop="1" thickBot="1">
      <c r="E8606"/>
    </row>
    <row r="8607" spans="5:5" ht="14.4" thickTop="1" thickBot="1">
      <c r="E8607"/>
    </row>
    <row r="8608" spans="5:5" ht="13.8" thickTop="1">
      <c r="E8608"/>
    </row>
    <row r="8609" spans="5:5">
      <c r="E8609"/>
    </row>
    <row r="8610" spans="5:5">
      <c r="E8610"/>
    </row>
    <row r="8611" spans="5:5">
      <c r="E8611"/>
    </row>
    <row r="8612" spans="5:5">
      <c r="E8612"/>
    </row>
    <row r="8613" spans="5:5">
      <c r="E8613"/>
    </row>
    <row r="8614" spans="5:5">
      <c r="E8614"/>
    </row>
    <row r="8615" spans="5:5">
      <c r="E8615"/>
    </row>
    <row r="8616" spans="5:5">
      <c r="E8616"/>
    </row>
    <row r="8617" spans="5:5">
      <c r="E8617"/>
    </row>
    <row r="8618" spans="5:5">
      <c r="E8618"/>
    </row>
    <row r="8619" spans="5:5">
      <c r="E8619"/>
    </row>
    <row r="8620" spans="5:5">
      <c r="E8620"/>
    </row>
    <row r="8621" spans="5:5" ht="13.8" thickBot="1">
      <c r="E8621"/>
    </row>
    <row r="8622" spans="5:5" ht="14.4" thickTop="1" thickBot="1">
      <c r="E8622"/>
    </row>
    <row r="8623" spans="5:5" ht="14.4" thickTop="1" thickBot="1">
      <c r="E8623"/>
    </row>
    <row r="8624" spans="5:5" ht="14.4" thickTop="1" thickBot="1">
      <c r="E8624"/>
    </row>
    <row r="8625" spans="5:5" ht="14.4" thickTop="1" thickBot="1">
      <c r="E8625"/>
    </row>
    <row r="8626" spans="5:5" ht="14.4" thickTop="1" thickBot="1">
      <c r="E8626"/>
    </row>
    <row r="8627" spans="5:5" ht="14.4" thickTop="1" thickBot="1">
      <c r="E8627"/>
    </row>
    <row r="8628" spans="5:5" ht="14.4" thickTop="1" thickBot="1">
      <c r="E8628"/>
    </row>
    <row r="8629" spans="5:5" ht="14.4" thickTop="1" thickBot="1">
      <c r="E8629"/>
    </row>
    <row r="8630" spans="5:5" ht="14.4" thickTop="1" thickBot="1">
      <c r="E8630"/>
    </row>
    <row r="8631" spans="5:5" ht="14.4" thickTop="1" thickBot="1">
      <c r="E8631"/>
    </row>
    <row r="8632" spans="5:5" ht="14.4" thickTop="1" thickBot="1">
      <c r="E8632"/>
    </row>
    <row r="8633" spans="5:5" ht="14.4" thickTop="1" thickBot="1">
      <c r="E8633"/>
    </row>
    <row r="8634" spans="5:5" ht="14.4" thickTop="1" thickBot="1">
      <c r="E8634"/>
    </row>
    <row r="8635" spans="5:5" ht="14.4" thickTop="1" thickBot="1">
      <c r="E8635"/>
    </row>
    <row r="8636" spans="5:5" ht="14.4" thickTop="1" thickBot="1">
      <c r="E8636"/>
    </row>
    <row r="8637" spans="5:5" ht="14.4" thickTop="1" thickBot="1">
      <c r="E8637"/>
    </row>
    <row r="8638" spans="5:5" ht="14.4" thickTop="1" thickBot="1">
      <c r="E8638"/>
    </row>
    <row r="8639" spans="5:5" ht="14.4" thickTop="1" thickBot="1">
      <c r="E8639"/>
    </row>
    <row r="8640" spans="5:5" ht="14.4" thickTop="1" thickBot="1">
      <c r="E8640"/>
    </row>
    <row r="8641" spans="5:5" ht="14.4" thickTop="1" thickBot="1">
      <c r="E8641"/>
    </row>
    <row r="8642" spans="5:5" ht="14.4" thickTop="1" thickBot="1">
      <c r="E8642"/>
    </row>
    <row r="8643" spans="5:5" ht="14.4" thickTop="1" thickBot="1">
      <c r="E8643"/>
    </row>
    <row r="8644" spans="5:5" ht="14.4" thickTop="1" thickBot="1">
      <c r="E8644"/>
    </row>
    <row r="8645" spans="5:5" ht="14.4" thickTop="1" thickBot="1">
      <c r="E8645"/>
    </row>
    <row r="8646" spans="5:5" ht="14.4" thickTop="1" thickBot="1">
      <c r="E8646"/>
    </row>
    <row r="8647" spans="5:5" ht="14.4" thickTop="1" thickBot="1">
      <c r="E8647"/>
    </row>
    <row r="8648" spans="5:5" ht="14.4" thickTop="1" thickBot="1">
      <c r="E8648"/>
    </row>
    <row r="8649" spans="5:5" ht="14.4" thickTop="1" thickBot="1">
      <c r="E8649"/>
    </row>
    <row r="8650" spans="5:5" ht="14.4" thickTop="1" thickBot="1">
      <c r="E8650"/>
    </row>
    <row r="8651" spans="5:5" ht="14.4" thickTop="1" thickBot="1">
      <c r="E8651"/>
    </row>
    <row r="8652" spans="5:5" ht="14.4" thickTop="1" thickBot="1">
      <c r="E8652"/>
    </row>
    <row r="8653" spans="5:5" ht="14.4" thickTop="1" thickBot="1">
      <c r="E8653"/>
    </row>
    <row r="8654" spans="5:5" ht="14.4" thickTop="1" thickBot="1">
      <c r="E8654"/>
    </row>
    <row r="8655" spans="5:5" ht="14.4" thickTop="1" thickBot="1">
      <c r="E8655"/>
    </row>
    <row r="8656" spans="5:5" ht="14.4" thickTop="1" thickBot="1">
      <c r="E8656"/>
    </row>
    <row r="8657" spans="5:5" ht="14.4" thickTop="1" thickBot="1">
      <c r="E8657"/>
    </row>
    <row r="8658" spans="5:5" ht="14.4" thickTop="1" thickBot="1">
      <c r="E8658"/>
    </row>
    <row r="8659" spans="5:5" ht="14.4" thickTop="1" thickBot="1">
      <c r="E8659"/>
    </row>
    <row r="8660" spans="5:5" ht="14.4" thickTop="1" thickBot="1">
      <c r="E8660"/>
    </row>
    <row r="8661" spans="5:5" ht="14.4" thickTop="1" thickBot="1">
      <c r="E8661"/>
    </row>
    <row r="8662" spans="5:5" ht="14.4" thickTop="1" thickBot="1">
      <c r="E8662"/>
    </row>
    <row r="8663" spans="5:5" ht="14.4" thickTop="1" thickBot="1">
      <c r="E8663"/>
    </row>
    <row r="8664" spans="5:5" ht="14.4" thickTop="1" thickBot="1">
      <c r="E8664"/>
    </row>
    <row r="8665" spans="5:5" ht="14.4" thickTop="1" thickBot="1">
      <c r="E8665"/>
    </row>
    <row r="8666" spans="5:5" ht="14.4" thickTop="1" thickBot="1">
      <c r="E8666"/>
    </row>
    <row r="8667" spans="5:5" ht="14.4" thickTop="1" thickBot="1">
      <c r="E8667"/>
    </row>
    <row r="8668" spans="5:5" ht="14.4" thickTop="1" thickBot="1">
      <c r="E8668"/>
    </row>
    <row r="8669" spans="5:5" ht="14.4" thickTop="1" thickBot="1">
      <c r="E8669"/>
    </row>
    <row r="8670" spans="5:5" ht="14.4" thickTop="1" thickBot="1">
      <c r="E8670"/>
    </row>
    <row r="8671" spans="5:5" ht="14.4" thickTop="1" thickBot="1">
      <c r="E8671"/>
    </row>
    <row r="8672" spans="5:5" ht="14.4" thickTop="1" thickBot="1">
      <c r="E8672"/>
    </row>
    <row r="8673" spans="5:5" ht="14.4" thickTop="1" thickBot="1">
      <c r="E8673"/>
    </row>
    <row r="8674" spans="5:5" ht="14.4" thickTop="1" thickBot="1">
      <c r="E8674"/>
    </row>
    <row r="8675" spans="5:5" ht="14.4" thickTop="1" thickBot="1">
      <c r="E8675"/>
    </row>
    <row r="8676" spans="5:5" ht="14.4" thickTop="1" thickBot="1">
      <c r="E8676"/>
    </row>
    <row r="8677" spans="5:5" ht="14.4" thickTop="1" thickBot="1">
      <c r="E8677"/>
    </row>
    <row r="8678" spans="5:5" ht="13.8" thickTop="1">
      <c r="E8678"/>
    </row>
    <row r="8679" spans="5:5">
      <c r="E8679"/>
    </row>
    <row r="8680" spans="5:5">
      <c r="E8680"/>
    </row>
    <row r="8681" spans="5:5">
      <c r="E8681"/>
    </row>
    <row r="8682" spans="5:5">
      <c r="E8682"/>
    </row>
    <row r="8683" spans="5:5">
      <c r="E8683"/>
    </row>
    <row r="8684" spans="5:5">
      <c r="E8684"/>
    </row>
    <row r="8685" spans="5:5">
      <c r="E8685"/>
    </row>
    <row r="8686" spans="5:5">
      <c r="E8686"/>
    </row>
    <row r="8687" spans="5:5">
      <c r="E8687"/>
    </row>
    <row r="8688" spans="5:5">
      <c r="E8688"/>
    </row>
    <row r="8689" spans="5:5">
      <c r="E8689"/>
    </row>
    <row r="8690" spans="5:5">
      <c r="E8690"/>
    </row>
    <row r="8691" spans="5:5" ht="13.8" thickBot="1">
      <c r="E8691"/>
    </row>
    <row r="8692" spans="5:5" ht="14.4" thickTop="1" thickBot="1">
      <c r="E8692"/>
    </row>
    <row r="8693" spans="5:5" ht="14.4" thickTop="1" thickBot="1">
      <c r="E8693"/>
    </row>
    <row r="8694" spans="5:5" ht="14.4" thickTop="1" thickBot="1">
      <c r="E8694"/>
    </row>
    <row r="8695" spans="5:5" ht="14.4" thickTop="1" thickBot="1">
      <c r="E8695"/>
    </row>
    <row r="8696" spans="5:5" ht="14.4" thickTop="1" thickBot="1">
      <c r="E8696"/>
    </row>
    <row r="8697" spans="5:5" ht="14.4" thickTop="1" thickBot="1">
      <c r="E8697"/>
    </row>
    <row r="8698" spans="5:5" ht="14.4" thickTop="1" thickBot="1">
      <c r="E8698"/>
    </row>
    <row r="8699" spans="5:5" ht="14.4" thickTop="1" thickBot="1">
      <c r="E8699"/>
    </row>
    <row r="8700" spans="5:5" ht="14.4" thickTop="1" thickBot="1">
      <c r="E8700"/>
    </row>
    <row r="8701" spans="5:5" ht="14.4" thickTop="1" thickBot="1">
      <c r="E8701"/>
    </row>
    <row r="8702" spans="5:5" ht="14.4" thickTop="1" thickBot="1">
      <c r="E8702"/>
    </row>
    <row r="8703" spans="5:5" ht="14.4" thickTop="1" thickBot="1">
      <c r="E8703"/>
    </row>
    <row r="8704" spans="5:5" ht="14.4" thickTop="1" thickBot="1">
      <c r="E8704"/>
    </row>
    <row r="8705" spans="5:5" ht="14.4" thickTop="1" thickBot="1">
      <c r="E8705"/>
    </row>
    <row r="8706" spans="5:5" ht="14.4" thickTop="1" thickBot="1">
      <c r="E8706"/>
    </row>
    <row r="8707" spans="5:5" ht="14.4" thickTop="1" thickBot="1">
      <c r="E8707"/>
    </row>
    <row r="8708" spans="5:5" ht="14.4" thickTop="1" thickBot="1">
      <c r="E8708"/>
    </row>
    <row r="8709" spans="5:5" ht="14.4" thickTop="1" thickBot="1">
      <c r="E8709"/>
    </row>
    <row r="8710" spans="5:5" ht="14.4" thickTop="1" thickBot="1">
      <c r="E8710"/>
    </row>
    <row r="8711" spans="5:5" ht="14.4" thickTop="1" thickBot="1">
      <c r="E8711"/>
    </row>
    <row r="8712" spans="5:5" ht="14.4" thickTop="1" thickBot="1">
      <c r="E8712"/>
    </row>
    <row r="8713" spans="5:5" ht="14.4" thickTop="1" thickBot="1">
      <c r="E8713"/>
    </row>
    <row r="8714" spans="5:5" ht="14.4" thickTop="1" thickBot="1">
      <c r="E8714"/>
    </row>
    <row r="8715" spans="5:5" ht="14.4" thickTop="1" thickBot="1">
      <c r="E8715"/>
    </row>
    <row r="8716" spans="5:5" ht="14.4" thickTop="1" thickBot="1">
      <c r="E8716"/>
    </row>
    <row r="8717" spans="5:5" ht="14.4" thickTop="1" thickBot="1">
      <c r="E8717"/>
    </row>
    <row r="8718" spans="5:5" ht="14.4" thickTop="1" thickBot="1">
      <c r="E8718"/>
    </row>
    <row r="8719" spans="5:5" ht="14.4" thickTop="1" thickBot="1">
      <c r="E8719"/>
    </row>
    <row r="8720" spans="5:5" ht="14.4" thickTop="1" thickBot="1">
      <c r="E8720"/>
    </row>
    <row r="8721" spans="5:5" ht="14.4" thickTop="1" thickBot="1">
      <c r="E8721"/>
    </row>
    <row r="8722" spans="5:5" ht="14.4" thickTop="1" thickBot="1">
      <c r="E8722"/>
    </row>
    <row r="8723" spans="5:5" ht="14.4" thickTop="1" thickBot="1">
      <c r="E8723"/>
    </row>
    <row r="8724" spans="5:5" ht="14.4" thickTop="1" thickBot="1">
      <c r="E8724"/>
    </row>
    <row r="8725" spans="5:5" ht="14.4" thickTop="1" thickBot="1">
      <c r="E8725"/>
    </row>
    <row r="8726" spans="5:5" ht="14.4" thickTop="1" thickBot="1">
      <c r="E8726"/>
    </row>
    <row r="8727" spans="5:5" ht="14.4" thickTop="1" thickBot="1">
      <c r="E8727"/>
    </row>
    <row r="8728" spans="5:5" ht="14.4" thickTop="1" thickBot="1">
      <c r="E8728"/>
    </row>
    <row r="8729" spans="5:5" ht="14.4" thickTop="1" thickBot="1">
      <c r="E8729"/>
    </row>
    <row r="8730" spans="5:5" ht="14.4" thickTop="1" thickBot="1">
      <c r="E8730"/>
    </row>
    <row r="8731" spans="5:5" ht="14.4" thickTop="1" thickBot="1">
      <c r="E8731"/>
    </row>
    <row r="8732" spans="5:5" ht="14.4" thickTop="1" thickBot="1">
      <c r="E8732"/>
    </row>
    <row r="8733" spans="5:5" ht="14.4" thickTop="1" thickBot="1">
      <c r="E8733"/>
    </row>
    <row r="8734" spans="5:5" ht="14.4" thickTop="1" thickBot="1">
      <c r="E8734"/>
    </row>
    <row r="8735" spans="5:5" ht="14.4" thickTop="1" thickBot="1">
      <c r="E8735"/>
    </row>
    <row r="8736" spans="5:5" ht="14.4" thickTop="1" thickBot="1">
      <c r="E8736"/>
    </row>
    <row r="8737" spans="5:5" ht="14.4" thickTop="1" thickBot="1">
      <c r="E8737"/>
    </row>
    <row r="8738" spans="5:5" ht="14.4" thickTop="1" thickBot="1">
      <c r="E8738"/>
    </row>
    <row r="8739" spans="5:5" ht="14.4" thickTop="1" thickBot="1">
      <c r="E8739"/>
    </row>
    <row r="8740" spans="5:5" ht="14.4" thickTop="1" thickBot="1">
      <c r="E8740"/>
    </row>
    <row r="8741" spans="5:5" ht="14.4" thickTop="1" thickBot="1">
      <c r="E8741"/>
    </row>
    <row r="8742" spans="5:5" ht="14.4" thickTop="1" thickBot="1">
      <c r="E8742"/>
    </row>
    <row r="8743" spans="5:5" ht="14.4" thickTop="1" thickBot="1">
      <c r="E8743"/>
    </row>
    <row r="8744" spans="5:5" ht="14.4" thickTop="1" thickBot="1">
      <c r="E8744"/>
    </row>
    <row r="8745" spans="5:5" ht="14.4" thickTop="1" thickBot="1">
      <c r="E8745"/>
    </row>
    <row r="8746" spans="5:5" ht="14.4" thickTop="1" thickBot="1">
      <c r="E8746"/>
    </row>
    <row r="8747" spans="5:5" ht="14.4" thickTop="1" thickBot="1">
      <c r="E8747"/>
    </row>
    <row r="8748" spans="5:5" ht="13.8" thickTop="1">
      <c r="E8748"/>
    </row>
    <row r="8749" spans="5:5">
      <c r="E8749"/>
    </row>
    <row r="8750" spans="5:5">
      <c r="E8750"/>
    </row>
    <row r="8751" spans="5:5">
      <c r="E8751"/>
    </row>
    <row r="8752" spans="5:5">
      <c r="E8752"/>
    </row>
    <row r="8753" spans="5:5">
      <c r="E8753"/>
    </row>
    <row r="8754" spans="5:5">
      <c r="E8754"/>
    </row>
    <row r="8755" spans="5:5">
      <c r="E8755"/>
    </row>
    <row r="8756" spans="5:5">
      <c r="E8756"/>
    </row>
    <row r="8757" spans="5:5">
      <c r="E8757"/>
    </row>
    <row r="8758" spans="5:5">
      <c r="E8758"/>
    </row>
    <row r="8759" spans="5:5">
      <c r="E8759"/>
    </row>
    <row r="8760" spans="5:5">
      <c r="E8760"/>
    </row>
    <row r="8761" spans="5:5" ht="13.8" thickBot="1">
      <c r="E8761"/>
    </row>
    <row r="8762" spans="5:5" ht="14.4" thickTop="1" thickBot="1">
      <c r="E8762"/>
    </row>
    <row r="8763" spans="5:5" ht="14.4" thickTop="1" thickBot="1">
      <c r="E8763"/>
    </row>
    <row r="8764" spans="5:5" ht="14.4" thickTop="1" thickBot="1">
      <c r="E8764"/>
    </row>
    <row r="8765" spans="5:5" ht="14.4" thickTop="1" thickBot="1">
      <c r="E8765"/>
    </row>
    <row r="8766" spans="5:5" ht="14.4" thickTop="1" thickBot="1">
      <c r="E8766"/>
    </row>
    <row r="8767" spans="5:5" ht="14.4" thickTop="1" thickBot="1">
      <c r="E8767"/>
    </row>
    <row r="8768" spans="5:5" ht="14.4" thickTop="1" thickBot="1">
      <c r="E8768"/>
    </row>
    <row r="8769" spans="5:5" ht="14.4" thickTop="1" thickBot="1">
      <c r="E8769"/>
    </row>
    <row r="8770" spans="5:5" ht="14.4" thickTop="1" thickBot="1">
      <c r="E8770"/>
    </row>
    <row r="8771" spans="5:5" ht="14.4" thickTop="1" thickBot="1">
      <c r="E8771"/>
    </row>
    <row r="8772" spans="5:5" ht="14.4" thickTop="1" thickBot="1">
      <c r="E8772"/>
    </row>
    <row r="8773" spans="5:5" ht="14.4" thickTop="1" thickBot="1">
      <c r="E8773"/>
    </row>
    <row r="8774" spans="5:5" ht="14.4" thickTop="1" thickBot="1">
      <c r="E8774"/>
    </row>
    <row r="8775" spans="5:5" ht="14.4" thickTop="1" thickBot="1">
      <c r="E8775"/>
    </row>
    <row r="8776" spans="5:5" ht="14.4" thickTop="1" thickBot="1">
      <c r="E8776"/>
    </row>
    <row r="8777" spans="5:5" ht="14.4" thickTop="1" thickBot="1">
      <c r="E8777"/>
    </row>
    <row r="8778" spans="5:5" ht="14.4" thickTop="1" thickBot="1">
      <c r="E8778"/>
    </row>
    <row r="8779" spans="5:5" ht="14.4" thickTop="1" thickBot="1">
      <c r="E8779"/>
    </row>
    <row r="8780" spans="5:5" ht="14.4" thickTop="1" thickBot="1">
      <c r="E8780"/>
    </row>
    <row r="8781" spans="5:5" ht="14.4" thickTop="1" thickBot="1">
      <c r="E8781"/>
    </row>
    <row r="8782" spans="5:5" ht="14.4" thickTop="1" thickBot="1">
      <c r="E8782"/>
    </row>
    <row r="8783" spans="5:5" ht="14.4" thickTop="1" thickBot="1">
      <c r="E8783"/>
    </row>
    <row r="8784" spans="5:5" ht="14.4" thickTop="1" thickBot="1">
      <c r="E8784"/>
    </row>
    <row r="8785" spans="5:5" ht="14.4" thickTop="1" thickBot="1">
      <c r="E8785"/>
    </row>
    <row r="8786" spans="5:5" ht="14.4" thickTop="1" thickBot="1">
      <c r="E8786"/>
    </row>
    <row r="8787" spans="5:5" ht="14.4" thickTop="1" thickBot="1">
      <c r="E8787"/>
    </row>
    <row r="8788" spans="5:5" ht="14.4" thickTop="1" thickBot="1">
      <c r="E8788"/>
    </row>
    <row r="8789" spans="5:5" ht="14.4" thickTop="1" thickBot="1">
      <c r="E8789"/>
    </row>
    <row r="8790" spans="5:5" ht="14.4" thickTop="1" thickBot="1">
      <c r="E8790"/>
    </row>
    <row r="8791" spans="5:5" ht="14.4" thickTop="1" thickBot="1">
      <c r="E8791"/>
    </row>
    <row r="8792" spans="5:5" ht="14.4" thickTop="1" thickBot="1">
      <c r="E8792"/>
    </row>
    <row r="8793" spans="5:5" ht="14.4" thickTop="1" thickBot="1">
      <c r="E8793"/>
    </row>
    <row r="8794" spans="5:5" ht="14.4" thickTop="1" thickBot="1">
      <c r="E8794"/>
    </row>
    <row r="8795" spans="5:5" ht="14.4" thickTop="1" thickBot="1">
      <c r="E8795"/>
    </row>
    <row r="8796" spans="5:5" ht="14.4" thickTop="1" thickBot="1">
      <c r="E8796"/>
    </row>
    <row r="8797" spans="5:5" ht="14.4" thickTop="1" thickBot="1">
      <c r="E8797"/>
    </row>
    <row r="8798" spans="5:5" ht="14.4" thickTop="1" thickBot="1">
      <c r="E8798"/>
    </row>
    <row r="8799" spans="5:5" ht="14.4" thickTop="1" thickBot="1">
      <c r="E8799"/>
    </row>
    <row r="8800" spans="5:5" ht="14.4" thickTop="1" thickBot="1">
      <c r="E8800"/>
    </row>
    <row r="8801" spans="5:5" ht="14.4" thickTop="1" thickBot="1">
      <c r="E8801"/>
    </row>
    <row r="8802" spans="5:5" ht="14.4" thickTop="1" thickBot="1">
      <c r="E8802"/>
    </row>
    <row r="8803" spans="5:5" ht="14.4" thickTop="1" thickBot="1">
      <c r="E8803"/>
    </row>
    <row r="8804" spans="5:5" ht="14.4" thickTop="1" thickBot="1">
      <c r="E8804"/>
    </row>
    <row r="8805" spans="5:5" ht="14.4" thickTop="1" thickBot="1">
      <c r="E8805"/>
    </row>
    <row r="8806" spans="5:5" ht="14.4" thickTop="1" thickBot="1">
      <c r="E8806"/>
    </row>
    <row r="8807" spans="5:5" ht="14.4" thickTop="1" thickBot="1">
      <c r="E8807"/>
    </row>
    <row r="8808" spans="5:5" ht="14.4" thickTop="1" thickBot="1">
      <c r="E8808"/>
    </row>
    <row r="8809" spans="5:5" ht="14.4" thickTop="1" thickBot="1">
      <c r="E8809"/>
    </row>
    <row r="8810" spans="5:5" ht="14.4" thickTop="1" thickBot="1">
      <c r="E8810"/>
    </row>
    <row r="8811" spans="5:5" ht="14.4" thickTop="1" thickBot="1">
      <c r="E8811"/>
    </row>
    <row r="8812" spans="5:5" ht="14.4" thickTop="1" thickBot="1">
      <c r="E8812"/>
    </row>
    <row r="8813" spans="5:5" ht="14.4" thickTop="1" thickBot="1">
      <c r="E8813"/>
    </row>
    <row r="8814" spans="5:5" ht="14.4" thickTop="1" thickBot="1">
      <c r="E8814"/>
    </row>
    <row r="8815" spans="5:5" ht="14.4" thickTop="1" thickBot="1">
      <c r="E8815"/>
    </row>
    <row r="8816" spans="5:5" ht="14.4" thickTop="1" thickBot="1">
      <c r="E8816"/>
    </row>
    <row r="8817" spans="5:5" ht="14.4" thickTop="1" thickBot="1">
      <c r="E8817"/>
    </row>
    <row r="8818" spans="5:5" ht="13.8" thickTop="1">
      <c r="E8818"/>
    </row>
    <row r="8819" spans="5:5">
      <c r="E8819"/>
    </row>
    <row r="8820" spans="5:5">
      <c r="E8820"/>
    </row>
    <row r="8821" spans="5:5">
      <c r="E8821"/>
    </row>
    <row r="8822" spans="5:5">
      <c r="E8822"/>
    </row>
    <row r="8823" spans="5:5">
      <c r="E8823"/>
    </row>
    <row r="8824" spans="5:5">
      <c r="E8824"/>
    </row>
    <row r="8825" spans="5:5">
      <c r="E8825"/>
    </row>
    <row r="8826" spans="5:5">
      <c r="E8826"/>
    </row>
    <row r="8827" spans="5:5">
      <c r="E8827"/>
    </row>
    <row r="8828" spans="5:5">
      <c r="E8828"/>
    </row>
    <row r="8829" spans="5:5">
      <c r="E8829"/>
    </row>
    <row r="8830" spans="5:5">
      <c r="E8830"/>
    </row>
    <row r="8831" spans="5:5" ht="13.8" thickBot="1">
      <c r="E8831"/>
    </row>
    <row r="8832" spans="5:5" ht="14.4" thickTop="1" thickBot="1">
      <c r="E8832"/>
    </row>
    <row r="8833" spans="5:5" ht="14.4" thickTop="1" thickBot="1">
      <c r="E8833"/>
    </row>
    <row r="8834" spans="5:5" ht="14.4" thickTop="1" thickBot="1">
      <c r="E8834"/>
    </row>
    <row r="8835" spans="5:5" ht="14.4" thickTop="1" thickBot="1">
      <c r="E8835"/>
    </row>
    <row r="8836" spans="5:5" ht="14.4" thickTop="1" thickBot="1">
      <c r="E8836"/>
    </row>
    <row r="8837" spans="5:5" ht="14.4" thickTop="1" thickBot="1">
      <c r="E8837"/>
    </row>
    <row r="8838" spans="5:5" ht="14.4" thickTop="1" thickBot="1">
      <c r="E8838"/>
    </row>
    <row r="8839" spans="5:5" ht="14.4" thickTop="1" thickBot="1">
      <c r="E8839"/>
    </row>
    <row r="8840" spans="5:5" ht="14.4" thickTop="1" thickBot="1">
      <c r="E8840"/>
    </row>
    <row r="8841" spans="5:5" ht="14.4" thickTop="1" thickBot="1">
      <c r="E8841"/>
    </row>
    <row r="8842" spans="5:5" ht="14.4" thickTop="1" thickBot="1">
      <c r="E8842"/>
    </row>
    <row r="8843" spans="5:5" ht="14.4" thickTop="1" thickBot="1">
      <c r="E8843"/>
    </row>
    <row r="8844" spans="5:5" ht="14.4" thickTop="1" thickBot="1">
      <c r="E8844"/>
    </row>
    <row r="8845" spans="5:5" ht="14.4" thickTop="1" thickBot="1">
      <c r="E8845"/>
    </row>
    <row r="8846" spans="5:5" ht="14.4" thickTop="1" thickBot="1">
      <c r="E8846"/>
    </row>
    <row r="8847" spans="5:5" ht="14.4" thickTop="1" thickBot="1">
      <c r="E8847"/>
    </row>
    <row r="8848" spans="5:5" ht="14.4" thickTop="1" thickBot="1">
      <c r="E8848"/>
    </row>
    <row r="8849" spans="5:5" ht="14.4" thickTop="1" thickBot="1">
      <c r="E8849"/>
    </row>
    <row r="8850" spans="5:5" ht="14.4" thickTop="1" thickBot="1">
      <c r="E8850"/>
    </row>
    <row r="8851" spans="5:5" ht="14.4" thickTop="1" thickBot="1">
      <c r="E8851"/>
    </row>
    <row r="8852" spans="5:5" ht="14.4" thickTop="1" thickBot="1">
      <c r="E8852"/>
    </row>
    <row r="8853" spans="5:5" ht="14.4" thickTop="1" thickBot="1">
      <c r="E8853"/>
    </row>
    <row r="8854" spans="5:5" ht="14.4" thickTop="1" thickBot="1">
      <c r="E8854"/>
    </row>
    <row r="8855" spans="5:5" ht="14.4" thickTop="1" thickBot="1">
      <c r="E8855"/>
    </row>
    <row r="8856" spans="5:5" ht="14.4" thickTop="1" thickBot="1">
      <c r="E8856"/>
    </row>
    <row r="8857" spans="5:5" ht="14.4" thickTop="1" thickBot="1">
      <c r="E8857"/>
    </row>
    <row r="8858" spans="5:5" ht="14.4" thickTop="1" thickBot="1">
      <c r="E8858"/>
    </row>
    <row r="8859" spans="5:5" ht="14.4" thickTop="1" thickBot="1">
      <c r="E8859"/>
    </row>
    <row r="8860" spans="5:5" ht="14.4" thickTop="1" thickBot="1">
      <c r="E8860"/>
    </row>
    <row r="8861" spans="5:5" ht="14.4" thickTop="1" thickBot="1">
      <c r="E8861"/>
    </row>
    <row r="8862" spans="5:5" ht="14.4" thickTop="1" thickBot="1">
      <c r="E8862"/>
    </row>
    <row r="8863" spans="5:5" ht="14.4" thickTop="1" thickBot="1">
      <c r="E8863"/>
    </row>
    <row r="8864" spans="5:5" ht="14.4" thickTop="1" thickBot="1">
      <c r="E8864"/>
    </row>
    <row r="8865" spans="5:5" ht="14.4" thickTop="1" thickBot="1">
      <c r="E8865"/>
    </row>
    <row r="8866" spans="5:5" ht="14.4" thickTop="1" thickBot="1">
      <c r="E8866"/>
    </row>
    <row r="8867" spans="5:5" ht="14.4" thickTop="1" thickBot="1">
      <c r="E8867"/>
    </row>
    <row r="8868" spans="5:5" ht="14.4" thickTop="1" thickBot="1">
      <c r="E8868"/>
    </row>
    <row r="8869" spans="5:5" ht="14.4" thickTop="1" thickBot="1">
      <c r="E8869"/>
    </row>
    <row r="8870" spans="5:5" ht="14.4" thickTop="1" thickBot="1">
      <c r="E8870"/>
    </row>
    <row r="8871" spans="5:5" ht="14.4" thickTop="1" thickBot="1">
      <c r="E8871"/>
    </row>
    <row r="8872" spans="5:5" ht="14.4" thickTop="1" thickBot="1">
      <c r="E8872"/>
    </row>
    <row r="8873" spans="5:5" ht="14.4" thickTop="1" thickBot="1">
      <c r="E8873"/>
    </row>
    <row r="8874" spans="5:5" ht="14.4" thickTop="1" thickBot="1">
      <c r="E8874"/>
    </row>
    <row r="8875" spans="5:5" ht="14.4" thickTop="1" thickBot="1">
      <c r="E8875"/>
    </row>
    <row r="8876" spans="5:5" ht="14.4" thickTop="1" thickBot="1">
      <c r="E8876"/>
    </row>
    <row r="8877" spans="5:5" ht="14.4" thickTop="1" thickBot="1">
      <c r="E8877"/>
    </row>
    <row r="8878" spans="5:5" ht="14.4" thickTop="1" thickBot="1">
      <c r="E8878"/>
    </row>
    <row r="8879" spans="5:5" ht="14.4" thickTop="1" thickBot="1">
      <c r="E8879"/>
    </row>
    <row r="8880" spans="5:5" ht="14.4" thickTop="1" thickBot="1">
      <c r="E8880"/>
    </row>
    <row r="8881" spans="5:5" ht="14.4" thickTop="1" thickBot="1">
      <c r="E8881"/>
    </row>
    <row r="8882" spans="5:5" ht="14.4" thickTop="1" thickBot="1">
      <c r="E8882"/>
    </row>
    <row r="8883" spans="5:5" ht="14.4" thickTop="1" thickBot="1">
      <c r="E8883"/>
    </row>
    <row r="8884" spans="5:5" ht="14.4" thickTop="1" thickBot="1">
      <c r="E8884"/>
    </row>
    <row r="8885" spans="5:5" ht="14.4" thickTop="1" thickBot="1">
      <c r="E8885"/>
    </row>
    <row r="8886" spans="5:5" ht="14.4" thickTop="1" thickBot="1">
      <c r="E8886"/>
    </row>
    <row r="8887" spans="5:5" ht="14.4" thickTop="1" thickBot="1">
      <c r="E8887"/>
    </row>
    <row r="8888" spans="5:5" ht="13.8" thickTop="1">
      <c r="E8888"/>
    </row>
    <row r="8889" spans="5:5">
      <c r="E8889"/>
    </row>
    <row r="8890" spans="5:5">
      <c r="E8890"/>
    </row>
    <row r="8891" spans="5:5">
      <c r="E8891"/>
    </row>
    <row r="8892" spans="5:5">
      <c r="E8892"/>
    </row>
    <row r="8893" spans="5:5">
      <c r="E8893"/>
    </row>
    <row r="8894" spans="5:5">
      <c r="E8894"/>
    </row>
    <row r="8895" spans="5:5">
      <c r="E8895"/>
    </row>
    <row r="8896" spans="5:5">
      <c r="E8896"/>
    </row>
    <row r="8897" spans="5:5">
      <c r="E8897"/>
    </row>
    <row r="8898" spans="5:5">
      <c r="E8898"/>
    </row>
    <row r="8899" spans="5:5">
      <c r="E8899"/>
    </row>
    <row r="8900" spans="5:5">
      <c r="E8900"/>
    </row>
    <row r="8901" spans="5:5" ht="13.8" thickBot="1">
      <c r="E8901"/>
    </row>
    <row r="8902" spans="5:5" ht="14.4" thickTop="1" thickBot="1">
      <c r="E8902"/>
    </row>
    <row r="8903" spans="5:5" ht="14.4" thickTop="1" thickBot="1">
      <c r="E8903"/>
    </row>
    <row r="8904" spans="5:5" ht="14.4" thickTop="1" thickBot="1">
      <c r="E8904"/>
    </row>
    <row r="8905" spans="5:5" ht="14.4" thickTop="1" thickBot="1">
      <c r="E8905"/>
    </row>
    <row r="8906" spans="5:5" ht="14.4" thickTop="1" thickBot="1">
      <c r="E8906"/>
    </row>
    <row r="8907" spans="5:5" ht="14.4" thickTop="1" thickBot="1">
      <c r="E8907"/>
    </row>
    <row r="8908" spans="5:5" ht="14.4" thickTop="1" thickBot="1">
      <c r="E8908"/>
    </row>
    <row r="8909" spans="5:5" ht="14.4" thickTop="1" thickBot="1">
      <c r="E8909"/>
    </row>
    <row r="8910" spans="5:5" ht="14.4" thickTop="1" thickBot="1">
      <c r="E8910"/>
    </row>
    <row r="8911" spans="5:5" ht="14.4" thickTop="1" thickBot="1">
      <c r="E8911"/>
    </row>
    <row r="8912" spans="5:5" ht="14.4" thickTop="1" thickBot="1">
      <c r="E8912"/>
    </row>
    <row r="8913" spans="5:5" ht="14.4" thickTop="1" thickBot="1">
      <c r="E8913"/>
    </row>
    <row r="8914" spans="5:5" ht="14.4" thickTop="1" thickBot="1">
      <c r="E8914"/>
    </row>
    <row r="8915" spans="5:5" ht="14.4" thickTop="1" thickBot="1">
      <c r="E8915"/>
    </row>
    <row r="8916" spans="5:5" ht="14.4" thickTop="1" thickBot="1">
      <c r="E8916"/>
    </row>
    <row r="8917" spans="5:5" ht="14.4" thickTop="1" thickBot="1">
      <c r="E8917"/>
    </row>
    <row r="8918" spans="5:5" ht="14.4" thickTop="1" thickBot="1">
      <c r="E8918"/>
    </row>
    <row r="8919" spans="5:5" ht="14.4" thickTop="1" thickBot="1">
      <c r="E8919"/>
    </row>
    <row r="8920" spans="5:5" ht="14.4" thickTop="1" thickBot="1">
      <c r="E8920"/>
    </row>
    <row r="8921" spans="5:5" ht="14.4" thickTop="1" thickBot="1">
      <c r="E8921"/>
    </row>
    <row r="8922" spans="5:5" ht="14.4" thickTop="1" thickBot="1">
      <c r="E8922"/>
    </row>
    <row r="8923" spans="5:5" ht="14.4" thickTop="1" thickBot="1">
      <c r="E8923"/>
    </row>
    <row r="8924" spans="5:5" ht="14.4" thickTop="1" thickBot="1">
      <c r="E8924"/>
    </row>
    <row r="8925" spans="5:5" ht="14.4" thickTop="1" thickBot="1">
      <c r="E8925"/>
    </row>
    <row r="8926" spans="5:5" ht="14.4" thickTop="1" thickBot="1">
      <c r="E8926"/>
    </row>
    <row r="8927" spans="5:5" ht="14.4" thickTop="1" thickBot="1">
      <c r="E8927"/>
    </row>
    <row r="8928" spans="5:5" ht="14.4" thickTop="1" thickBot="1">
      <c r="E8928"/>
    </row>
    <row r="8929" spans="5:5" ht="14.4" thickTop="1" thickBot="1">
      <c r="E8929"/>
    </row>
    <row r="8930" spans="5:5" ht="14.4" thickTop="1" thickBot="1">
      <c r="E8930"/>
    </row>
    <row r="8931" spans="5:5" ht="14.4" thickTop="1" thickBot="1">
      <c r="E8931"/>
    </row>
    <row r="8932" spans="5:5" ht="14.4" thickTop="1" thickBot="1">
      <c r="E8932"/>
    </row>
    <row r="8933" spans="5:5" ht="14.4" thickTop="1" thickBot="1">
      <c r="E8933"/>
    </row>
    <row r="8934" spans="5:5" ht="14.4" thickTop="1" thickBot="1">
      <c r="E8934"/>
    </row>
    <row r="8935" spans="5:5" ht="14.4" thickTop="1" thickBot="1">
      <c r="E8935"/>
    </row>
    <row r="8936" spans="5:5" ht="14.4" thickTop="1" thickBot="1">
      <c r="E8936"/>
    </row>
    <row r="8937" spans="5:5" ht="14.4" thickTop="1" thickBot="1">
      <c r="E8937"/>
    </row>
    <row r="8938" spans="5:5" ht="14.4" thickTop="1" thickBot="1">
      <c r="E8938"/>
    </row>
    <row r="8939" spans="5:5" ht="14.4" thickTop="1" thickBot="1">
      <c r="E8939"/>
    </row>
    <row r="8940" spans="5:5" ht="14.4" thickTop="1" thickBot="1">
      <c r="E8940"/>
    </row>
    <row r="8941" spans="5:5" ht="14.4" thickTop="1" thickBot="1">
      <c r="E8941"/>
    </row>
    <row r="8942" spans="5:5" ht="14.4" thickTop="1" thickBot="1">
      <c r="E8942"/>
    </row>
    <row r="8943" spans="5:5" ht="14.4" thickTop="1" thickBot="1">
      <c r="E8943"/>
    </row>
    <row r="8944" spans="5:5" ht="14.4" thickTop="1" thickBot="1">
      <c r="E8944"/>
    </row>
    <row r="8945" spans="5:5" ht="14.4" thickTop="1" thickBot="1">
      <c r="E8945"/>
    </row>
    <row r="8946" spans="5:5" ht="14.4" thickTop="1" thickBot="1">
      <c r="E8946"/>
    </row>
    <row r="8947" spans="5:5" ht="14.4" thickTop="1" thickBot="1">
      <c r="E8947"/>
    </row>
    <row r="8948" spans="5:5" ht="14.4" thickTop="1" thickBot="1">
      <c r="E8948"/>
    </row>
    <row r="8949" spans="5:5" ht="14.4" thickTop="1" thickBot="1">
      <c r="E8949"/>
    </row>
    <row r="8950" spans="5:5" ht="14.4" thickTop="1" thickBot="1">
      <c r="E8950"/>
    </row>
    <row r="8951" spans="5:5" ht="14.4" thickTop="1" thickBot="1">
      <c r="E8951"/>
    </row>
    <row r="8952" spans="5:5" ht="14.4" thickTop="1" thickBot="1">
      <c r="E8952"/>
    </row>
    <row r="8953" spans="5:5" ht="14.4" thickTop="1" thickBot="1">
      <c r="E8953"/>
    </row>
    <row r="8954" spans="5:5" ht="14.4" thickTop="1" thickBot="1">
      <c r="E8954"/>
    </row>
    <row r="8955" spans="5:5" ht="14.4" thickTop="1" thickBot="1">
      <c r="E8955"/>
    </row>
    <row r="8956" spans="5:5" ht="14.4" thickTop="1" thickBot="1">
      <c r="E8956"/>
    </row>
    <row r="8957" spans="5:5" ht="14.4" thickTop="1" thickBot="1">
      <c r="E8957"/>
    </row>
    <row r="8958" spans="5:5" ht="13.8" thickTop="1">
      <c r="E8958"/>
    </row>
    <row r="8959" spans="5:5">
      <c r="E8959"/>
    </row>
    <row r="8960" spans="5:5">
      <c r="E8960"/>
    </row>
    <row r="8961" spans="5:5">
      <c r="E8961"/>
    </row>
    <row r="8962" spans="5:5">
      <c r="E8962"/>
    </row>
    <row r="8963" spans="5:5">
      <c r="E8963"/>
    </row>
    <row r="8964" spans="5:5">
      <c r="E8964"/>
    </row>
    <row r="8965" spans="5:5">
      <c r="E8965"/>
    </row>
    <row r="8966" spans="5:5">
      <c r="E8966"/>
    </row>
    <row r="8967" spans="5:5">
      <c r="E8967"/>
    </row>
    <row r="8968" spans="5:5">
      <c r="E8968"/>
    </row>
    <row r="8969" spans="5:5">
      <c r="E8969"/>
    </row>
    <row r="8970" spans="5:5">
      <c r="E8970"/>
    </row>
    <row r="8971" spans="5:5" ht="13.8" thickBot="1">
      <c r="E8971"/>
    </row>
    <row r="8972" spans="5:5" ht="14.4" thickTop="1" thickBot="1">
      <c r="E8972"/>
    </row>
    <row r="8973" spans="5:5" ht="14.4" thickTop="1" thickBot="1">
      <c r="E8973"/>
    </row>
    <row r="8974" spans="5:5" ht="14.4" thickTop="1" thickBot="1">
      <c r="E8974"/>
    </row>
    <row r="8975" spans="5:5" ht="14.4" thickTop="1" thickBot="1">
      <c r="E8975"/>
    </row>
    <row r="8976" spans="5:5" ht="14.4" thickTop="1" thickBot="1">
      <c r="E8976"/>
    </row>
    <row r="8977" spans="5:5" ht="14.4" thickTop="1" thickBot="1">
      <c r="E8977"/>
    </row>
    <row r="8978" spans="5:5" ht="14.4" thickTop="1" thickBot="1">
      <c r="E8978"/>
    </row>
    <row r="8979" spans="5:5" ht="14.4" thickTop="1" thickBot="1">
      <c r="E8979"/>
    </row>
    <row r="8980" spans="5:5" ht="14.4" thickTop="1" thickBot="1">
      <c r="E8980"/>
    </row>
    <row r="8981" spans="5:5" ht="14.4" thickTop="1" thickBot="1">
      <c r="E8981"/>
    </row>
    <row r="8982" spans="5:5" ht="14.4" thickTop="1" thickBot="1">
      <c r="E8982"/>
    </row>
    <row r="8983" spans="5:5" ht="14.4" thickTop="1" thickBot="1">
      <c r="E8983"/>
    </row>
    <row r="8984" spans="5:5" ht="14.4" thickTop="1" thickBot="1">
      <c r="E8984"/>
    </row>
    <row r="8985" spans="5:5" ht="14.4" thickTop="1" thickBot="1">
      <c r="E8985"/>
    </row>
    <row r="8986" spans="5:5" ht="14.4" thickTop="1" thickBot="1">
      <c r="E8986"/>
    </row>
    <row r="8987" spans="5:5" ht="14.4" thickTop="1" thickBot="1">
      <c r="E8987"/>
    </row>
    <row r="8988" spans="5:5" ht="14.4" thickTop="1" thickBot="1">
      <c r="E8988"/>
    </row>
    <row r="8989" spans="5:5" ht="14.4" thickTop="1" thickBot="1">
      <c r="E8989"/>
    </row>
    <row r="8990" spans="5:5" ht="14.4" thickTop="1" thickBot="1">
      <c r="E8990"/>
    </row>
    <row r="8991" spans="5:5" ht="14.4" thickTop="1" thickBot="1">
      <c r="E8991"/>
    </row>
    <row r="8992" spans="5:5" ht="14.4" thickTop="1" thickBot="1">
      <c r="E8992"/>
    </row>
    <row r="8993" spans="5:5" ht="14.4" thickTop="1" thickBot="1">
      <c r="E8993"/>
    </row>
    <row r="8994" spans="5:5" ht="14.4" thickTop="1" thickBot="1">
      <c r="E8994"/>
    </row>
    <row r="8995" spans="5:5" ht="14.4" thickTop="1" thickBot="1">
      <c r="E8995"/>
    </row>
    <row r="8996" spans="5:5" ht="14.4" thickTop="1" thickBot="1">
      <c r="E8996"/>
    </row>
    <row r="8997" spans="5:5" ht="14.4" thickTop="1" thickBot="1">
      <c r="E8997"/>
    </row>
    <row r="8998" spans="5:5" ht="14.4" thickTop="1" thickBot="1">
      <c r="E8998"/>
    </row>
    <row r="8999" spans="5:5" ht="14.4" thickTop="1" thickBot="1">
      <c r="E8999"/>
    </row>
    <row r="9000" spans="5:5" ht="14.4" thickTop="1" thickBot="1">
      <c r="E9000"/>
    </row>
    <row r="9001" spans="5:5" ht="14.4" thickTop="1" thickBot="1">
      <c r="E9001"/>
    </row>
    <row r="9002" spans="5:5" ht="14.4" thickTop="1" thickBot="1">
      <c r="E9002"/>
    </row>
    <row r="9003" spans="5:5" ht="14.4" thickTop="1" thickBot="1">
      <c r="E9003"/>
    </row>
    <row r="9004" spans="5:5" ht="14.4" thickTop="1" thickBot="1">
      <c r="E9004"/>
    </row>
    <row r="9005" spans="5:5" ht="14.4" thickTop="1" thickBot="1">
      <c r="E9005"/>
    </row>
    <row r="9006" spans="5:5" ht="14.4" thickTop="1" thickBot="1">
      <c r="E9006"/>
    </row>
    <row r="9007" spans="5:5" ht="14.4" thickTop="1" thickBot="1">
      <c r="E9007"/>
    </row>
    <row r="9008" spans="5:5" ht="14.4" thickTop="1" thickBot="1">
      <c r="E9008"/>
    </row>
    <row r="9009" spans="5:5" ht="14.4" thickTop="1" thickBot="1">
      <c r="E9009"/>
    </row>
    <row r="9010" spans="5:5" ht="14.4" thickTop="1" thickBot="1">
      <c r="E9010"/>
    </row>
    <row r="9011" spans="5:5" ht="14.4" thickTop="1" thickBot="1">
      <c r="E9011"/>
    </row>
    <row r="9012" spans="5:5" ht="14.4" thickTop="1" thickBot="1">
      <c r="E9012"/>
    </row>
    <row r="9013" spans="5:5" ht="14.4" thickTop="1" thickBot="1">
      <c r="E9013"/>
    </row>
    <row r="9014" spans="5:5" ht="14.4" thickTop="1" thickBot="1">
      <c r="E9014"/>
    </row>
    <row r="9015" spans="5:5" ht="14.4" thickTop="1" thickBot="1">
      <c r="E9015"/>
    </row>
    <row r="9016" spans="5:5" ht="14.4" thickTop="1" thickBot="1">
      <c r="E9016"/>
    </row>
    <row r="9017" spans="5:5" ht="14.4" thickTop="1" thickBot="1">
      <c r="E9017"/>
    </row>
    <row r="9018" spans="5:5" ht="14.4" thickTop="1" thickBot="1">
      <c r="E9018"/>
    </row>
    <row r="9019" spans="5:5" ht="14.4" thickTop="1" thickBot="1">
      <c r="E9019"/>
    </row>
    <row r="9020" spans="5:5" ht="14.4" thickTop="1" thickBot="1">
      <c r="E9020"/>
    </row>
    <row r="9021" spans="5:5" ht="14.4" thickTop="1" thickBot="1">
      <c r="E9021"/>
    </row>
    <row r="9022" spans="5:5" ht="14.4" thickTop="1" thickBot="1">
      <c r="E9022"/>
    </row>
    <row r="9023" spans="5:5" ht="14.4" thickTop="1" thickBot="1">
      <c r="E9023"/>
    </row>
    <row r="9024" spans="5:5" ht="14.4" thickTop="1" thickBot="1">
      <c r="E9024"/>
    </row>
    <row r="9025" spans="5:5" ht="14.4" thickTop="1" thickBot="1">
      <c r="E9025"/>
    </row>
    <row r="9026" spans="5:5" ht="14.4" thickTop="1" thickBot="1">
      <c r="E9026"/>
    </row>
    <row r="9027" spans="5:5" ht="14.4" thickTop="1" thickBot="1">
      <c r="E9027"/>
    </row>
    <row r="9028" spans="5:5" ht="13.8" thickTop="1">
      <c r="E9028"/>
    </row>
    <row r="9029" spans="5:5">
      <c r="E9029"/>
    </row>
    <row r="9030" spans="5:5">
      <c r="E9030"/>
    </row>
    <row r="9031" spans="5:5">
      <c r="E9031"/>
    </row>
    <row r="9032" spans="5:5">
      <c r="E9032"/>
    </row>
    <row r="9033" spans="5:5">
      <c r="E9033"/>
    </row>
    <row r="9034" spans="5:5">
      <c r="E9034"/>
    </row>
    <row r="9035" spans="5:5">
      <c r="E9035"/>
    </row>
    <row r="9036" spans="5:5">
      <c r="E9036"/>
    </row>
    <row r="9037" spans="5:5">
      <c r="E9037"/>
    </row>
    <row r="9038" spans="5:5">
      <c r="E9038"/>
    </row>
    <row r="9039" spans="5:5">
      <c r="E9039"/>
    </row>
    <row r="9040" spans="5:5">
      <c r="E9040"/>
    </row>
    <row r="9041" spans="5:5" ht="13.8" thickBot="1">
      <c r="E9041"/>
    </row>
    <row r="9042" spans="5:5" ht="14.4" thickTop="1" thickBot="1">
      <c r="E9042"/>
    </row>
    <row r="9043" spans="5:5" ht="14.4" thickTop="1" thickBot="1">
      <c r="E9043"/>
    </row>
    <row r="9044" spans="5:5" ht="14.4" thickTop="1" thickBot="1">
      <c r="E9044"/>
    </row>
    <row r="9045" spans="5:5" ht="14.4" thickTop="1" thickBot="1">
      <c r="E9045"/>
    </row>
    <row r="9046" spans="5:5" ht="14.4" thickTop="1" thickBot="1">
      <c r="E9046"/>
    </row>
    <row r="9047" spans="5:5" ht="14.4" thickTop="1" thickBot="1">
      <c r="E9047"/>
    </row>
    <row r="9048" spans="5:5" ht="14.4" thickTop="1" thickBot="1">
      <c r="E9048"/>
    </row>
    <row r="9049" spans="5:5" ht="14.4" thickTop="1" thickBot="1">
      <c r="E9049"/>
    </row>
    <row r="9050" spans="5:5" ht="14.4" thickTop="1" thickBot="1">
      <c r="E9050"/>
    </row>
    <row r="9051" spans="5:5" ht="14.4" thickTop="1" thickBot="1">
      <c r="E9051"/>
    </row>
    <row r="9052" spans="5:5" ht="14.4" thickTop="1" thickBot="1">
      <c r="E9052"/>
    </row>
    <row r="9053" spans="5:5" ht="14.4" thickTop="1" thickBot="1">
      <c r="E9053"/>
    </row>
    <row r="9054" spans="5:5" ht="14.4" thickTop="1" thickBot="1">
      <c r="E9054"/>
    </row>
    <row r="9055" spans="5:5" ht="14.4" thickTop="1" thickBot="1">
      <c r="E9055"/>
    </row>
    <row r="9056" spans="5:5" ht="14.4" thickTop="1" thickBot="1">
      <c r="E9056"/>
    </row>
    <row r="9057" spans="5:5" ht="14.4" thickTop="1" thickBot="1">
      <c r="E9057"/>
    </row>
    <row r="9058" spans="5:5" ht="14.4" thickTop="1" thickBot="1">
      <c r="E9058"/>
    </row>
    <row r="9059" spans="5:5" ht="14.4" thickTop="1" thickBot="1">
      <c r="E9059"/>
    </row>
    <row r="9060" spans="5:5" ht="14.4" thickTop="1" thickBot="1">
      <c r="E9060"/>
    </row>
    <row r="9061" spans="5:5" ht="14.4" thickTop="1" thickBot="1">
      <c r="E9061"/>
    </row>
    <row r="9062" spans="5:5" ht="14.4" thickTop="1" thickBot="1">
      <c r="E9062"/>
    </row>
    <row r="9063" spans="5:5" ht="14.4" thickTop="1" thickBot="1">
      <c r="E9063"/>
    </row>
    <row r="9064" spans="5:5" ht="14.4" thickTop="1" thickBot="1">
      <c r="E9064"/>
    </row>
    <row r="9065" spans="5:5" ht="14.4" thickTop="1" thickBot="1">
      <c r="E9065"/>
    </row>
    <row r="9066" spans="5:5" ht="14.4" thickTop="1" thickBot="1">
      <c r="E9066"/>
    </row>
    <row r="9067" spans="5:5" ht="14.4" thickTop="1" thickBot="1">
      <c r="E9067"/>
    </row>
    <row r="9068" spans="5:5" ht="14.4" thickTop="1" thickBot="1">
      <c r="E9068"/>
    </row>
    <row r="9069" spans="5:5" ht="14.4" thickTop="1" thickBot="1">
      <c r="E9069"/>
    </row>
    <row r="9070" spans="5:5" ht="14.4" thickTop="1" thickBot="1">
      <c r="E9070"/>
    </row>
    <row r="9071" spans="5:5" ht="14.4" thickTop="1" thickBot="1">
      <c r="E9071"/>
    </row>
    <row r="9072" spans="5:5" ht="14.4" thickTop="1" thickBot="1">
      <c r="E9072"/>
    </row>
    <row r="9073" spans="5:5" ht="14.4" thickTop="1" thickBot="1">
      <c r="E9073"/>
    </row>
    <row r="9074" spans="5:5" ht="14.4" thickTop="1" thickBot="1">
      <c r="E9074"/>
    </row>
    <row r="9075" spans="5:5" ht="14.4" thickTop="1" thickBot="1">
      <c r="E9075"/>
    </row>
    <row r="9076" spans="5:5" ht="14.4" thickTop="1" thickBot="1">
      <c r="E9076"/>
    </row>
    <row r="9077" spans="5:5" ht="14.4" thickTop="1" thickBot="1">
      <c r="E9077"/>
    </row>
    <row r="9078" spans="5:5" ht="14.4" thickTop="1" thickBot="1">
      <c r="E9078"/>
    </row>
    <row r="9079" spans="5:5" ht="14.4" thickTop="1" thickBot="1">
      <c r="E9079"/>
    </row>
    <row r="9080" spans="5:5" ht="14.4" thickTop="1" thickBot="1">
      <c r="E9080"/>
    </row>
    <row r="9081" spans="5:5" ht="14.4" thickTop="1" thickBot="1">
      <c r="E9081"/>
    </row>
    <row r="9082" spans="5:5" ht="14.4" thickTop="1" thickBot="1">
      <c r="E9082"/>
    </row>
    <row r="9083" spans="5:5" ht="14.4" thickTop="1" thickBot="1">
      <c r="E9083"/>
    </row>
    <row r="9084" spans="5:5" ht="14.4" thickTop="1" thickBot="1">
      <c r="E9084"/>
    </row>
    <row r="9085" spans="5:5" ht="14.4" thickTop="1" thickBot="1">
      <c r="E9085"/>
    </row>
    <row r="9086" spans="5:5" ht="14.4" thickTop="1" thickBot="1">
      <c r="E9086"/>
    </row>
    <row r="9087" spans="5:5" ht="14.4" thickTop="1" thickBot="1">
      <c r="E9087"/>
    </row>
    <row r="9088" spans="5:5" ht="14.4" thickTop="1" thickBot="1">
      <c r="E9088"/>
    </row>
    <row r="9089" spans="5:5" ht="14.4" thickTop="1" thickBot="1">
      <c r="E9089"/>
    </row>
    <row r="9090" spans="5:5" ht="14.4" thickTop="1" thickBot="1">
      <c r="E9090"/>
    </row>
    <row r="9091" spans="5:5" ht="14.4" thickTop="1" thickBot="1">
      <c r="E9091"/>
    </row>
    <row r="9092" spans="5:5" ht="14.4" thickTop="1" thickBot="1">
      <c r="E9092"/>
    </row>
    <row r="9093" spans="5:5" ht="14.4" thickTop="1" thickBot="1">
      <c r="E9093"/>
    </row>
    <row r="9094" spans="5:5" ht="14.4" thickTop="1" thickBot="1">
      <c r="E9094"/>
    </row>
    <row r="9095" spans="5:5" ht="14.4" thickTop="1" thickBot="1">
      <c r="E9095"/>
    </row>
    <row r="9096" spans="5:5" ht="14.4" thickTop="1" thickBot="1">
      <c r="E9096"/>
    </row>
    <row r="9097" spans="5:5" ht="14.4" thickTop="1" thickBot="1">
      <c r="E9097"/>
    </row>
    <row r="9098" spans="5:5" ht="13.8" thickTop="1">
      <c r="E9098"/>
    </row>
    <row r="9099" spans="5:5">
      <c r="E9099"/>
    </row>
    <row r="9100" spans="5:5">
      <c r="E9100"/>
    </row>
    <row r="9101" spans="5:5">
      <c r="E9101"/>
    </row>
    <row r="9102" spans="5:5">
      <c r="E9102"/>
    </row>
    <row r="9103" spans="5:5">
      <c r="E9103"/>
    </row>
    <row r="9104" spans="5:5">
      <c r="E9104"/>
    </row>
    <row r="9105" spans="5:5">
      <c r="E9105"/>
    </row>
    <row r="9106" spans="5:5">
      <c r="E9106"/>
    </row>
    <row r="9107" spans="5:5">
      <c r="E9107"/>
    </row>
    <row r="9108" spans="5:5">
      <c r="E9108"/>
    </row>
    <row r="9109" spans="5:5">
      <c r="E9109"/>
    </row>
    <row r="9110" spans="5:5">
      <c r="E9110"/>
    </row>
    <row r="9111" spans="5:5" ht="13.8" thickBot="1">
      <c r="E9111"/>
    </row>
    <row r="9112" spans="5:5" ht="14.4" thickTop="1" thickBot="1">
      <c r="E9112"/>
    </row>
    <row r="9113" spans="5:5" ht="14.4" thickTop="1" thickBot="1">
      <c r="E9113"/>
    </row>
    <row r="9114" spans="5:5" ht="14.4" thickTop="1" thickBot="1">
      <c r="E9114"/>
    </row>
    <row r="9115" spans="5:5" ht="14.4" thickTop="1" thickBot="1">
      <c r="E9115"/>
    </row>
    <row r="9116" spans="5:5" ht="14.4" thickTop="1" thickBot="1">
      <c r="E9116"/>
    </row>
    <row r="9117" spans="5:5" ht="14.4" thickTop="1" thickBot="1">
      <c r="E9117"/>
    </row>
    <row r="9118" spans="5:5" ht="14.4" thickTop="1" thickBot="1">
      <c r="E9118"/>
    </row>
    <row r="9119" spans="5:5" ht="14.4" thickTop="1" thickBot="1">
      <c r="E9119"/>
    </row>
    <row r="9120" spans="5:5" ht="14.4" thickTop="1" thickBot="1">
      <c r="E9120"/>
    </row>
    <row r="9121" spans="5:5" ht="14.4" thickTop="1" thickBot="1">
      <c r="E9121"/>
    </row>
    <row r="9122" spans="5:5" ht="14.4" thickTop="1" thickBot="1">
      <c r="E9122"/>
    </row>
    <row r="9123" spans="5:5" ht="14.4" thickTop="1" thickBot="1">
      <c r="E9123"/>
    </row>
    <row r="9124" spans="5:5" ht="14.4" thickTop="1" thickBot="1">
      <c r="E9124"/>
    </row>
    <row r="9125" spans="5:5" ht="14.4" thickTop="1" thickBot="1">
      <c r="E9125"/>
    </row>
    <row r="9126" spans="5:5" ht="14.4" thickTop="1" thickBot="1">
      <c r="E9126"/>
    </row>
    <row r="9127" spans="5:5" ht="14.4" thickTop="1" thickBot="1">
      <c r="E9127"/>
    </row>
    <row r="9128" spans="5:5" ht="14.4" thickTop="1" thickBot="1">
      <c r="E9128"/>
    </row>
    <row r="9129" spans="5:5" ht="14.4" thickTop="1" thickBot="1">
      <c r="E9129"/>
    </row>
    <row r="9130" spans="5:5" ht="14.4" thickTop="1" thickBot="1">
      <c r="E9130"/>
    </row>
    <row r="9131" spans="5:5" ht="14.4" thickTop="1" thickBot="1">
      <c r="E9131"/>
    </row>
    <row r="9132" spans="5:5" ht="14.4" thickTop="1" thickBot="1">
      <c r="E9132"/>
    </row>
    <row r="9133" spans="5:5" ht="14.4" thickTop="1" thickBot="1">
      <c r="E9133"/>
    </row>
    <row r="9134" spans="5:5" ht="14.4" thickTop="1" thickBot="1">
      <c r="E9134"/>
    </row>
    <row r="9135" spans="5:5" ht="14.4" thickTop="1" thickBot="1">
      <c r="E9135"/>
    </row>
    <row r="9136" spans="5:5" ht="14.4" thickTop="1" thickBot="1">
      <c r="E9136"/>
    </row>
    <row r="9137" spans="5:5" ht="14.4" thickTop="1" thickBot="1">
      <c r="E9137"/>
    </row>
    <row r="9138" spans="5:5" ht="14.4" thickTop="1" thickBot="1">
      <c r="E9138"/>
    </row>
    <row r="9139" spans="5:5" ht="14.4" thickTop="1" thickBot="1">
      <c r="E9139"/>
    </row>
    <row r="9140" spans="5:5" ht="14.4" thickTop="1" thickBot="1">
      <c r="E9140"/>
    </row>
    <row r="9141" spans="5:5" ht="14.4" thickTop="1" thickBot="1">
      <c r="E9141"/>
    </row>
    <row r="9142" spans="5:5" ht="14.4" thickTop="1" thickBot="1">
      <c r="E9142"/>
    </row>
    <row r="9143" spans="5:5" ht="14.4" thickTop="1" thickBot="1">
      <c r="E9143"/>
    </row>
    <row r="9144" spans="5:5" ht="14.4" thickTop="1" thickBot="1">
      <c r="E9144"/>
    </row>
    <row r="9145" spans="5:5" ht="14.4" thickTop="1" thickBot="1">
      <c r="E9145"/>
    </row>
    <row r="9146" spans="5:5" ht="14.4" thickTop="1" thickBot="1">
      <c r="E9146"/>
    </row>
    <row r="9147" spans="5:5" ht="14.4" thickTop="1" thickBot="1">
      <c r="E9147"/>
    </row>
    <row r="9148" spans="5:5" ht="14.4" thickTop="1" thickBot="1">
      <c r="E9148"/>
    </row>
    <row r="9149" spans="5:5" ht="14.4" thickTop="1" thickBot="1">
      <c r="E9149"/>
    </row>
    <row r="9150" spans="5:5" ht="14.4" thickTop="1" thickBot="1">
      <c r="E9150"/>
    </row>
    <row r="9151" spans="5:5" ht="14.4" thickTop="1" thickBot="1">
      <c r="E9151"/>
    </row>
    <row r="9152" spans="5:5" ht="14.4" thickTop="1" thickBot="1">
      <c r="E9152"/>
    </row>
    <row r="9153" spans="5:5" ht="14.4" thickTop="1" thickBot="1">
      <c r="E9153"/>
    </row>
    <row r="9154" spans="5:5" ht="14.4" thickTop="1" thickBot="1">
      <c r="E9154"/>
    </row>
    <row r="9155" spans="5:5" ht="14.4" thickTop="1" thickBot="1">
      <c r="E9155"/>
    </row>
    <row r="9156" spans="5:5" ht="14.4" thickTop="1" thickBot="1">
      <c r="E9156"/>
    </row>
    <row r="9157" spans="5:5" ht="14.4" thickTop="1" thickBot="1">
      <c r="E9157"/>
    </row>
    <row r="9158" spans="5:5" ht="14.4" thickTop="1" thickBot="1">
      <c r="E9158"/>
    </row>
    <row r="9159" spans="5:5" ht="14.4" thickTop="1" thickBot="1">
      <c r="E9159"/>
    </row>
    <row r="9160" spans="5:5" ht="14.4" thickTop="1" thickBot="1">
      <c r="E9160"/>
    </row>
    <row r="9161" spans="5:5" ht="14.4" thickTop="1" thickBot="1">
      <c r="E9161"/>
    </row>
    <row r="9162" spans="5:5" ht="14.4" thickTop="1" thickBot="1">
      <c r="E9162"/>
    </row>
    <row r="9163" spans="5:5" ht="14.4" thickTop="1" thickBot="1">
      <c r="E9163"/>
    </row>
    <row r="9164" spans="5:5" ht="14.4" thickTop="1" thickBot="1">
      <c r="E9164"/>
    </row>
    <row r="9165" spans="5:5" ht="14.4" thickTop="1" thickBot="1">
      <c r="E9165"/>
    </row>
    <row r="9166" spans="5:5" ht="14.4" thickTop="1" thickBot="1">
      <c r="E9166"/>
    </row>
    <row r="9167" spans="5:5" ht="14.4" thickTop="1" thickBot="1">
      <c r="E9167"/>
    </row>
    <row r="9168" spans="5:5" ht="13.8" thickTop="1">
      <c r="E9168"/>
    </row>
    <row r="9169" spans="5:5">
      <c r="E9169"/>
    </row>
    <row r="9170" spans="5:5">
      <c r="E9170"/>
    </row>
    <row r="9171" spans="5:5">
      <c r="E9171"/>
    </row>
    <row r="9172" spans="5:5">
      <c r="E9172"/>
    </row>
    <row r="9173" spans="5:5">
      <c r="E9173"/>
    </row>
    <row r="9174" spans="5:5">
      <c r="E9174"/>
    </row>
    <row r="9175" spans="5:5">
      <c r="E9175"/>
    </row>
    <row r="9176" spans="5:5">
      <c r="E9176"/>
    </row>
    <row r="9177" spans="5:5">
      <c r="E9177"/>
    </row>
    <row r="9178" spans="5:5">
      <c r="E9178"/>
    </row>
    <row r="9179" spans="5:5">
      <c r="E9179"/>
    </row>
    <row r="9180" spans="5:5">
      <c r="E9180"/>
    </row>
    <row r="9181" spans="5:5" ht="13.8" thickBot="1">
      <c r="E9181"/>
    </row>
    <row r="9182" spans="5:5" ht="14.4" thickTop="1" thickBot="1">
      <c r="E9182"/>
    </row>
    <row r="9183" spans="5:5" ht="14.4" thickTop="1" thickBot="1">
      <c r="E9183"/>
    </row>
    <row r="9184" spans="5:5" ht="14.4" thickTop="1" thickBot="1">
      <c r="E9184"/>
    </row>
    <row r="9185" spans="5:5" ht="14.4" thickTop="1" thickBot="1">
      <c r="E9185"/>
    </row>
    <row r="9186" spans="5:5" ht="14.4" thickTop="1" thickBot="1">
      <c r="E9186"/>
    </row>
    <row r="9187" spans="5:5" ht="14.4" thickTop="1" thickBot="1">
      <c r="E9187"/>
    </row>
    <row r="9188" spans="5:5" ht="14.4" thickTop="1" thickBot="1">
      <c r="E9188"/>
    </row>
    <row r="9189" spans="5:5" ht="14.4" thickTop="1" thickBot="1">
      <c r="E9189"/>
    </row>
    <row r="9190" spans="5:5" ht="14.4" thickTop="1" thickBot="1">
      <c r="E9190"/>
    </row>
    <row r="9191" spans="5:5" ht="14.4" thickTop="1" thickBot="1">
      <c r="E9191"/>
    </row>
    <row r="9192" spans="5:5" ht="14.4" thickTop="1" thickBot="1">
      <c r="E9192"/>
    </row>
    <row r="9193" spans="5:5" ht="14.4" thickTop="1" thickBot="1">
      <c r="E9193"/>
    </row>
    <row r="9194" spans="5:5" ht="14.4" thickTop="1" thickBot="1">
      <c r="E9194"/>
    </row>
    <row r="9195" spans="5:5" ht="14.4" thickTop="1" thickBot="1">
      <c r="E9195"/>
    </row>
    <row r="9196" spans="5:5" ht="14.4" thickTop="1" thickBot="1">
      <c r="E9196"/>
    </row>
    <row r="9197" spans="5:5" ht="14.4" thickTop="1" thickBot="1">
      <c r="E9197"/>
    </row>
    <row r="9198" spans="5:5" ht="14.4" thickTop="1" thickBot="1">
      <c r="E9198"/>
    </row>
    <row r="9199" spans="5:5" ht="14.4" thickTop="1" thickBot="1">
      <c r="E9199"/>
    </row>
    <row r="9200" spans="5:5" ht="14.4" thickTop="1" thickBot="1">
      <c r="E9200"/>
    </row>
    <row r="9201" spans="5:5" ht="14.4" thickTop="1" thickBot="1">
      <c r="E9201"/>
    </row>
    <row r="9202" spans="5:5" ht="14.4" thickTop="1" thickBot="1">
      <c r="E9202"/>
    </row>
    <row r="9203" spans="5:5" ht="14.4" thickTop="1" thickBot="1">
      <c r="E9203"/>
    </row>
    <row r="9204" spans="5:5" ht="14.4" thickTop="1" thickBot="1">
      <c r="E9204"/>
    </row>
    <row r="9205" spans="5:5" ht="14.4" thickTop="1" thickBot="1">
      <c r="E9205"/>
    </row>
    <row r="9206" spans="5:5" ht="14.4" thickTop="1" thickBot="1">
      <c r="E9206"/>
    </row>
    <row r="9207" spans="5:5" ht="14.4" thickTop="1" thickBot="1">
      <c r="E9207"/>
    </row>
    <row r="9208" spans="5:5" ht="14.4" thickTop="1" thickBot="1">
      <c r="E9208"/>
    </row>
    <row r="9209" spans="5:5" ht="14.4" thickTop="1" thickBot="1">
      <c r="E9209"/>
    </row>
    <row r="9210" spans="5:5" ht="14.4" thickTop="1" thickBot="1">
      <c r="E9210"/>
    </row>
    <row r="9211" spans="5:5" ht="14.4" thickTop="1" thickBot="1">
      <c r="E9211"/>
    </row>
    <row r="9212" spans="5:5" ht="14.4" thickTop="1" thickBot="1">
      <c r="E9212"/>
    </row>
    <row r="9213" spans="5:5" ht="14.4" thickTop="1" thickBot="1">
      <c r="E9213"/>
    </row>
    <row r="9214" spans="5:5" ht="14.4" thickTop="1" thickBot="1">
      <c r="E9214"/>
    </row>
    <row r="9215" spans="5:5" ht="14.4" thickTop="1" thickBot="1">
      <c r="E9215"/>
    </row>
    <row r="9216" spans="5:5" ht="14.4" thickTop="1" thickBot="1">
      <c r="E9216"/>
    </row>
    <row r="9217" spans="5:5" ht="14.4" thickTop="1" thickBot="1">
      <c r="E9217"/>
    </row>
    <row r="9218" spans="5:5" ht="14.4" thickTop="1" thickBot="1">
      <c r="E9218"/>
    </row>
    <row r="9219" spans="5:5" ht="14.4" thickTop="1" thickBot="1">
      <c r="E9219"/>
    </row>
    <row r="9220" spans="5:5" ht="14.4" thickTop="1" thickBot="1">
      <c r="E9220"/>
    </row>
    <row r="9221" spans="5:5" ht="14.4" thickTop="1" thickBot="1">
      <c r="E9221"/>
    </row>
    <row r="9222" spans="5:5" ht="14.4" thickTop="1" thickBot="1">
      <c r="E9222"/>
    </row>
    <row r="9223" spans="5:5" ht="14.4" thickTop="1" thickBot="1">
      <c r="E9223"/>
    </row>
    <row r="9224" spans="5:5" ht="14.4" thickTop="1" thickBot="1">
      <c r="E9224"/>
    </row>
    <row r="9225" spans="5:5" ht="14.4" thickTop="1" thickBot="1">
      <c r="E9225"/>
    </row>
    <row r="9226" spans="5:5" ht="14.4" thickTop="1" thickBot="1">
      <c r="E9226"/>
    </row>
    <row r="9227" spans="5:5" ht="14.4" thickTop="1" thickBot="1">
      <c r="E9227"/>
    </row>
    <row r="9228" spans="5:5" ht="14.4" thickTop="1" thickBot="1">
      <c r="E9228"/>
    </row>
    <row r="9229" spans="5:5" ht="14.4" thickTop="1" thickBot="1">
      <c r="E9229"/>
    </row>
    <row r="9230" spans="5:5" ht="14.4" thickTop="1" thickBot="1">
      <c r="E9230"/>
    </row>
    <row r="9231" spans="5:5" ht="14.4" thickTop="1" thickBot="1">
      <c r="E9231"/>
    </row>
    <row r="9232" spans="5:5" ht="14.4" thickTop="1" thickBot="1">
      <c r="E9232"/>
    </row>
    <row r="9233" spans="5:5" ht="14.4" thickTop="1" thickBot="1">
      <c r="E9233"/>
    </row>
    <row r="9234" spans="5:5" ht="14.4" thickTop="1" thickBot="1">
      <c r="E9234"/>
    </row>
    <row r="9235" spans="5:5" ht="14.4" thickTop="1" thickBot="1">
      <c r="E9235"/>
    </row>
    <row r="9236" spans="5:5" ht="14.4" thickTop="1" thickBot="1">
      <c r="E9236"/>
    </row>
    <row r="9237" spans="5:5" ht="14.4" thickTop="1" thickBot="1">
      <c r="E9237"/>
    </row>
    <row r="9238" spans="5:5" ht="13.8" thickTop="1">
      <c r="E9238"/>
    </row>
    <row r="9239" spans="5:5">
      <c r="E9239"/>
    </row>
    <row r="9240" spans="5:5">
      <c r="E9240"/>
    </row>
    <row r="9241" spans="5:5">
      <c r="E9241"/>
    </row>
    <row r="9242" spans="5:5">
      <c r="E9242"/>
    </row>
    <row r="9243" spans="5:5">
      <c r="E9243"/>
    </row>
    <row r="9244" spans="5:5">
      <c r="E9244"/>
    </row>
    <row r="9245" spans="5:5">
      <c r="E9245"/>
    </row>
    <row r="9246" spans="5:5">
      <c r="E9246"/>
    </row>
    <row r="9247" spans="5:5">
      <c r="E9247"/>
    </row>
    <row r="9248" spans="5:5">
      <c r="E9248"/>
    </row>
    <row r="9249" spans="5:5">
      <c r="E9249"/>
    </row>
    <row r="9250" spans="5:5">
      <c r="E9250"/>
    </row>
    <row r="9251" spans="5:5" ht="13.8" thickBot="1">
      <c r="E9251"/>
    </row>
    <row r="9252" spans="5:5" ht="14.4" thickTop="1" thickBot="1">
      <c r="E9252"/>
    </row>
    <row r="9253" spans="5:5" ht="14.4" thickTop="1" thickBot="1">
      <c r="E9253"/>
    </row>
    <row r="9254" spans="5:5" ht="14.4" thickTop="1" thickBot="1">
      <c r="E9254"/>
    </row>
    <row r="9255" spans="5:5" ht="14.4" thickTop="1" thickBot="1">
      <c r="E9255"/>
    </row>
    <row r="9256" spans="5:5" ht="14.4" thickTop="1" thickBot="1">
      <c r="E9256"/>
    </row>
    <row r="9257" spans="5:5" ht="14.4" thickTop="1" thickBot="1">
      <c r="E9257"/>
    </row>
    <row r="9258" spans="5:5" ht="14.4" thickTop="1" thickBot="1">
      <c r="E9258"/>
    </row>
    <row r="9259" spans="5:5" ht="14.4" thickTop="1" thickBot="1">
      <c r="E9259"/>
    </row>
    <row r="9260" spans="5:5" ht="14.4" thickTop="1" thickBot="1">
      <c r="E9260"/>
    </row>
    <row r="9261" spans="5:5" ht="14.4" thickTop="1" thickBot="1">
      <c r="E9261"/>
    </row>
    <row r="9262" spans="5:5" ht="14.4" thickTop="1" thickBot="1">
      <c r="E9262"/>
    </row>
    <row r="9263" spans="5:5" ht="14.4" thickTop="1" thickBot="1">
      <c r="E9263"/>
    </row>
    <row r="9264" spans="5:5" ht="14.4" thickTop="1" thickBot="1">
      <c r="E9264"/>
    </row>
    <row r="9265" spans="5:5" ht="14.4" thickTop="1" thickBot="1">
      <c r="E9265"/>
    </row>
    <row r="9266" spans="5:5" ht="14.4" thickTop="1" thickBot="1">
      <c r="E9266"/>
    </row>
    <row r="9267" spans="5:5" ht="14.4" thickTop="1" thickBot="1">
      <c r="E9267"/>
    </row>
    <row r="9268" spans="5:5" ht="14.4" thickTop="1" thickBot="1">
      <c r="E9268"/>
    </row>
    <row r="9269" spans="5:5" ht="14.4" thickTop="1" thickBot="1">
      <c r="E9269"/>
    </row>
    <row r="9270" spans="5:5" ht="14.4" thickTop="1" thickBot="1">
      <c r="E9270"/>
    </row>
    <row r="9271" spans="5:5" ht="14.4" thickTop="1" thickBot="1">
      <c r="E9271"/>
    </row>
    <row r="9272" spans="5:5" ht="14.4" thickTop="1" thickBot="1">
      <c r="E9272"/>
    </row>
    <row r="9273" spans="5:5" ht="14.4" thickTop="1" thickBot="1">
      <c r="E9273"/>
    </row>
    <row r="9274" spans="5:5" ht="14.4" thickTop="1" thickBot="1">
      <c r="E9274"/>
    </row>
    <row r="9275" spans="5:5" ht="14.4" thickTop="1" thickBot="1">
      <c r="E9275"/>
    </row>
    <row r="9276" spans="5:5" ht="14.4" thickTop="1" thickBot="1">
      <c r="E9276"/>
    </row>
    <row r="9277" spans="5:5" ht="14.4" thickTop="1" thickBot="1">
      <c r="E9277"/>
    </row>
    <row r="9278" spans="5:5" ht="14.4" thickTop="1" thickBot="1">
      <c r="E9278"/>
    </row>
    <row r="9279" spans="5:5" ht="14.4" thickTop="1" thickBot="1">
      <c r="E9279"/>
    </row>
    <row r="9280" spans="5:5" ht="14.4" thickTop="1" thickBot="1">
      <c r="E9280"/>
    </row>
    <row r="9281" spans="5:5" ht="14.4" thickTop="1" thickBot="1">
      <c r="E9281"/>
    </row>
    <row r="9282" spans="5:5" ht="14.4" thickTop="1" thickBot="1">
      <c r="E9282"/>
    </row>
    <row r="9283" spans="5:5" ht="14.4" thickTop="1" thickBot="1">
      <c r="E9283"/>
    </row>
    <row r="9284" spans="5:5" ht="14.4" thickTop="1" thickBot="1">
      <c r="E9284"/>
    </row>
    <row r="9285" spans="5:5" ht="14.4" thickTop="1" thickBot="1">
      <c r="E9285"/>
    </row>
    <row r="9286" spans="5:5" ht="14.4" thickTop="1" thickBot="1">
      <c r="E9286"/>
    </row>
    <row r="9287" spans="5:5" ht="14.4" thickTop="1" thickBot="1">
      <c r="E9287"/>
    </row>
    <row r="9288" spans="5:5" ht="14.4" thickTop="1" thickBot="1">
      <c r="E9288"/>
    </row>
    <row r="9289" spans="5:5" ht="14.4" thickTop="1" thickBot="1">
      <c r="E9289"/>
    </row>
    <row r="9290" spans="5:5" ht="14.4" thickTop="1" thickBot="1">
      <c r="E9290"/>
    </row>
    <row r="9291" spans="5:5" ht="14.4" thickTop="1" thickBot="1">
      <c r="E9291"/>
    </row>
    <row r="9292" spans="5:5" ht="14.4" thickTop="1" thickBot="1">
      <c r="E9292"/>
    </row>
    <row r="9293" spans="5:5" ht="14.4" thickTop="1" thickBot="1">
      <c r="E9293"/>
    </row>
    <row r="9294" spans="5:5" ht="14.4" thickTop="1" thickBot="1">
      <c r="E9294"/>
    </row>
    <row r="9295" spans="5:5" ht="14.4" thickTop="1" thickBot="1">
      <c r="E9295"/>
    </row>
    <row r="9296" spans="5:5" ht="14.4" thickTop="1" thickBot="1">
      <c r="E9296"/>
    </row>
    <row r="9297" spans="5:5" ht="14.4" thickTop="1" thickBot="1">
      <c r="E9297"/>
    </row>
    <row r="9298" spans="5:5" ht="14.4" thickTop="1" thickBot="1">
      <c r="E9298"/>
    </row>
    <row r="9299" spans="5:5" ht="14.4" thickTop="1" thickBot="1">
      <c r="E9299"/>
    </row>
    <row r="9300" spans="5:5" ht="14.4" thickTop="1" thickBot="1">
      <c r="E9300"/>
    </row>
    <row r="9301" spans="5:5" ht="14.4" thickTop="1" thickBot="1">
      <c r="E9301"/>
    </row>
    <row r="9302" spans="5:5" ht="14.4" thickTop="1" thickBot="1">
      <c r="E9302"/>
    </row>
    <row r="9303" spans="5:5" ht="14.4" thickTop="1" thickBot="1">
      <c r="E9303"/>
    </row>
    <row r="9304" spans="5:5" ht="14.4" thickTop="1" thickBot="1">
      <c r="E9304"/>
    </row>
    <row r="9305" spans="5:5" ht="14.4" thickTop="1" thickBot="1">
      <c r="E9305"/>
    </row>
    <row r="9306" spans="5:5" ht="14.4" thickTop="1" thickBot="1">
      <c r="E9306"/>
    </row>
    <row r="9307" spans="5:5" ht="14.4" thickTop="1" thickBot="1">
      <c r="E9307"/>
    </row>
    <row r="9308" spans="5:5" ht="13.8" thickTop="1">
      <c r="E9308"/>
    </row>
    <row r="9309" spans="5:5">
      <c r="E9309"/>
    </row>
    <row r="9310" spans="5:5">
      <c r="E9310"/>
    </row>
    <row r="9311" spans="5:5">
      <c r="E9311"/>
    </row>
    <row r="9312" spans="5:5">
      <c r="E9312"/>
    </row>
    <row r="9313" spans="5:5">
      <c r="E9313"/>
    </row>
    <row r="9314" spans="5:5">
      <c r="E9314"/>
    </row>
    <row r="9315" spans="5:5">
      <c r="E9315"/>
    </row>
    <row r="9316" spans="5:5">
      <c r="E9316"/>
    </row>
    <row r="9317" spans="5:5">
      <c r="E9317"/>
    </row>
    <row r="9318" spans="5:5">
      <c r="E9318"/>
    </row>
    <row r="9319" spans="5:5">
      <c r="E9319"/>
    </row>
    <row r="9320" spans="5:5">
      <c r="E9320"/>
    </row>
    <row r="9321" spans="5:5" ht="13.8" thickBot="1">
      <c r="E9321"/>
    </row>
    <row r="9322" spans="5:5" ht="14.4" thickTop="1" thickBot="1">
      <c r="E9322"/>
    </row>
    <row r="9323" spans="5:5" ht="14.4" thickTop="1" thickBot="1">
      <c r="E9323"/>
    </row>
    <row r="9324" spans="5:5" ht="14.4" thickTop="1" thickBot="1">
      <c r="E9324"/>
    </row>
    <row r="9325" spans="5:5" ht="14.4" thickTop="1" thickBot="1">
      <c r="E9325"/>
    </row>
    <row r="9326" spans="5:5" ht="14.4" thickTop="1" thickBot="1">
      <c r="E9326"/>
    </row>
    <row r="9327" spans="5:5" ht="14.4" thickTop="1" thickBot="1">
      <c r="E9327"/>
    </row>
    <row r="9328" spans="5:5" ht="14.4" thickTop="1" thickBot="1">
      <c r="E9328"/>
    </row>
    <row r="9329" spans="5:5" ht="14.4" thickTop="1" thickBot="1">
      <c r="E9329"/>
    </row>
    <row r="9330" spans="5:5" ht="14.4" thickTop="1" thickBot="1">
      <c r="E9330"/>
    </row>
    <row r="9331" spans="5:5" ht="14.4" thickTop="1" thickBot="1">
      <c r="E9331"/>
    </row>
    <row r="9332" spans="5:5" ht="14.4" thickTop="1" thickBot="1">
      <c r="E9332"/>
    </row>
    <row r="9333" spans="5:5" ht="14.4" thickTop="1" thickBot="1">
      <c r="E9333"/>
    </row>
    <row r="9334" spans="5:5" ht="14.4" thickTop="1" thickBot="1">
      <c r="E9334"/>
    </row>
    <row r="9335" spans="5:5" ht="14.4" thickTop="1" thickBot="1">
      <c r="E9335"/>
    </row>
    <row r="9336" spans="5:5" ht="14.4" thickTop="1" thickBot="1">
      <c r="E9336"/>
    </row>
    <row r="9337" spans="5:5" ht="14.4" thickTop="1" thickBot="1">
      <c r="E9337"/>
    </row>
    <row r="9338" spans="5:5" ht="14.4" thickTop="1" thickBot="1">
      <c r="E9338"/>
    </row>
    <row r="9339" spans="5:5" ht="14.4" thickTop="1" thickBot="1">
      <c r="E9339"/>
    </row>
    <row r="9340" spans="5:5" ht="14.4" thickTop="1" thickBot="1">
      <c r="E9340"/>
    </row>
    <row r="9341" spans="5:5" ht="14.4" thickTop="1" thickBot="1">
      <c r="E9341"/>
    </row>
    <row r="9342" spans="5:5" ht="14.4" thickTop="1" thickBot="1">
      <c r="E9342"/>
    </row>
    <row r="9343" spans="5:5" ht="14.4" thickTop="1" thickBot="1">
      <c r="E9343"/>
    </row>
    <row r="9344" spans="5:5" ht="14.4" thickTop="1" thickBot="1">
      <c r="E9344"/>
    </row>
    <row r="9345" spans="5:5" ht="14.4" thickTop="1" thickBot="1">
      <c r="E9345"/>
    </row>
    <row r="9346" spans="5:5" ht="14.4" thickTop="1" thickBot="1">
      <c r="E9346"/>
    </row>
    <row r="9347" spans="5:5" ht="14.4" thickTop="1" thickBot="1">
      <c r="E9347"/>
    </row>
    <row r="9348" spans="5:5" ht="14.4" thickTop="1" thickBot="1">
      <c r="E9348"/>
    </row>
    <row r="9349" spans="5:5" ht="14.4" thickTop="1" thickBot="1">
      <c r="E9349"/>
    </row>
    <row r="9350" spans="5:5" ht="14.4" thickTop="1" thickBot="1">
      <c r="E9350"/>
    </row>
    <row r="9351" spans="5:5" ht="14.4" thickTop="1" thickBot="1">
      <c r="E9351"/>
    </row>
    <row r="9352" spans="5:5" ht="14.4" thickTop="1" thickBot="1">
      <c r="E9352"/>
    </row>
    <row r="9353" spans="5:5" ht="14.4" thickTop="1" thickBot="1">
      <c r="E9353"/>
    </row>
    <row r="9354" spans="5:5" ht="14.4" thickTop="1" thickBot="1">
      <c r="E9354"/>
    </row>
    <row r="9355" spans="5:5" ht="14.4" thickTop="1" thickBot="1">
      <c r="E9355"/>
    </row>
    <row r="9356" spans="5:5" ht="14.4" thickTop="1" thickBot="1">
      <c r="E9356"/>
    </row>
    <row r="9357" spans="5:5" ht="14.4" thickTop="1" thickBot="1">
      <c r="E9357"/>
    </row>
    <row r="9358" spans="5:5" ht="14.4" thickTop="1" thickBot="1">
      <c r="E9358"/>
    </row>
    <row r="9359" spans="5:5" ht="14.4" thickTop="1" thickBot="1">
      <c r="E9359"/>
    </row>
    <row r="9360" spans="5:5" ht="14.4" thickTop="1" thickBot="1">
      <c r="E9360"/>
    </row>
    <row r="9361" spans="5:5" ht="14.4" thickTop="1" thickBot="1">
      <c r="E9361"/>
    </row>
    <row r="9362" spans="5:5" ht="14.4" thickTop="1" thickBot="1">
      <c r="E9362"/>
    </row>
    <row r="9363" spans="5:5" ht="14.4" thickTop="1" thickBot="1">
      <c r="E9363"/>
    </row>
    <row r="9364" spans="5:5" ht="14.4" thickTop="1" thickBot="1">
      <c r="E9364"/>
    </row>
    <row r="9365" spans="5:5" ht="14.4" thickTop="1" thickBot="1">
      <c r="E9365"/>
    </row>
    <row r="9366" spans="5:5" ht="14.4" thickTop="1" thickBot="1">
      <c r="E9366"/>
    </row>
    <row r="9367" spans="5:5" ht="14.4" thickTop="1" thickBot="1">
      <c r="E9367"/>
    </row>
    <row r="9368" spans="5:5" ht="14.4" thickTop="1" thickBot="1">
      <c r="E9368"/>
    </row>
    <row r="9369" spans="5:5" ht="14.4" thickTop="1" thickBot="1">
      <c r="E9369"/>
    </row>
    <row r="9370" spans="5:5" ht="14.4" thickTop="1" thickBot="1">
      <c r="E9370"/>
    </row>
    <row r="9371" spans="5:5" ht="14.4" thickTop="1" thickBot="1">
      <c r="E9371"/>
    </row>
    <row r="9372" spans="5:5" ht="14.4" thickTop="1" thickBot="1">
      <c r="E9372"/>
    </row>
    <row r="9373" spans="5:5" ht="14.4" thickTop="1" thickBot="1">
      <c r="E9373"/>
    </row>
    <row r="9374" spans="5:5" ht="14.4" thickTop="1" thickBot="1">
      <c r="E9374"/>
    </row>
    <row r="9375" spans="5:5" ht="14.4" thickTop="1" thickBot="1">
      <c r="E9375"/>
    </row>
    <row r="9376" spans="5:5" ht="14.4" thickTop="1" thickBot="1">
      <c r="E9376"/>
    </row>
    <row r="9377" spans="5:5" ht="14.4" thickTop="1" thickBot="1">
      <c r="E9377"/>
    </row>
    <row r="9378" spans="5:5" ht="13.8" thickTop="1">
      <c r="E9378"/>
    </row>
    <row r="9379" spans="5:5">
      <c r="E9379"/>
    </row>
    <row r="9380" spans="5:5">
      <c r="E9380"/>
    </row>
    <row r="9381" spans="5:5">
      <c r="E9381"/>
    </row>
    <row r="9382" spans="5:5">
      <c r="E9382"/>
    </row>
    <row r="9383" spans="5:5">
      <c r="E9383"/>
    </row>
    <row r="9384" spans="5:5">
      <c r="E9384"/>
    </row>
    <row r="9385" spans="5:5">
      <c r="E9385"/>
    </row>
    <row r="9386" spans="5:5">
      <c r="E9386"/>
    </row>
    <row r="9387" spans="5:5">
      <c r="E9387"/>
    </row>
    <row r="9388" spans="5:5">
      <c r="E9388"/>
    </row>
    <row r="9389" spans="5:5">
      <c r="E9389"/>
    </row>
    <row r="9390" spans="5:5">
      <c r="E9390"/>
    </row>
    <row r="9391" spans="5:5" ht="13.8" thickBot="1">
      <c r="E9391"/>
    </row>
    <row r="9392" spans="5:5" ht="14.4" thickTop="1" thickBot="1">
      <c r="E9392"/>
    </row>
    <row r="9393" spans="5:5" ht="14.4" thickTop="1" thickBot="1">
      <c r="E9393"/>
    </row>
    <row r="9394" spans="5:5" ht="14.4" thickTop="1" thickBot="1">
      <c r="E9394"/>
    </row>
    <row r="9395" spans="5:5" ht="14.4" thickTop="1" thickBot="1">
      <c r="E9395"/>
    </row>
    <row r="9396" spans="5:5" ht="14.4" thickTop="1" thickBot="1">
      <c r="E9396"/>
    </row>
    <row r="9397" spans="5:5" ht="14.4" thickTop="1" thickBot="1">
      <c r="E9397"/>
    </row>
    <row r="9398" spans="5:5" ht="14.4" thickTop="1" thickBot="1">
      <c r="E9398"/>
    </row>
    <row r="9399" spans="5:5" ht="14.4" thickTop="1" thickBot="1">
      <c r="E9399"/>
    </row>
    <row r="9400" spans="5:5" ht="14.4" thickTop="1" thickBot="1">
      <c r="E9400"/>
    </row>
    <row r="9401" spans="5:5" ht="14.4" thickTop="1" thickBot="1">
      <c r="E9401"/>
    </row>
    <row r="9402" spans="5:5" ht="14.4" thickTop="1" thickBot="1">
      <c r="E9402"/>
    </row>
    <row r="9403" spans="5:5" ht="14.4" thickTop="1" thickBot="1">
      <c r="E9403"/>
    </row>
    <row r="9404" spans="5:5" ht="14.4" thickTop="1" thickBot="1">
      <c r="E9404"/>
    </row>
    <row r="9405" spans="5:5" ht="14.4" thickTop="1" thickBot="1">
      <c r="E9405"/>
    </row>
    <row r="9406" spans="5:5" ht="14.4" thickTop="1" thickBot="1">
      <c r="E9406"/>
    </row>
    <row r="9407" spans="5:5" ht="14.4" thickTop="1" thickBot="1">
      <c r="E9407"/>
    </row>
    <row r="9408" spans="5:5" ht="14.4" thickTop="1" thickBot="1">
      <c r="E9408"/>
    </row>
    <row r="9409" spans="5:5" ht="14.4" thickTop="1" thickBot="1">
      <c r="E9409"/>
    </row>
    <row r="9410" spans="5:5" ht="14.4" thickTop="1" thickBot="1">
      <c r="E9410"/>
    </row>
    <row r="9411" spans="5:5" ht="14.4" thickTop="1" thickBot="1">
      <c r="E9411"/>
    </row>
    <row r="9412" spans="5:5" ht="14.4" thickTop="1" thickBot="1">
      <c r="E9412"/>
    </row>
    <row r="9413" spans="5:5" ht="14.4" thickTop="1" thickBot="1">
      <c r="E9413"/>
    </row>
    <row r="9414" spans="5:5" ht="14.4" thickTop="1" thickBot="1">
      <c r="E9414"/>
    </row>
    <row r="9415" spans="5:5" ht="14.4" thickTop="1" thickBot="1">
      <c r="E9415"/>
    </row>
    <row r="9416" spans="5:5" ht="14.4" thickTop="1" thickBot="1">
      <c r="E9416"/>
    </row>
    <row r="9417" spans="5:5" ht="14.4" thickTop="1" thickBot="1">
      <c r="E9417"/>
    </row>
    <row r="9418" spans="5:5" ht="14.4" thickTop="1" thickBot="1">
      <c r="E9418"/>
    </row>
    <row r="9419" spans="5:5" ht="14.4" thickTop="1" thickBot="1">
      <c r="E9419"/>
    </row>
    <row r="9420" spans="5:5" ht="14.4" thickTop="1" thickBot="1">
      <c r="E9420"/>
    </row>
    <row r="9421" spans="5:5" ht="14.4" thickTop="1" thickBot="1">
      <c r="E9421"/>
    </row>
    <row r="9422" spans="5:5" ht="14.4" thickTop="1" thickBot="1">
      <c r="E9422"/>
    </row>
    <row r="9423" spans="5:5" ht="14.4" thickTop="1" thickBot="1">
      <c r="E9423"/>
    </row>
    <row r="9424" spans="5:5" ht="14.4" thickTop="1" thickBot="1">
      <c r="E9424"/>
    </row>
    <row r="9425" spans="5:5" ht="14.4" thickTop="1" thickBot="1">
      <c r="E9425"/>
    </row>
    <row r="9426" spans="5:5" ht="14.4" thickTop="1" thickBot="1">
      <c r="E9426"/>
    </row>
    <row r="9427" spans="5:5" ht="14.4" thickTop="1" thickBot="1">
      <c r="E9427"/>
    </row>
    <row r="9428" spans="5:5" ht="14.4" thickTop="1" thickBot="1">
      <c r="E9428"/>
    </row>
    <row r="9429" spans="5:5" ht="14.4" thickTop="1" thickBot="1">
      <c r="E9429"/>
    </row>
    <row r="9430" spans="5:5" ht="14.4" thickTop="1" thickBot="1">
      <c r="E9430"/>
    </row>
    <row r="9431" spans="5:5" ht="14.4" thickTop="1" thickBot="1">
      <c r="E9431"/>
    </row>
    <row r="9432" spans="5:5" ht="14.4" thickTop="1" thickBot="1">
      <c r="E9432"/>
    </row>
    <row r="9433" spans="5:5" ht="14.4" thickTop="1" thickBot="1">
      <c r="E9433"/>
    </row>
    <row r="9434" spans="5:5" ht="14.4" thickTop="1" thickBot="1">
      <c r="E9434"/>
    </row>
    <row r="9435" spans="5:5" ht="14.4" thickTop="1" thickBot="1">
      <c r="E9435"/>
    </row>
    <row r="9436" spans="5:5" ht="14.4" thickTop="1" thickBot="1">
      <c r="E9436"/>
    </row>
    <row r="9437" spans="5:5" ht="14.4" thickTop="1" thickBot="1">
      <c r="E9437"/>
    </row>
    <row r="9438" spans="5:5" ht="14.4" thickTop="1" thickBot="1">
      <c r="E9438"/>
    </row>
    <row r="9439" spans="5:5" ht="14.4" thickTop="1" thickBot="1">
      <c r="E9439"/>
    </row>
    <row r="9440" spans="5:5" ht="14.4" thickTop="1" thickBot="1">
      <c r="E9440"/>
    </row>
    <row r="9441" spans="5:5" ht="14.4" thickTop="1" thickBot="1">
      <c r="E9441"/>
    </row>
    <row r="9442" spans="5:5" ht="14.4" thickTop="1" thickBot="1">
      <c r="E9442"/>
    </row>
    <row r="9443" spans="5:5" ht="14.4" thickTop="1" thickBot="1">
      <c r="E9443"/>
    </row>
    <row r="9444" spans="5:5" ht="14.4" thickTop="1" thickBot="1">
      <c r="E9444"/>
    </row>
    <row r="9445" spans="5:5" ht="14.4" thickTop="1" thickBot="1">
      <c r="E9445"/>
    </row>
    <row r="9446" spans="5:5" ht="14.4" thickTop="1" thickBot="1">
      <c r="E9446"/>
    </row>
    <row r="9447" spans="5:5" ht="14.4" thickTop="1" thickBot="1">
      <c r="E9447"/>
    </row>
    <row r="9448" spans="5:5" ht="13.8" thickTop="1">
      <c r="E9448"/>
    </row>
    <row r="9449" spans="5:5">
      <c r="E9449"/>
    </row>
    <row r="9450" spans="5:5">
      <c r="E9450"/>
    </row>
    <row r="9451" spans="5:5">
      <c r="E9451"/>
    </row>
    <row r="9452" spans="5:5">
      <c r="E9452"/>
    </row>
    <row r="9453" spans="5:5">
      <c r="E9453"/>
    </row>
    <row r="9454" spans="5:5">
      <c r="E9454"/>
    </row>
    <row r="9455" spans="5:5">
      <c r="E9455"/>
    </row>
    <row r="9456" spans="5:5">
      <c r="E9456"/>
    </row>
    <row r="9457" spans="5:5">
      <c r="E9457"/>
    </row>
    <row r="9458" spans="5:5">
      <c r="E9458"/>
    </row>
    <row r="9459" spans="5:5">
      <c r="E9459"/>
    </row>
    <row r="9460" spans="5:5">
      <c r="E9460"/>
    </row>
    <row r="9461" spans="5:5" ht="13.8" thickBot="1">
      <c r="E9461"/>
    </row>
    <row r="9462" spans="5:5" ht="14.4" thickTop="1" thickBot="1">
      <c r="E9462"/>
    </row>
    <row r="9463" spans="5:5" ht="14.4" thickTop="1" thickBot="1">
      <c r="E9463"/>
    </row>
    <row r="9464" spans="5:5" ht="14.4" thickTop="1" thickBot="1">
      <c r="E9464"/>
    </row>
    <row r="9465" spans="5:5" ht="14.4" thickTop="1" thickBot="1">
      <c r="E9465"/>
    </row>
    <row r="9466" spans="5:5" ht="14.4" thickTop="1" thickBot="1">
      <c r="E9466"/>
    </row>
    <row r="9467" spans="5:5" ht="14.4" thickTop="1" thickBot="1">
      <c r="E9467"/>
    </row>
    <row r="9468" spans="5:5" ht="14.4" thickTop="1" thickBot="1">
      <c r="E9468"/>
    </row>
    <row r="9469" spans="5:5" ht="14.4" thickTop="1" thickBot="1">
      <c r="E9469"/>
    </row>
    <row r="9470" spans="5:5" ht="14.4" thickTop="1" thickBot="1">
      <c r="E9470"/>
    </row>
    <row r="9471" spans="5:5" ht="14.4" thickTop="1" thickBot="1">
      <c r="E9471"/>
    </row>
    <row r="9472" spans="5:5" ht="14.4" thickTop="1" thickBot="1">
      <c r="E9472"/>
    </row>
    <row r="9473" spans="5:5" ht="14.4" thickTop="1" thickBot="1">
      <c r="E9473"/>
    </row>
    <row r="9474" spans="5:5" ht="14.4" thickTop="1" thickBot="1">
      <c r="E9474"/>
    </row>
    <row r="9475" spans="5:5" ht="14.4" thickTop="1" thickBot="1">
      <c r="E9475"/>
    </row>
    <row r="9476" spans="5:5" ht="14.4" thickTop="1" thickBot="1">
      <c r="E9476"/>
    </row>
    <row r="9477" spans="5:5" ht="14.4" thickTop="1" thickBot="1">
      <c r="E9477"/>
    </row>
    <row r="9478" spans="5:5" ht="14.4" thickTop="1" thickBot="1">
      <c r="E9478"/>
    </row>
    <row r="9479" spans="5:5" ht="14.4" thickTop="1" thickBot="1">
      <c r="E9479"/>
    </row>
    <row r="9480" spans="5:5" ht="14.4" thickTop="1" thickBot="1">
      <c r="E9480"/>
    </row>
    <row r="9481" spans="5:5" ht="14.4" thickTop="1" thickBot="1">
      <c r="E9481"/>
    </row>
    <row r="9482" spans="5:5" ht="14.4" thickTop="1" thickBot="1">
      <c r="E9482"/>
    </row>
    <row r="9483" spans="5:5" ht="14.4" thickTop="1" thickBot="1">
      <c r="E9483"/>
    </row>
    <row r="9484" spans="5:5" ht="14.4" thickTop="1" thickBot="1">
      <c r="E9484"/>
    </row>
    <row r="9485" spans="5:5" ht="14.4" thickTop="1" thickBot="1">
      <c r="E9485"/>
    </row>
    <row r="9486" spans="5:5" ht="14.4" thickTop="1" thickBot="1">
      <c r="E9486"/>
    </row>
    <row r="9487" spans="5:5" ht="14.4" thickTop="1" thickBot="1">
      <c r="E9487"/>
    </row>
    <row r="9488" spans="5:5" ht="14.4" thickTop="1" thickBot="1">
      <c r="E9488"/>
    </row>
    <row r="9489" spans="5:5" ht="14.4" thickTop="1" thickBot="1">
      <c r="E9489"/>
    </row>
    <row r="9490" spans="5:5" ht="14.4" thickTop="1" thickBot="1">
      <c r="E9490"/>
    </row>
    <row r="9491" spans="5:5" ht="14.4" thickTop="1" thickBot="1">
      <c r="E9491"/>
    </row>
    <row r="9492" spans="5:5" ht="14.4" thickTop="1" thickBot="1">
      <c r="E9492"/>
    </row>
    <row r="9493" spans="5:5" ht="14.4" thickTop="1" thickBot="1">
      <c r="E9493"/>
    </row>
    <row r="9494" spans="5:5" ht="14.4" thickTop="1" thickBot="1">
      <c r="E9494"/>
    </row>
    <row r="9495" spans="5:5" ht="14.4" thickTop="1" thickBot="1">
      <c r="E9495"/>
    </row>
    <row r="9496" spans="5:5" ht="14.4" thickTop="1" thickBot="1">
      <c r="E9496"/>
    </row>
    <row r="9497" spans="5:5" ht="14.4" thickTop="1" thickBot="1">
      <c r="E9497"/>
    </row>
    <row r="9498" spans="5:5" ht="14.4" thickTop="1" thickBot="1">
      <c r="E9498"/>
    </row>
    <row r="9499" spans="5:5" ht="14.4" thickTop="1" thickBot="1">
      <c r="E9499"/>
    </row>
    <row r="9500" spans="5:5" ht="14.4" thickTop="1" thickBot="1">
      <c r="E9500"/>
    </row>
    <row r="9501" spans="5:5" ht="14.4" thickTop="1" thickBot="1">
      <c r="E9501"/>
    </row>
    <row r="9502" spans="5:5" ht="14.4" thickTop="1" thickBot="1">
      <c r="E9502"/>
    </row>
    <row r="9503" spans="5:5" ht="14.4" thickTop="1" thickBot="1">
      <c r="E9503"/>
    </row>
    <row r="9504" spans="5:5" ht="14.4" thickTop="1" thickBot="1">
      <c r="E9504"/>
    </row>
    <row r="9505" spans="5:5" ht="14.4" thickTop="1" thickBot="1">
      <c r="E9505"/>
    </row>
    <row r="9506" spans="5:5" ht="14.4" thickTop="1" thickBot="1">
      <c r="E9506"/>
    </row>
    <row r="9507" spans="5:5" ht="14.4" thickTop="1" thickBot="1">
      <c r="E9507"/>
    </row>
    <row r="9508" spans="5:5" ht="14.4" thickTop="1" thickBot="1">
      <c r="E9508"/>
    </row>
    <row r="9509" spans="5:5" ht="14.4" thickTop="1" thickBot="1">
      <c r="E9509"/>
    </row>
    <row r="9510" spans="5:5" ht="14.4" thickTop="1" thickBot="1">
      <c r="E9510"/>
    </row>
    <row r="9511" spans="5:5" ht="14.4" thickTop="1" thickBot="1">
      <c r="E9511"/>
    </row>
    <row r="9512" spans="5:5" ht="14.4" thickTop="1" thickBot="1">
      <c r="E9512"/>
    </row>
    <row r="9513" spans="5:5" ht="14.4" thickTop="1" thickBot="1">
      <c r="E9513"/>
    </row>
    <row r="9514" spans="5:5" ht="14.4" thickTop="1" thickBot="1">
      <c r="E9514"/>
    </row>
    <row r="9515" spans="5:5" ht="14.4" thickTop="1" thickBot="1">
      <c r="E9515"/>
    </row>
    <row r="9516" spans="5:5" ht="14.4" thickTop="1" thickBot="1">
      <c r="E9516"/>
    </row>
    <row r="9517" spans="5:5" ht="14.4" thickTop="1" thickBot="1">
      <c r="E9517"/>
    </row>
    <row r="9518" spans="5:5" ht="13.8" thickTop="1">
      <c r="E9518"/>
    </row>
    <row r="9519" spans="5:5">
      <c r="E9519"/>
    </row>
    <row r="9520" spans="5:5">
      <c r="E9520"/>
    </row>
    <row r="9521" spans="5:5">
      <c r="E9521"/>
    </row>
    <row r="9522" spans="5:5">
      <c r="E9522"/>
    </row>
    <row r="9523" spans="5:5">
      <c r="E9523"/>
    </row>
    <row r="9524" spans="5:5">
      <c r="E9524"/>
    </row>
    <row r="9525" spans="5:5">
      <c r="E9525"/>
    </row>
    <row r="9526" spans="5:5">
      <c r="E9526"/>
    </row>
    <row r="9527" spans="5:5">
      <c r="E9527"/>
    </row>
    <row r="9528" spans="5:5">
      <c r="E9528"/>
    </row>
    <row r="9529" spans="5:5">
      <c r="E9529"/>
    </row>
    <row r="9530" spans="5:5">
      <c r="E9530"/>
    </row>
    <row r="9531" spans="5:5" ht="13.8" thickBot="1">
      <c r="E9531"/>
    </row>
    <row r="9532" spans="5:5" ht="14.4" thickTop="1" thickBot="1">
      <c r="E9532"/>
    </row>
    <row r="9533" spans="5:5" ht="14.4" thickTop="1" thickBot="1">
      <c r="E9533"/>
    </row>
    <row r="9534" spans="5:5" ht="14.4" thickTop="1" thickBot="1">
      <c r="E9534"/>
    </row>
    <row r="9535" spans="5:5" ht="14.4" thickTop="1" thickBot="1">
      <c r="E9535"/>
    </row>
    <row r="9536" spans="5:5" ht="14.4" thickTop="1" thickBot="1">
      <c r="E9536"/>
    </row>
    <row r="9537" spans="5:5" ht="14.4" thickTop="1" thickBot="1">
      <c r="E9537"/>
    </row>
    <row r="9538" spans="5:5" ht="14.4" thickTop="1" thickBot="1">
      <c r="E9538"/>
    </row>
    <row r="9539" spans="5:5" ht="14.4" thickTop="1" thickBot="1">
      <c r="E9539"/>
    </row>
    <row r="9540" spans="5:5" ht="14.4" thickTop="1" thickBot="1">
      <c r="E9540"/>
    </row>
    <row r="9541" spans="5:5" ht="14.4" thickTop="1" thickBot="1">
      <c r="E9541"/>
    </row>
    <row r="9542" spans="5:5" ht="14.4" thickTop="1" thickBot="1">
      <c r="E9542"/>
    </row>
    <row r="9543" spans="5:5" ht="14.4" thickTop="1" thickBot="1">
      <c r="E9543"/>
    </row>
    <row r="9544" spans="5:5" ht="14.4" thickTop="1" thickBot="1">
      <c r="E9544"/>
    </row>
    <row r="9545" spans="5:5" ht="14.4" thickTop="1" thickBot="1">
      <c r="E9545"/>
    </row>
    <row r="9546" spans="5:5" ht="14.4" thickTop="1" thickBot="1">
      <c r="E9546"/>
    </row>
    <row r="9547" spans="5:5" ht="14.4" thickTop="1" thickBot="1">
      <c r="E9547"/>
    </row>
    <row r="9548" spans="5:5" ht="14.4" thickTop="1" thickBot="1">
      <c r="E9548"/>
    </row>
    <row r="9549" spans="5:5" ht="14.4" thickTop="1" thickBot="1">
      <c r="E9549"/>
    </row>
    <row r="9550" spans="5:5" ht="14.4" thickTop="1" thickBot="1">
      <c r="E9550"/>
    </row>
    <row r="9551" spans="5:5" ht="14.4" thickTop="1" thickBot="1">
      <c r="E9551"/>
    </row>
    <row r="9552" spans="5:5" ht="14.4" thickTop="1" thickBot="1">
      <c r="E9552"/>
    </row>
    <row r="9553" spans="5:5" ht="14.4" thickTop="1" thickBot="1">
      <c r="E9553"/>
    </row>
    <row r="9554" spans="5:5" ht="14.4" thickTop="1" thickBot="1">
      <c r="E9554"/>
    </row>
    <row r="9555" spans="5:5" ht="14.4" thickTop="1" thickBot="1">
      <c r="E9555"/>
    </row>
    <row r="9556" spans="5:5" ht="14.4" thickTop="1" thickBot="1">
      <c r="E9556"/>
    </row>
    <row r="9557" spans="5:5" ht="14.4" thickTop="1" thickBot="1">
      <c r="E9557"/>
    </row>
    <row r="9558" spans="5:5" ht="14.4" thickTop="1" thickBot="1">
      <c r="E9558"/>
    </row>
    <row r="9559" spans="5:5" ht="14.4" thickTop="1" thickBot="1">
      <c r="E9559"/>
    </row>
    <row r="9560" spans="5:5" ht="14.4" thickTop="1" thickBot="1">
      <c r="E9560"/>
    </row>
    <row r="9561" spans="5:5" ht="14.4" thickTop="1" thickBot="1">
      <c r="E9561"/>
    </row>
    <row r="9562" spans="5:5" ht="14.4" thickTop="1" thickBot="1">
      <c r="E9562"/>
    </row>
    <row r="9563" spans="5:5" ht="14.4" thickTop="1" thickBot="1">
      <c r="E9563"/>
    </row>
    <row r="9564" spans="5:5" ht="14.4" thickTop="1" thickBot="1">
      <c r="E9564"/>
    </row>
    <row r="9565" spans="5:5" ht="14.4" thickTop="1" thickBot="1">
      <c r="E9565"/>
    </row>
    <row r="9566" spans="5:5" ht="14.4" thickTop="1" thickBot="1">
      <c r="E9566"/>
    </row>
    <row r="9567" spans="5:5" ht="14.4" thickTop="1" thickBot="1">
      <c r="E9567"/>
    </row>
    <row r="9568" spans="5:5" ht="14.4" thickTop="1" thickBot="1">
      <c r="E9568"/>
    </row>
    <row r="9569" spans="5:5" ht="14.4" thickTop="1" thickBot="1">
      <c r="E9569"/>
    </row>
    <row r="9570" spans="5:5" ht="14.4" thickTop="1" thickBot="1">
      <c r="E9570"/>
    </row>
    <row r="9571" spans="5:5" ht="14.4" thickTop="1" thickBot="1">
      <c r="E9571"/>
    </row>
    <row r="9572" spans="5:5" ht="14.4" thickTop="1" thickBot="1">
      <c r="E9572"/>
    </row>
    <row r="9573" spans="5:5" ht="14.4" thickTop="1" thickBot="1">
      <c r="E9573"/>
    </row>
    <row r="9574" spans="5:5" ht="14.4" thickTop="1" thickBot="1">
      <c r="E9574"/>
    </row>
    <row r="9575" spans="5:5" ht="14.4" thickTop="1" thickBot="1">
      <c r="E9575"/>
    </row>
    <row r="9576" spans="5:5" ht="14.4" thickTop="1" thickBot="1">
      <c r="E9576"/>
    </row>
    <row r="9577" spans="5:5" ht="14.4" thickTop="1" thickBot="1">
      <c r="E9577"/>
    </row>
    <row r="9578" spans="5:5" ht="14.4" thickTop="1" thickBot="1">
      <c r="E9578"/>
    </row>
    <row r="9579" spans="5:5" ht="14.4" thickTop="1" thickBot="1">
      <c r="E9579"/>
    </row>
    <row r="9580" spans="5:5" ht="14.4" thickTop="1" thickBot="1">
      <c r="E9580"/>
    </row>
    <row r="9581" spans="5:5" ht="14.4" thickTop="1" thickBot="1">
      <c r="E9581"/>
    </row>
    <row r="9582" spans="5:5" ht="14.4" thickTop="1" thickBot="1">
      <c r="E9582"/>
    </row>
    <row r="9583" spans="5:5" ht="14.4" thickTop="1" thickBot="1">
      <c r="E9583"/>
    </row>
    <row r="9584" spans="5:5" ht="14.4" thickTop="1" thickBot="1">
      <c r="E9584"/>
    </row>
    <row r="9585" spans="5:5" ht="14.4" thickTop="1" thickBot="1">
      <c r="E9585"/>
    </row>
    <row r="9586" spans="5:5" ht="14.4" thickTop="1" thickBot="1">
      <c r="E9586"/>
    </row>
    <row r="9587" spans="5:5" ht="14.4" thickTop="1" thickBot="1">
      <c r="E9587"/>
    </row>
    <row r="9588" spans="5:5" ht="13.8" thickTop="1">
      <c r="E9588"/>
    </row>
    <row r="9589" spans="5:5">
      <c r="E9589"/>
    </row>
    <row r="9590" spans="5:5">
      <c r="E9590"/>
    </row>
    <row r="9591" spans="5:5">
      <c r="E9591"/>
    </row>
    <row r="9592" spans="5:5">
      <c r="E9592"/>
    </row>
    <row r="9593" spans="5:5">
      <c r="E9593"/>
    </row>
    <row r="9594" spans="5:5">
      <c r="E9594"/>
    </row>
    <row r="9595" spans="5:5">
      <c r="E9595"/>
    </row>
    <row r="9596" spans="5:5">
      <c r="E9596"/>
    </row>
    <row r="9597" spans="5:5">
      <c r="E9597"/>
    </row>
    <row r="9598" spans="5:5">
      <c r="E9598"/>
    </row>
    <row r="9599" spans="5:5">
      <c r="E9599"/>
    </row>
    <row r="9600" spans="5:5">
      <c r="E9600"/>
    </row>
    <row r="9601" spans="5:5" ht="13.8" thickBot="1">
      <c r="E9601"/>
    </row>
    <row r="9602" spans="5:5" ht="14.4" thickTop="1" thickBot="1">
      <c r="E9602"/>
    </row>
    <row r="9603" spans="5:5" ht="14.4" thickTop="1" thickBot="1">
      <c r="E9603"/>
    </row>
    <row r="9604" spans="5:5" ht="14.4" thickTop="1" thickBot="1">
      <c r="E9604"/>
    </row>
    <row r="9605" spans="5:5" ht="14.4" thickTop="1" thickBot="1">
      <c r="E9605"/>
    </row>
    <row r="9606" spans="5:5" ht="14.4" thickTop="1" thickBot="1">
      <c r="E9606"/>
    </row>
    <row r="9607" spans="5:5" ht="14.4" thickTop="1" thickBot="1">
      <c r="E9607"/>
    </row>
    <row r="9608" spans="5:5" ht="14.4" thickTop="1" thickBot="1">
      <c r="E9608"/>
    </row>
    <row r="9609" spans="5:5" ht="14.4" thickTop="1" thickBot="1">
      <c r="E9609"/>
    </row>
    <row r="9610" spans="5:5" ht="14.4" thickTop="1" thickBot="1">
      <c r="E9610"/>
    </row>
    <row r="9611" spans="5:5" ht="14.4" thickTop="1" thickBot="1">
      <c r="E9611"/>
    </row>
    <row r="9612" spans="5:5" ht="14.4" thickTop="1" thickBot="1">
      <c r="E9612"/>
    </row>
    <row r="9613" spans="5:5" ht="14.4" thickTop="1" thickBot="1">
      <c r="E9613"/>
    </row>
    <row r="9614" spans="5:5" ht="14.4" thickTop="1" thickBot="1">
      <c r="E9614"/>
    </row>
    <row r="9615" spans="5:5" ht="14.4" thickTop="1" thickBot="1">
      <c r="E9615"/>
    </row>
    <row r="9616" spans="5:5" ht="14.4" thickTop="1" thickBot="1">
      <c r="E9616"/>
    </row>
    <row r="9617" spans="5:5" ht="14.4" thickTop="1" thickBot="1">
      <c r="E9617"/>
    </row>
    <row r="9618" spans="5:5" ht="14.4" thickTop="1" thickBot="1">
      <c r="E9618"/>
    </row>
    <row r="9619" spans="5:5" ht="14.4" thickTop="1" thickBot="1">
      <c r="E9619"/>
    </row>
    <row r="9620" spans="5:5" ht="14.4" thickTop="1" thickBot="1">
      <c r="E9620"/>
    </row>
    <row r="9621" spans="5:5" ht="14.4" thickTop="1" thickBot="1">
      <c r="E9621"/>
    </row>
    <row r="9622" spans="5:5" ht="14.4" thickTop="1" thickBot="1">
      <c r="E9622"/>
    </row>
    <row r="9623" spans="5:5" ht="14.4" thickTop="1" thickBot="1">
      <c r="E9623"/>
    </row>
    <row r="9624" spans="5:5" ht="14.4" thickTop="1" thickBot="1">
      <c r="E9624"/>
    </row>
    <row r="9625" spans="5:5" ht="14.4" thickTop="1" thickBot="1">
      <c r="E9625"/>
    </row>
    <row r="9626" spans="5:5" ht="14.4" thickTop="1" thickBot="1">
      <c r="E9626"/>
    </row>
    <row r="9627" spans="5:5" ht="14.4" thickTop="1" thickBot="1">
      <c r="E9627"/>
    </row>
    <row r="9628" spans="5:5" ht="14.4" thickTop="1" thickBot="1">
      <c r="E9628"/>
    </row>
    <row r="9629" spans="5:5" ht="14.4" thickTop="1" thickBot="1">
      <c r="E9629"/>
    </row>
    <row r="9630" spans="5:5" ht="14.4" thickTop="1" thickBot="1">
      <c r="E9630"/>
    </row>
    <row r="9631" spans="5:5" ht="14.4" thickTop="1" thickBot="1">
      <c r="E9631"/>
    </row>
    <row r="9632" spans="5:5" ht="14.4" thickTop="1" thickBot="1">
      <c r="E9632"/>
    </row>
    <row r="9633" spans="5:5" ht="14.4" thickTop="1" thickBot="1">
      <c r="E9633"/>
    </row>
    <row r="9634" spans="5:5" ht="14.4" thickTop="1" thickBot="1">
      <c r="E9634"/>
    </row>
    <row r="9635" spans="5:5" ht="14.4" thickTop="1" thickBot="1">
      <c r="E9635"/>
    </row>
    <row r="9636" spans="5:5" ht="14.4" thickTop="1" thickBot="1">
      <c r="E9636"/>
    </row>
    <row r="9637" spans="5:5" ht="14.4" thickTop="1" thickBot="1">
      <c r="E9637"/>
    </row>
    <row r="9638" spans="5:5" ht="14.4" thickTop="1" thickBot="1">
      <c r="E9638"/>
    </row>
    <row r="9639" spans="5:5" ht="14.4" thickTop="1" thickBot="1">
      <c r="E9639"/>
    </row>
    <row r="9640" spans="5:5" ht="14.4" thickTop="1" thickBot="1">
      <c r="E9640"/>
    </row>
    <row r="9641" spans="5:5" ht="14.4" thickTop="1" thickBot="1">
      <c r="E9641"/>
    </row>
    <row r="9642" spans="5:5" ht="14.4" thickTop="1" thickBot="1">
      <c r="E9642"/>
    </row>
    <row r="9643" spans="5:5" ht="14.4" thickTop="1" thickBot="1">
      <c r="E9643"/>
    </row>
    <row r="9644" spans="5:5" ht="14.4" thickTop="1" thickBot="1">
      <c r="E9644"/>
    </row>
    <row r="9645" spans="5:5" ht="14.4" thickTop="1" thickBot="1">
      <c r="E9645"/>
    </row>
    <row r="9646" spans="5:5" ht="14.4" thickTop="1" thickBot="1">
      <c r="E9646"/>
    </row>
    <row r="9647" spans="5:5" ht="14.4" thickTop="1" thickBot="1">
      <c r="E9647"/>
    </row>
    <row r="9648" spans="5:5" ht="14.4" thickTop="1" thickBot="1">
      <c r="E9648"/>
    </row>
    <row r="9649" spans="5:5" ht="14.4" thickTop="1" thickBot="1">
      <c r="E9649"/>
    </row>
    <row r="9650" spans="5:5" ht="14.4" thickTop="1" thickBot="1">
      <c r="E9650"/>
    </row>
    <row r="9651" spans="5:5" ht="14.4" thickTop="1" thickBot="1">
      <c r="E9651"/>
    </row>
    <row r="9652" spans="5:5" ht="14.4" thickTop="1" thickBot="1">
      <c r="E9652"/>
    </row>
    <row r="9653" spans="5:5" ht="14.4" thickTop="1" thickBot="1">
      <c r="E9653"/>
    </row>
    <row r="9654" spans="5:5" ht="14.4" thickTop="1" thickBot="1">
      <c r="E9654"/>
    </row>
    <row r="9655" spans="5:5" ht="14.4" thickTop="1" thickBot="1">
      <c r="E9655"/>
    </row>
    <row r="9656" spans="5:5" ht="14.4" thickTop="1" thickBot="1">
      <c r="E9656"/>
    </row>
    <row r="9657" spans="5:5" ht="14.4" thickTop="1" thickBot="1">
      <c r="E9657"/>
    </row>
    <row r="9658" spans="5:5" ht="13.8" thickTop="1">
      <c r="E9658"/>
    </row>
    <row r="9659" spans="5:5">
      <c r="E9659"/>
    </row>
    <row r="9660" spans="5:5">
      <c r="E9660"/>
    </row>
    <row r="9661" spans="5:5">
      <c r="E9661"/>
    </row>
    <row r="9662" spans="5:5">
      <c r="E9662"/>
    </row>
    <row r="9663" spans="5:5">
      <c r="E9663"/>
    </row>
    <row r="9664" spans="5:5">
      <c r="E9664"/>
    </row>
    <row r="9665" spans="5:5">
      <c r="E9665"/>
    </row>
    <row r="9666" spans="5:5">
      <c r="E9666"/>
    </row>
    <row r="9667" spans="5:5">
      <c r="E9667"/>
    </row>
    <row r="9668" spans="5:5">
      <c r="E9668"/>
    </row>
    <row r="9669" spans="5:5">
      <c r="E9669"/>
    </row>
    <row r="9670" spans="5:5">
      <c r="E9670"/>
    </row>
    <row r="9671" spans="5:5" ht="13.8" thickBot="1">
      <c r="E9671"/>
    </row>
    <row r="9672" spans="5:5" ht="14.4" thickTop="1" thickBot="1">
      <c r="E9672"/>
    </row>
    <row r="9673" spans="5:5" ht="14.4" thickTop="1" thickBot="1">
      <c r="E9673"/>
    </row>
    <row r="9674" spans="5:5" ht="14.4" thickTop="1" thickBot="1">
      <c r="E9674"/>
    </row>
    <row r="9675" spans="5:5" ht="14.4" thickTop="1" thickBot="1">
      <c r="E9675"/>
    </row>
    <row r="9676" spans="5:5" ht="14.4" thickTop="1" thickBot="1">
      <c r="E9676"/>
    </row>
    <row r="9677" spans="5:5" ht="14.4" thickTop="1" thickBot="1">
      <c r="E9677"/>
    </row>
    <row r="9678" spans="5:5" ht="14.4" thickTop="1" thickBot="1">
      <c r="E9678"/>
    </row>
    <row r="9679" spans="5:5" ht="14.4" thickTop="1" thickBot="1">
      <c r="E9679"/>
    </row>
    <row r="9680" spans="5:5" ht="14.4" thickTop="1" thickBot="1">
      <c r="E9680"/>
    </row>
    <row r="9681" spans="5:5" ht="14.4" thickTop="1" thickBot="1">
      <c r="E9681"/>
    </row>
    <row r="9682" spans="5:5" ht="14.4" thickTop="1" thickBot="1">
      <c r="E9682"/>
    </row>
    <row r="9683" spans="5:5" ht="14.4" thickTop="1" thickBot="1">
      <c r="E9683"/>
    </row>
    <row r="9684" spans="5:5" ht="14.4" thickTop="1" thickBot="1">
      <c r="E9684"/>
    </row>
    <row r="9685" spans="5:5" ht="14.4" thickTop="1" thickBot="1">
      <c r="E9685"/>
    </row>
    <row r="9686" spans="5:5" ht="14.4" thickTop="1" thickBot="1">
      <c r="E9686"/>
    </row>
    <row r="9687" spans="5:5" ht="14.4" thickTop="1" thickBot="1">
      <c r="E9687"/>
    </row>
    <row r="9688" spans="5:5" ht="14.4" thickTop="1" thickBot="1">
      <c r="E9688"/>
    </row>
    <row r="9689" spans="5:5" ht="14.4" thickTop="1" thickBot="1">
      <c r="E9689"/>
    </row>
    <row r="9690" spans="5:5" ht="14.4" thickTop="1" thickBot="1">
      <c r="E9690"/>
    </row>
    <row r="9691" spans="5:5" ht="14.4" thickTop="1" thickBot="1">
      <c r="E9691"/>
    </row>
    <row r="9692" spans="5:5" ht="14.4" thickTop="1" thickBot="1">
      <c r="E9692"/>
    </row>
    <row r="9693" spans="5:5" ht="14.4" thickTop="1" thickBot="1">
      <c r="E9693"/>
    </row>
    <row r="9694" spans="5:5" ht="14.4" thickTop="1" thickBot="1">
      <c r="E9694"/>
    </row>
    <row r="9695" spans="5:5" ht="14.4" thickTop="1" thickBot="1">
      <c r="E9695"/>
    </row>
    <row r="9696" spans="5:5" ht="14.4" thickTop="1" thickBot="1">
      <c r="E9696"/>
    </row>
    <row r="9697" spans="5:5" ht="14.4" thickTop="1" thickBot="1">
      <c r="E9697"/>
    </row>
    <row r="9698" spans="5:5" ht="14.4" thickTop="1" thickBot="1">
      <c r="E9698"/>
    </row>
    <row r="9699" spans="5:5" ht="14.4" thickTop="1" thickBot="1">
      <c r="E9699"/>
    </row>
    <row r="9700" spans="5:5" ht="14.4" thickTop="1" thickBot="1">
      <c r="E9700"/>
    </row>
    <row r="9701" spans="5:5" ht="14.4" thickTop="1" thickBot="1">
      <c r="E9701"/>
    </row>
    <row r="9702" spans="5:5" ht="14.4" thickTop="1" thickBot="1">
      <c r="E9702"/>
    </row>
    <row r="9703" spans="5:5" ht="14.4" thickTop="1" thickBot="1">
      <c r="E9703"/>
    </row>
    <row r="9704" spans="5:5" ht="14.4" thickTop="1" thickBot="1">
      <c r="E9704"/>
    </row>
    <row r="9705" spans="5:5" ht="14.4" thickTop="1" thickBot="1">
      <c r="E9705"/>
    </row>
    <row r="9706" spans="5:5" ht="14.4" thickTop="1" thickBot="1">
      <c r="E9706"/>
    </row>
    <row r="9707" spans="5:5" ht="14.4" thickTop="1" thickBot="1">
      <c r="E9707"/>
    </row>
    <row r="9708" spans="5:5" ht="14.4" thickTop="1" thickBot="1">
      <c r="E9708"/>
    </row>
    <row r="9709" spans="5:5" ht="14.4" thickTop="1" thickBot="1">
      <c r="E9709"/>
    </row>
    <row r="9710" spans="5:5" ht="14.4" thickTop="1" thickBot="1">
      <c r="E9710"/>
    </row>
    <row r="9711" spans="5:5" ht="14.4" thickTop="1" thickBot="1">
      <c r="E9711"/>
    </row>
    <row r="9712" spans="5:5" ht="14.4" thickTop="1" thickBot="1">
      <c r="E9712"/>
    </row>
    <row r="9713" spans="5:5" ht="14.4" thickTop="1" thickBot="1">
      <c r="E9713"/>
    </row>
    <row r="9714" spans="5:5" ht="14.4" thickTop="1" thickBot="1">
      <c r="E9714"/>
    </row>
    <row r="9715" spans="5:5" ht="14.4" thickTop="1" thickBot="1">
      <c r="E9715"/>
    </row>
    <row r="9716" spans="5:5" ht="14.4" thickTop="1" thickBot="1">
      <c r="E9716"/>
    </row>
    <row r="9717" spans="5:5" ht="14.4" thickTop="1" thickBot="1">
      <c r="E9717"/>
    </row>
    <row r="9718" spans="5:5" ht="14.4" thickTop="1" thickBot="1">
      <c r="E9718"/>
    </row>
    <row r="9719" spans="5:5" ht="14.4" thickTop="1" thickBot="1">
      <c r="E9719"/>
    </row>
    <row r="9720" spans="5:5" ht="14.4" thickTop="1" thickBot="1">
      <c r="E9720"/>
    </row>
    <row r="9721" spans="5:5" ht="14.4" thickTop="1" thickBot="1">
      <c r="E9721"/>
    </row>
    <row r="9722" spans="5:5" ht="14.4" thickTop="1" thickBot="1">
      <c r="E9722"/>
    </row>
    <row r="9723" spans="5:5" ht="14.4" thickTop="1" thickBot="1">
      <c r="E9723"/>
    </row>
    <row r="9724" spans="5:5" ht="14.4" thickTop="1" thickBot="1">
      <c r="E9724"/>
    </row>
    <row r="9725" spans="5:5" ht="14.4" thickTop="1" thickBot="1">
      <c r="E9725"/>
    </row>
    <row r="9726" spans="5:5" ht="14.4" thickTop="1" thickBot="1">
      <c r="E9726"/>
    </row>
    <row r="9727" spans="5:5" ht="14.4" thickTop="1" thickBot="1">
      <c r="E9727"/>
    </row>
    <row r="9728" spans="5:5" ht="13.8" thickTop="1">
      <c r="E9728"/>
    </row>
    <row r="9729" spans="5:5">
      <c r="E9729"/>
    </row>
    <row r="9730" spans="5:5">
      <c r="E9730"/>
    </row>
    <row r="9731" spans="5:5">
      <c r="E9731"/>
    </row>
    <row r="9732" spans="5:5">
      <c r="E9732"/>
    </row>
    <row r="9733" spans="5:5">
      <c r="E9733"/>
    </row>
    <row r="9734" spans="5:5">
      <c r="E9734"/>
    </row>
    <row r="9735" spans="5:5">
      <c r="E9735"/>
    </row>
    <row r="9736" spans="5:5">
      <c r="E9736"/>
    </row>
    <row r="9737" spans="5:5">
      <c r="E9737"/>
    </row>
    <row r="9738" spans="5:5">
      <c r="E9738"/>
    </row>
    <row r="9739" spans="5:5">
      <c r="E9739"/>
    </row>
    <row r="9740" spans="5:5">
      <c r="E9740"/>
    </row>
    <row r="9741" spans="5:5" ht="13.8" thickBot="1">
      <c r="E9741"/>
    </row>
    <row r="9742" spans="5:5" ht="14.4" thickTop="1" thickBot="1">
      <c r="E9742"/>
    </row>
    <row r="9743" spans="5:5" ht="14.4" thickTop="1" thickBot="1">
      <c r="E9743"/>
    </row>
    <row r="9744" spans="5:5" ht="14.4" thickTop="1" thickBot="1">
      <c r="E9744"/>
    </row>
    <row r="9745" spans="5:5" ht="14.4" thickTop="1" thickBot="1">
      <c r="E9745"/>
    </row>
    <row r="9746" spans="5:5" ht="14.4" thickTop="1" thickBot="1">
      <c r="E9746"/>
    </row>
    <row r="9747" spans="5:5" ht="14.4" thickTop="1" thickBot="1">
      <c r="E9747"/>
    </row>
    <row r="9748" spans="5:5" ht="14.4" thickTop="1" thickBot="1">
      <c r="E9748"/>
    </row>
    <row r="9749" spans="5:5" ht="14.4" thickTop="1" thickBot="1">
      <c r="E9749"/>
    </row>
    <row r="9750" spans="5:5" ht="14.4" thickTop="1" thickBot="1">
      <c r="E9750"/>
    </row>
    <row r="9751" spans="5:5" ht="14.4" thickTop="1" thickBot="1">
      <c r="E9751"/>
    </row>
    <row r="9752" spans="5:5" ht="14.4" thickTop="1" thickBot="1">
      <c r="E9752"/>
    </row>
    <row r="9753" spans="5:5" ht="14.4" thickTop="1" thickBot="1">
      <c r="E9753"/>
    </row>
    <row r="9754" spans="5:5" ht="14.4" thickTop="1" thickBot="1">
      <c r="E9754"/>
    </row>
    <row r="9755" spans="5:5" ht="14.4" thickTop="1" thickBot="1">
      <c r="E9755"/>
    </row>
    <row r="9756" spans="5:5" ht="14.4" thickTop="1" thickBot="1">
      <c r="E9756"/>
    </row>
    <row r="9757" spans="5:5" ht="14.4" thickTop="1" thickBot="1">
      <c r="E9757"/>
    </row>
    <row r="9758" spans="5:5" ht="14.4" thickTop="1" thickBot="1">
      <c r="E9758"/>
    </row>
    <row r="9759" spans="5:5" ht="14.4" thickTop="1" thickBot="1">
      <c r="E9759"/>
    </row>
    <row r="9760" spans="5:5" ht="14.4" thickTop="1" thickBot="1">
      <c r="E9760"/>
    </row>
    <row r="9761" spans="5:5" ht="14.4" thickTop="1" thickBot="1">
      <c r="E9761"/>
    </row>
    <row r="9762" spans="5:5" ht="14.4" thickTop="1" thickBot="1">
      <c r="E9762"/>
    </row>
    <row r="9763" spans="5:5" ht="14.4" thickTop="1" thickBot="1">
      <c r="E9763"/>
    </row>
    <row r="9764" spans="5:5" ht="14.4" thickTop="1" thickBot="1">
      <c r="E9764"/>
    </row>
    <row r="9765" spans="5:5" ht="14.4" thickTop="1" thickBot="1">
      <c r="E9765"/>
    </row>
    <row r="9766" spans="5:5" ht="14.4" thickTop="1" thickBot="1">
      <c r="E9766"/>
    </row>
    <row r="9767" spans="5:5" ht="14.4" thickTop="1" thickBot="1">
      <c r="E9767"/>
    </row>
    <row r="9768" spans="5:5" ht="14.4" thickTop="1" thickBot="1">
      <c r="E9768"/>
    </row>
    <row r="9769" spans="5:5" ht="14.4" thickTop="1" thickBot="1">
      <c r="E9769"/>
    </row>
    <row r="9770" spans="5:5" ht="14.4" thickTop="1" thickBot="1">
      <c r="E9770"/>
    </row>
    <row r="9771" spans="5:5" ht="14.4" thickTop="1" thickBot="1">
      <c r="E9771"/>
    </row>
    <row r="9772" spans="5:5" ht="14.4" thickTop="1" thickBot="1">
      <c r="E9772"/>
    </row>
    <row r="9773" spans="5:5" ht="14.4" thickTop="1" thickBot="1">
      <c r="E9773"/>
    </row>
    <row r="9774" spans="5:5" ht="14.4" thickTop="1" thickBot="1">
      <c r="E9774"/>
    </row>
    <row r="9775" spans="5:5" ht="14.4" thickTop="1" thickBot="1">
      <c r="E9775"/>
    </row>
    <row r="9776" spans="5:5" ht="14.4" thickTop="1" thickBot="1">
      <c r="E9776"/>
    </row>
    <row r="9777" spans="5:5" ht="14.4" thickTop="1" thickBot="1">
      <c r="E9777"/>
    </row>
    <row r="9778" spans="5:5" ht="14.4" thickTop="1" thickBot="1">
      <c r="E9778"/>
    </row>
    <row r="9779" spans="5:5" ht="14.4" thickTop="1" thickBot="1">
      <c r="E9779"/>
    </row>
    <row r="9780" spans="5:5" ht="14.4" thickTop="1" thickBot="1">
      <c r="E9780"/>
    </row>
    <row r="9781" spans="5:5" ht="14.4" thickTop="1" thickBot="1">
      <c r="E9781"/>
    </row>
    <row r="9782" spans="5:5" ht="14.4" thickTop="1" thickBot="1">
      <c r="E9782"/>
    </row>
    <row r="9783" spans="5:5" ht="14.4" thickTop="1" thickBot="1">
      <c r="E9783"/>
    </row>
    <row r="9784" spans="5:5" ht="14.4" thickTop="1" thickBot="1">
      <c r="E9784"/>
    </row>
    <row r="9785" spans="5:5" ht="14.4" thickTop="1" thickBot="1">
      <c r="E9785"/>
    </row>
    <row r="9786" spans="5:5" ht="14.4" thickTop="1" thickBot="1">
      <c r="E9786"/>
    </row>
    <row r="9787" spans="5:5" ht="14.4" thickTop="1" thickBot="1">
      <c r="E9787"/>
    </row>
    <row r="9788" spans="5:5" ht="14.4" thickTop="1" thickBot="1">
      <c r="E9788"/>
    </row>
    <row r="9789" spans="5:5" ht="14.4" thickTop="1" thickBot="1">
      <c r="E9789"/>
    </row>
    <row r="9790" spans="5:5" ht="14.4" thickTop="1" thickBot="1">
      <c r="E9790"/>
    </row>
    <row r="9791" spans="5:5" ht="14.4" thickTop="1" thickBot="1">
      <c r="E9791"/>
    </row>
    <row r="9792" spans="5:5" ht="14.4" thickTop="1" thickBot="1">
      <c r="E9792"/>
    </row>
    <row r="9793" spans="5:5" ht="14.4" thickTop="1" thickBot="1">
      <c r="E9793"/>
    </row>
    <row r="9794" spans="5:5" ht="14.4" thickTop="1" thickBot="1">
      <c r="E9794"/>
    </row>
    <row r="9795" spans="5:5" ht="14.4" thickTop="1" thickBot="1">
      <c r="E9795"/>
    </row>
    <row r="9796" spans="5:5" ht="14.4" thickTop="1" thickBot="1">
      <c r="E9796"/>
    </row>
    <row r="9797" spans="5:5" ht="14.4" thickTop="1" thickBot="1">
      <c r="E9797"/>
    </row>
    <row r="9798" spans="5:5" ht="13.8" thickTop="1">
      <c r="E9798"/>
    </row>
    <row r="9799" spans="5:5">
      <c r="E9799"/>
    </row>
    <row r="9800" spans="5:5">
      <c r="E9800"/>
    </row>
    <row r="9801" spans="5:5">
      <c r="E9801"/>
    </row>
    <row r="9802" spans="5:5">
      <c r="E9802"/>
    </row>
    <row r="9803" spans="5:5">
      <c r="E9803"/>
    </row>
    <row r="9804" spans="5:5">
      <c r="E9804"/>
    </row>
    <row r="9805" spans="5:5">
      <c r="E9805"/>
    </row>
    <row r="9806" spans="5:5">
      <c r="E9806"/>
    </row>
    <row r="9807" spans="5:5">
      <c r="E9807"/>
    </row>
    <row r="9808" spans="5:5">
      <c r="E9808"/>
    </row>
    <row r="9809" spans="5:5">
      <c r="E9809"/>
    </row>
    <row r="9810" spans="5:5">
      <c r="E9810"/>
    </row>
    <row r="9811" spans="5:5" ht="13.8" thickBot="1">
      <c r="E9811"/>
    </row>
    <row r="9812" spans="5:5" ht="14.4" thickTop="1" thickBot="1">
      <c r="E9812"/>
    </row>
    <row r="9813" spans="5:5" ht="14.4" thickTop="1" thickBot="1">
      <c r="E9813"/>
    </row>
    <row r="9814" spans="5:5" ht="14.4" thickTop="1" thickBot="1">
      <c r="E9814"/>
    </row>
    <row r="9815" spans="5:5" ht="14.4" thickTop="1" thickBot="1">
      <c r="E9815"/>
    </row>
    <row r="9816" spans="5:5" ht="14.4" thickTop="1" thickBot="1">
      <c r="E9816"/>
    </row>
    <row r="9817" spans="5:5" ht="14.4" thickTop="1" thickBot="1">
      <c r="E9817"/>
    </row>
    <row r="9818" spans="5:5" ht="14.4" thickTop="1" thickBot="1">
      <c r="E9818"/>
    </row>
    <row r="9819" spans="5:5" ht="14.4" thickTop="1" thickBot="1">
      <c r="E9819"/>
    </row>
    <row r="9820" spans="5:5" ht="14.4" thickTop="1" thickBot="1">
      <c r="E9820"/>
    </row>
    <row r="9821" spans="5:5" ht="14.4" thickTop="1" thickBot="1">
      <c r="E9821"/>
    </row>
    <row r="9822" spans="5:5" ht="14.4" thickTop="1" thickBot="1">
      <c r="E9822"/>
    </row>
    <row r="9823" spans="5:5" ht="14.4" thickTop="1" thickBot="1">
      <c r="E9823"/>
    </row>
    <row r="9824" spans="5:5" ht="14.4" thickTop="1" thickBot="1">
      <c r="E9824"/>
    </row>
    <row r="9825" spans="5:5" ht="14.4" thickTop="1" thickBot="1">
      <c r="E9825"/>
    </row>
    <row r="9826" spans="5:5" ht="14.4" thickTop="1" thickBot="1">
      <c r="E9826"/>
    </row>
    <row r="9827" spans="5:5" ht="14.4" thickTop="1" thickBot="1">
      <c r="E9827"/>
    </row>
    <row r="9828" spans="5:5" ht="14.4" thickTop="1" thickBot="1">
      <c r="E9828"/>
    </row>
    <row r="9829" spans="5:5" ht="14.4" thickTop="1" thickBot="1">
      <c r="E9829"/>
    </row>
    <row r="9830" spans="5:5" ht="14.4" thickTop="1" thickBot="1">
      <c r="E9830"/>
    </row>
    <row r="9831" spans="5:5" ht="14.4" thickTop="1" thickBot="1">
      <c r="E9831"/>
    </row>
    <row r="9832" spans="5:5" ht="14.4" thickTop="1" thickBot="1">
      <c r="E9832"/>
    </row>
    <row r="9833" spans="5:5" ht="14.4" thickTop="1" thickBot="1">
      <c r="E9833"/>
    </row>
    <row r="9834" spans="5:5" ht="14.4" thickTop="1" thickBot="1">
      <c r="E9834"/>
    </row>
    <row r="9835" spans="5:5" ht="14.4" thickTop="1" thickBot="1">
      <c r="E9835"/>
    </row>
    <row r="9836" spans="5:5" ht="14.4" thickTop="1" thickBot="1">
      <c r="E9836"/>
    </row>
    <row r="9837" spans="5:5" ht="14.4" thickTop="1" thickBot="1">
      <c r="E9837"/>
    </row>
    <row r="9838" spans="5:5" ht="14.4" thickTop="1" thickBot="1">
      <c r="E9838"/>
    </row>
    <row r="9839" spans="5:5" ht="14.4" thickTop="1" thickBot="1">
      <c r="E9839"/>
    </row>
    <row r="9840" spans="5:5" ht="14.4" thickTop="1" thickBot="1">
      <c r="E9840"/>
    </row>
    <row r="9841" spans="5:5" ht="14.4" thickTop="1" thickBot="1">
      <c r="E9841"/>
    </row>
    <row r="9842" spans="5:5" ht="14.4" thickTop="1" thickBot="1">
      <c r="E9842"/>
    </row>
    <row r="9843" spans="5:5" ht="14.4" thickTop="1" thickBot="1">
      <c r="E9843"/>
    </row>
    <row r="9844" spans="5:5" ht="14.4" thickTop="1" thickBot="1">
      <c r="E9844"/>
    </row>
    <row r="9845" spans="5:5" ht="14.4" thickTop="1" thickBot="1">
      <c r="E9845"/>
    </row>
    <row r="9846" spans="5:5" ht="14.4" thickTop="1" thickBot="1">
      <c r="E9846"/>
    </row>
    <row r="9847" spans="5:5" ht="14.4" thickTop="1" thickBot="1">
      <c r="E9847"/>
    </row>
    <row r="9848" spans="5:5" ht="14.4" thickTop="1" thickBot="1">
      <c r="E9848"/>
    </row>
    <row r="9849" spans="5:5" ht="14.4" thickTop="1" thickBot="1">
      <c r="E9849"/>
    </row>
    <row r="9850" spans="5:5" ht="14.4" thickTop="1" thickBot="1">
      <c r="E9850"/>
    </row>
    <row r="9851" spans="5:5" ht="14.4" thickTop="1" thickBot="1">
      <c r="E9851"/>
    </row>
    <row r="9852" spans="5:5" ht="14.4" thickTop="1" thickBot="1">
      <c r="E9852"/>
    </row>
    <row r="9853" spans="5:5" ht="14.4" thickTop="1" thickBot="1">
      <c r="E9853"/>
    </row>
    <row r="9854" spans="5:5" ht="14.4" thickTop="1" thickBot="1">
      <c r="E9854"/>
    </row>
    <row r="9855" spans="5:5" ht="14.4" thickTop="1" thickBot="1">
      <c r="E9855"/>
    </row>
    <row r="9856" spans="5:5" ht="14.4" thickTop="1" thickBot="1">
      <c r="E9856"/>
    </row>
    <row r="9857" spans="5:5" ht="14.4" thickTop="1" thickBot="1">
      <c r="E9857"/>
    </row>
    <row r="9858" spans="5:5" ht="14.4" thickTop="1" thickBot="1">
      <c r="E9858"/>
    </row>
    <row r="9859" spans="5:5" ht="14.4" thickTop="1" thickBot="1">
      <c r="E9859"/>
    </row>
    <row r="9860" spans="5:5" ht="14.4" thickTop="1" thickBot="1">
      <c r="E9860"/>
    </row>
    <row r="9861" spans="5:5" ht="14.4" thickTop="1" thickBot="1">
      <c r="E9861"/>
    </row>
    <row r="9862" spans="5:5" ht="14.4" thickTop="1" thickBot="1">
      <c r="E9862"/>
    </row>
    <row r="9863" spans="5:5" ht="14.4" thickTop="1" thickBot="1">
      <c r="E9863"/>
    </row>
    <row r="9864" spans="5:5" ht="14.4" thickTop="1" thickBot="1">
      <c r="E9864"/>
    </row>
    <row r="9865" spans="5:5" ht="14.4" thickTop="1" thickBot="1">
      <c r="E9865"/>
    </row>
    <row r="9866" spans="5:5" ht="14.4" thickTop="1" thickBot="1">
      <c r="E9866"/>
    </row>
    <row r="9867" spans="5:5" ht="14.4" thickTop="1" thickBot="1">
      <c r="E9867"/>
    </row>
    <row r="9868" spans="5:5" ht="13.8" thickTop="1">
      <c r="E9868"/>
    </row>
    <row r="9869" spans="5:5">
      <c r="E9869"/>
    </row>
    <row r="9870" spans="5:5">
      <c r="E9870"/>
    </row>
    <row r="9871" spans="5:5">
      <c r="E9871"/>
    </row>
    <row r="9872" spans="5:5">
      <c r="E9872"/>
    </row>
    <row r="9873" spans="5:5">
      <c r="E9873"/>
    </row>
    <row r="9874" spans="5:5">
      <c r="E9874"/>
    </row>
    <row r="9875" spans="5:5">
      <c r="E9875"/>
    </row>
    <row r="9876" spans="5:5">
      <c r="E9876"/>
    </row>
    <row r="9877" spans="5:5">
      <c r="E9877"/>
    </row>
    <row r="9878" spans="5:5">
      <c r="E9878"/>
    </row>
    <row r="9879" spans="5:5">
      <c r="E9879"/>
    </row>
    <row r="9880" spans="5:5">
      <c r="E9880"/>
    </row>
    <row r="9881" spans="5:5" ht="13.8" thickBot="1">
      <c r="E9881"/>
    </row>
    <row r="9882" spans="5:5" ht="14.4" thickTop="1" thickBot="1">
      <c r="E9882"/>
    </row>
    <row r="9883" spans="5:5" ht="14.4" thickTop="1" thickBot="1">
      <c r="E9883"/>
    </row>
    <row r="9884" spans="5:5" ht="14.4" thickTop="1" thickBot="1">
      <c r="E9884"/>
    </row>
    <row r="9885" spans="5:5" ht="14.4" thickTop="1" thickBot="1">
      <c r="E9885"/>
    </row>
    <row r="9886" spans="5:5" ht="14.4" thickTop="1" thickBot="1">
      <c r="E9886"/>
    </row>
    <row r="9887" spans="5:5" ht="14.4" thickTop="1" thickBot="1">
      <c r="E9887"/>
    </row>
    <row r="9888" spans="5:5" ht="14.4" thickTop="1" thickBot="1">
      <c r="E9888"/>
    </row>
    <row r="9889" spans="5:5" ht="14.4" thickTop="1" thickBot="1">
      <c r="E9889"/>
    </row>
    <row r="9890" spans="5:5" ht="14.4" thickTop="1" thickBot="1">
      <c r="E9890"/>
    </row>
    <row r="9891" spans="5:5" ht="14.4" thickTop="1" thickBot="1">
      <c r="E9891"/>
    </row>
    <row r="9892" spans="5:5" ht="14.4" thickTop="1" thickBot="1">
      <c r="E9892"/>
    </row>
    <row r="9893" spans="5:5" ht="14.4" thickTop="1" thickBot="1">
      <c r="E9893"/>
    </row>
    <row r="9894" spans="5:5" ht="14.4" thickTop="1" thickBot="1">
      <c r="E9894"/>
    </row>
    <row r="9895" spans="5:5" ht="14.4" thickTop="1" thickBot="1">
      <c r="E9895"/>
    </row>
    <row r="9896" spans="5:5" ht="14.4" thickTop="1" thickBot="1">
      <c r="E9896"/>
    </row>
    <row r="9897" spans="5:5" ht="14.4" thickTop="1" thickBot="1">
      <c r="E9897"/>
    </row>
    <row r="9898" spans="5:5" ht="14.4" thickTop="1" thickBot="1">
      <c r="E9898"/>
    </row>
    <row r="9899" spans="5:5" ht="14.4" thickTop="1" thickBot="1">
      <c r="E9899"/>
    </row>
    <row r="9900" spans="5:5" ht="14.4" thickTop="1" thickBot="1">
      <c r="E9900"/>
    </row>
    <row r="9901" spans="5:5" ht="14.4" thickTop="1" thickBot="1">
      <c r="E9901"/>
    </row>
    <row r="9902" spans="5:5" ht="14.4" thickTop="1" thickBot="1">
      <c r="E9902"/>
    </row>
    <row r="9903" spans="5:5" ht="14.4" thickTop="1" thickBot="1">
      <c r="E9903"/>
    </row>
    <row r="9904" spans="5:5" ht="14.4" thickTop="1" thickBot="1">
      <c r="E9904"/>
    </row>
    <row r="9905" spans="5:5" ht="14.4" thickTop="1" thickBot="1">
      <c r="E9905"/>
    </row>
    <row r="9906" spans="5:5" ht="14.4" thickTop="1" thickBot="1">
      <c r="E9906"/>
    </row>
    <row r="9907" spans="5:5" ht="14.4" thickTop="1" thickBot="1">
      <c r="E9907"/>
    </row>
    <row r="9908" spans="5:5" ht="14.4" thickTop="1" thickBot="1">
      <c r="E9908"/>
    </row>
    <row r="9909" spans="5:5" ht="14.4" thickTop="1" thickBot="1">
      <c r="E9909"/>
    </row>
    <row r="9910" spans="5:5" ht="14.4" thickTop="1" thickBot="1">
      <c r="E9910"/>
    </row>
    <row r="9911" spans="5:5" ht="14.4" thickTop="1" thickBot="1">
      <c r="E9911"/>
    </row>
    <row r="9912" spans="5:5" ht="14.4" thickTop="1" thickBot="1">
      <c r="E9912"/>
    </row>
    <row r="9913" spans="5:5" ht="14.4" thickTop="1" thickBot="1">
      <c r="E9913"/>
    </row>
    <row r="9914" spans="5:5" ht="14.4" thickTop="1" thickBot="1">
      <c r="E9914"/>
    </row>
    <row r="9915" spans="5:5" ht="14.4" thickTop="1" thickBot="1">
      <c r="E9915"/>
    </row>
    <row r="9916" spans="5:5" ht="14.4" thickTop="1" thickBot="1">
      <c r="E9916"/>
    </row>
    <row r="9917" spans="5:5" ht="14.4" thickTop="1" thickBot="1">
      <c r="E9917"/>
    </row>
    <row r="9918" spans="5:5" ht="14.4" thickTop="1" thickBot="1">
      <c r="E9918"/>
    </row>
    <row r="9919" spans="5:5" ht="14.4" thickTop="1" thickBot="1">
      <c r="E9919"/>
    </row>
    <row r="9920" spans="5:5" ht="14.4" thickTop="1" thickBot="1">
      <c r="E9920"/>
    </row>
    <row r="9921" spans="5:5" ht="14.4" thickTop="1" thickBot="1">
      <c r="E9921"/>
    </row>
    <row r="9922" spans="5:5" ht="14.4" thickTop="1" thickBot="1">
      <c r="E9922"/>
    </row>
    <row r="9923" spans="5:5" ht="14.4" thickTop="1" thickBot="1">
      <c r="E9923"/>
    </row>
    <row r="9924" spans="5:5" ht="14.4" thickTop="1" thickBot="1">
      <c r="E9924"/>
    </row>
    <row r="9925" spans="5:5" ht="14.4" thickTop="1" thickBot="1">
      <c r="E9925"/>
    </row>
    <row r="9926" spans="5:5" ht="14.4" thickTop="1" thickBot="1">
      <c r="E9926"/>
    </row>
    <row r="9927" spans="5:5" ht="14.4" thickTop="1" thickBot="1">
      <c r="E9927"/>
    </row>
    <row r="9928" spans="5:5" ht="14.4" thickTop="1" thickBot="1">
      <c r="E9928"/>
    </row>
    <row r="9929" spans="5:5" ht="14.4" thickTop="1" thickBot="1">
      <c r="E9929"/>
    </row>
    <row r="9930" spans="5:5" ht="14.4" thickTop="1" thickBot="1">
      <c r="E9930"/>
    </row>
    <row r="9931" spans="5:5" ht="14.4" thickTop="1" thickBot="1">
      <c r="E9931"/>
    </row>
    <row r="9932" spans="5:5" ht="14.4" thickTop="1" thickBot="1">
      <c r="E9932"/>
    </row>
    <row r="9933" spans="5:5" ht="14.4" thickTop="1" thickBot="1">
      <c r="E9933"/>
    </row>
    <row r="9934" spans="5:5" ht="14.4" thickTop="1" thickBot="1">
      <c r="E9934"/>
    </row>
    <row r="9935" spans="5:5" ht="14.4" thickTop="1" thickBot="1">
      <c r="E9935"/>
    </row>
    <row r="9936" spans="5:5" ht="14.4" thickTop="1" thickBot="1">
      <c r="E9936"/>
    </row>
    <row r="9937" spans="5:5" ht="14.4" thickTop="1" thickBot="1">
      <c r="E9937"/>
    </row>
    <row r="9938" spans="5:5" ht="13.8" thickTop="1">
      <c r="E9938"/>
    </row>
    <row r="9939" spans="5:5">
      <c r="E9939"/>
    </row>
    <row r="9940" spans="5:5">
      <c r="E9940"/>
    </row>
    <row r="9941" spans="5:5">
      <c r="E9941"/>
    </row>
    <row r="9942" spans="5:5">
      <c r="E9942"/>
    </row>
    <row r="9943" spans="5:5">
      <c r="E9943"/>
    </row>
    <row r="9944" spans="5:5">
      <c r="E9944"/>
    </row>
    <row r="9945" spans="5:5">
      <c r="E9945"/>
    </row>
    <row r="9946" spans="5:5">
      <c r="E9946"/>
    </row>
    <row r="9947" spans="5:5">
      <c r="E9947"/>
    </row>
    <row r="9948" spans="5:5">
      <c r="E9948"/>
    </row>
    <row r="9949" spans="5:5">
      <c r="E9949"/>
    </row>
    <row r="9950" spans="5:5">
      <c r="E9950"/>
    </row>
    <row r="9951" spans="5:5" ht="13.8" thickBot="1">
      <c r="E9951"/>
    </row>
    <row r="9952" spans="5:5" ht="14.4" thickTop="1" thickBot="1">
      <c r="E9952"/>
    </row>
    <row r="9953" spans="5:5" ht="14.4" thickTop="1" thickBot="1">
      <c r="E9953"/>
    </row>
    <row r="9954" spans="5:5" ht="14.4" thickTop="1" thickBot="1">
      <c r="E9954"/>
    </row>
    <row r="9955" spans="5:5" ht="14.4" thickTop="1" thickBot="1">
      <c r="E9955"/>
    </row>
    <row r="9956" spans="5:5" ht="14.4" thickTop="1" thickBot="1">
      <c r="E9956"/>
    </row>
    <row r="9957" spans="5:5" ht="14.4" thickTop="1" thickBot="1">
      <c r="E9957"/>
    </row>
    <row r="9958" spans="5:5" ht="14.4" thickTop="1" thickBot="1">
      <c r="E9958"/>
    </row>
    <row r="9959" spans="5:5" ht="14.4" thickTop="1" thickBot="1">
      <c r="E9959"/>
    </row>
    <row r="9960" spans="5:5" ht="14.4" thickTop="1" thickBot="1">
      <c r="E9960"/>
    </row>
    <row r="9961" spans="5:5" ht="14.4" thickTop="1" thickBot="1">
      <c r="E9961"/>
    </row>
    <row r="9962" spans="5:5" ht="14.4" thickTop="1" thickBot="1">
      <c r="E9962"/>
    </row>
    <row r="9963" spans="5:5" ht="14.4" thickTop="1" thickBot="1">
      <c r="E9963"/>
    </row>
    <row r="9964" spans="5:5" ht="14.4" thickTop="1" thickBot="1">
      <c r="E9964"/>
    </row>
    <row r="9965" spans="5:5" ht="14.4" thickTop="1" thickBot="1">
      <c r="E9965"/>
    </row>
    <row r="9966" spans="5:5" ht="14.4" thickTop="1" thickBot="1">
      <c r="E9966"/>
    </row>
    <row r="9967" spans="5:5" ht="14.4" thickTop="1" thickBot="1">
      <c r="E9967"/>
    </row>
    <row r="9968" spans="5:5" ht="14.4" thickTop="1" thickBot="1">
      <c r="E9968"/>
    </row>
    <row r="9969" spans="5:5" ht="14.4" thickTop="1" thickBot="1">
      <c r="E9969"/>
    </row>
    <row r="9970" spans="5:5" ht="14.4" thickTop="1" thickBot="1">
      <c r="E9970"/>
    </row>
    <row r="9971" spans="5:5" ht="14.4" thickTop="1" thickBot="1">
      <c r="E9971"/>
    </row>
    <row r="9972" spans="5:5" ht="14.4" thickTop="1" thickBot="1">
      <c r="E9972"/>
    </row>
    <row r="9973" spans="5:5" ht="14.4" thickTop="1" thickBot="1">
      <c r="E9973"/>
    </row>
    <row r="9974" spans="5:5" ht="14.4" thickTop="1" thickBot="1">
      <c r="E9974"/>
    </row>
    <row r="9975" spans="5:5" ht="14.4" thickTop="1" thickBot="1">
      <c r="E9975"/>
    </row>
    <row r="9976" spans="5:5" ht="14.4" thickTop="1" thickBot="1">
      <c r="E9976"/>
    </row>
    <row r="9977" spans="5:5" ht="14.4" thickTop="1" thickBot="1">
      <c r="E9977"/>
    </row>
    <row r="9978" spans="5:5" ht="14.4" thickTop="1" thickBot="1">
      <c r="E9978"/>
    </row>
    <row r="9979" spans="5:5" ht="14.4" thickTop="1" thickBot="1">
      <c r="E9979"/>
    </row>
    <row r="9980" spans="5:5" ht="14.4" thickTop="1" thickBot="1">
      <c r="E9980"/>
    </row>
    <row r="9981" spans="5:5" ht="14.4" thickTop="1" thickBot="1">
      <c r="E9981"/>
    </row>
    <row r="9982" spans="5:5" ht="14.4" thickTop="1" thickBot="1">
      <c r="E9982"/>
    </row>
    <row r="9983" spans="5:5" ht="14.4" thickTop="1" thickBot="1">
      <c r="E9983"/>
    </row>
    <row r="9984" spans="5:5" ht="14.4" thickTop="1" thickBot="1">
      <c r="E9984"/>
    </row>
    <row r="9985" spans="5:5" ht="14.4" thickTop="1" thickBot="1">
      <c r="E9985"/>
    </row>
    <row r="9986" spans="5:5" ht="14.4" thickTop="1" thickBot="1">
      <c r="E9986"/>
    </row>
    <row r="9987" spans="5:5" ht="14.4" thickTop="1" thickBot="1">
      <c r="E9987"/>
    </row>
    <row r="9988" spans="5:5" ht="14.4" thickTop="1" thickBot="1">
      <c r="E9988"/>
    </row>
    <row r="9989" spans="5:5" ht="14.4" thickTop="1" thickBot="1">
      <c r="E9989"/>
    </row>
    <row r="9990" spans="5:5" ht="14.4" thickTop="1" thickBot="1">
      <c r="E9990"/>
    </row>
    <row r="9991" spans="5:5" ht="14.4" thickTop="1" thickBot="1">
      <c r="E9991"/>
    </row>
    <row r="9992" spans="5:5" ht="14.4" thickTop="1" thickBot="1">
      <c r="E9992"/>
    </row>
    <row r="9993" spans="5:5" ht="14.4" thickTop="1" thickBot="1">
      <c r="E9993"/>
    </row>
    <row r="9994" spans="5:5" ht="14.4" thickTop="1" thickBot="1">
      <c r="E9994"/>
    </row>
    <row r="9995" spans="5:5" ht="14.4" thickTop="1" thickBot="1">
      <c r="E9995"/>
    </row>
    <row r="9996" spans="5:5" ht="14.4" thickTop="1" thickBot="1">
      <c r="E9996"/>
    </row>
    <row r="9997" spans="5:5" ht="14.4" thickTop="1" thickBot="1">
      <c r="E9997"/>
    </row>
    <row r="9998" spans="5:5" ht="14.4" thickTop="1" thickBot="1">
      <c r="E9998"/>
    </row>
    <row r="9999" spans="5:5" ht="14.4" thickTop="1" thickBot="1">
      <c r="E9999"/>
    </row>
    <row r="10000" spans="5:5" ht="14.4" thickTop="1" thickBot="1">
      <c r="E10000"/>
    </row>
    <row r="10001" spans="5:5" ht="14.4" thickTop="1" thickBot="1">
      <c r="E10001"/>
    </row>
    <row r="10002" spans="5:5" ht="14.4" thickTop="1" thickBot="1">
      <c r="E10002"/>
    </row>
    <row r="10003" spans="5:5" ht="14.4" thickTop="1" thickBot="1">
      <c r="E10003"/>
    </row>
    <row r="10004" spans="5:5" ht="14.4" thickTop="1" thickBot="1">
      <c r="E10004"/>
    </row>
    <row r="10005" spans="5:5" ht="14.4" thickTop="1" thickBot="1">
      <c r="E10005"/>
    </row>
    <row r="10006" spans="5:5" ht="14.4" thickTop="1" thickBot="1">
      <c r="E10006"/>
    </row>
    <row r="10007" spans="5:5" ht="14.4" thickTop="1" thickBot="1">
      <c r="E10007"/>
    </row>
    <row r="10008" spans="5:5" ht="13.8" thickTop="1">
      <c r="E10008"/>
    </row>
    <row r="10009" spans="5:5">
      <c r="E10009"/>
    </row>
    <row r="10010" spans="5:5">
      <c r="E10010"/>
    </row>
    <row r="10011" spans="5:5">
      <c r="E10011"/>
    </row>
    <row r="10012" spans="5:5">
      <c r="E10012"/>
    </row>
    <row r="10013" spans="5:5">
      <c r="E10013"/>
    </row>
    <row r="10014" spans="5:5">
      <c r="E10014"/>
    </row>
    <row r="10015" spans="5:5">
      <c r="E10015"/>
    </row>
    <row r="10016" spans="5:5">
      <c r="E10016"/>
    </row>
    <row r="10017" spans="5:5">
      <c r="E10017"/>
    </row>
    <row r="10018" spans="5:5">
      <c r="E10018"/>
    </row>
    <row r="10019" spans="5:5">
      <c r="E10019"/>
    </row>
    <row r="10020" spans="5:5">
      <c r="E10020"/>
    </row>
    <row r="10021" spans="5:5" ht="13.8" thickBot="1">
      <c r="E10021"/>
    </row>
    <row r="10022" spans="5:5" ht="14.4" thickTop="1" thickBot="1">
      <c r="E10022"/>
    </row>
    <row r="10023" spans="5:5" ht="14.4" thickTop="1" thickBot="1">
      <c r="E10023"/>
    </row>
    <row r="10024" spans="5:5" ht="14.4" thickTop="1" thickBot="1">
      <c r="E10024"/>
    </row>
    <row r="10025" spans="5:5" ht="14.4" thickTop="1" thickBot="1">
      <c r="E10025"/>
    </row>
    <row r="10026" spans="5:5" ht="14.4" thickTop="1" thickBot="1">
      <c r="E10026"/>
    </row>
    <row r="10027" spans="5:5" ht="14.4" thickTop="1" thickBot="1">
      <c r="E10027"/>
    </row>
    <row r="10028" spans="5:5" ht="14.4" thickTop="1" thickBot="1">
      <c r="E10028"/>
    </row>
    <row r="10029" spans="5:5" ht="14.4" thickTop="1" thickBot="1">
      <c r="E10029"/>
    </row>
    <row r="10030" spans="5:5" ht="14.4" thickTop="1" thickBot="1">
      <c r="E10030"/>
    </row>
    <row r="10031" spans="5:5" ht="14.4" thickTop="1" thickBot="1">
      <c r="E10031"/>
    </row>
    <row r="10032" spans="5:5" ht="14.4" thickTop="1" thickBot="1">
      <c r="E10032"/>
    </row>
    <row r="10033" spans="5:5" ht="14.4" thickTop="1" thickBot="1">
      <c r="E10033"/>
    </row>
    <row r="10034" spans="5:5" ht="14.4" thickTop="1" thickBot="1">
      <c r="E10034"/>
    </row>
    <row r="10035" spans="5:5" ht="14.4" thickTop="1" thickBot="1">
      <c r="E10035"/>
    </row>
    <row r="10036" spans="5:5" ht="14.4" thickTop="1" thickBot="1">
      <c r="E10036"/>
    </row>
    <row r="10037" spans="5:5" ht="14.4" thickTop="1" thickBot="1">
      <c r="E10037"/>
    </row>
    <row r="10038" spans="5:5" ht="14.4" thickTop="1" thickBot="1">
      <c r="E10038"/>
    </row>
    <row r="10039" spans="5:5" ht="14.4" thickTop="1" thickBot="1">
      <c r="E10039"/>
    </row>
    <row r="10040" spans="5:5" ht="14.4" thickTop="1" thickBot="1">
      <c r="E10040"/>
    </row>
    <row r="10041" spans="5:5" ht="14.4" thickTop="1" thickBot="1">
      <c r="E10041"/>
    </row>
    <row r="10042" spans="5:5" ht="14.4" thickTop="1" thickBot="1">
      <c r="E10042"/>
    </row>
    <row r="10043" spans="5:5" ht="14.4" thickTop="1" thickBot="1">
      <c r="E10043"/>
    </row>
    <row r="10044" spans="5:5" ht="14.4" thickTop="1" thickBot="1">
      <c r="E10044"/>
    </row>
    <row r="10045" spans="5:5" ht="14.4" thickTop="1" thickBot="1">
      <c r="E10045"/>
    </row>
    <row r="10046" spans="5:5" ht="14.4" thickTop="1" thickBot="1">
      <c r="E10046"/>
    </row>
    <row r="10047" spans="5:5" ht="14.4" thickTop="1" thickBot="1">
      <c r="E10047"/>
    </row>
    <row r="10048" spans="5:5" ht="14.4" thickTop="1" thickBot="1">
      <c r="E10048"/>
    </row>
    <row r="10049" spans="5:5" ht="14.4" thickTop="1" thickBot="1">
      <c r="E10049"/>
    </row>
    <row r="10050" spans="5:5" ht="14.4" thickTop="1" thickBot="1">
      <c r="E10050"/>
    </row>
    <row r="10051" spans="5:5" ht="14.4" thickTop="1" thickBot="1">
      <c r="E10051"/>
    </row>
    <row r="10052" spans="5:5" ht="14.4" thickTop="1" thickBot="1">
      <c r="E10052"/>
    </row>
    <row r="10053" spans="5:5" ht="14.4" thickTop="1" thickBot="1">
      <c r="E10053"/>
    </row>
    <row r="10054" spans="5:5" ht="14.4" thickTop="1" thickBot="1">
      <c r="E10054"/>
    </row>
    <row r="10055" spans="5:5" ht="14.4" thickTop="1" thickBot="1">
      <c r="E10055"/>
    </row>
    <row r="10056" spans="5:5" ht="14.4" thickTop="1" thickBot="1">
      <c r="E10056"/>
    </row>
    <row r="10057" spans="5:5" ht="14.4" thickTop="1" thickBot="1">
      <c r="E10057"/>
    </row>
    <row r="10058" spans="5:5" ht="14.4" thickTop="1" thickBot="1">
      <c r="E10058"/>
    </row>
    <row r="10059" spans="5:5" ht="14.4" thickTop="1" thickBot="1">
      <c r="E10059"/>
    </row>
    <row r="10060" spans="5:5" ht="14.4" thickTop="1" thickBot="1">
      <c r="E10060"/>
    </row>
    <row r="10061" spans="5:5" ht="14.4" thickTop="1" thickBot="1">
      <c r="E10061"/>
    </row>
    <row r="10062" spans="5:5" ht="14.4" thickTop="1" thickBot="1">
      <c r="E10062"/>
    </row>
    <row r="10063" spans="5:5" ht="14.4" thickTop="1" thickBot="1">
      <c r="E10063"/>
    </row>
    <row r="10064" spans="5:5" ht="14.4" thickTop="1" thickBot="1">
      <c r="E10064"/>
    </row>
    <row r="10065" spans="5:5" ht="14.4" thickTop="1" thickBot="1">
      <c r="E10065"/>
    </row>
    <row r="10066" spans="5:5" ht="14.4" thickTop="1" thickBot="1">
      <c r="E10066"/>
    </row>
    <row r="10067" spans="5:5" ht="14.4" thickTop="1" thickBot="1">
      <c r="E10067"/>
    </row>
    <row r="10068" spans="5:5" ht="14.4" thickTop="1" thickBot="1">
      <c r="E10068"/>
    </row>
    <row r="10069" spans="5:5" ht="14.4" thickTop="1" thickBot="1">
      <c r="E10069"/>
    </row>
    <row r="10070" spans="5:5" ht="14.4" thickTop="1" thickBot="1">
      <c r="E10070"/>
    </row>
    <row r="10071" spans="5:5" ht="14.4" thickTop="1" thickBot="1">
      <c r="E10071"/>
    </row>
    <row r="10072" spans="5:5" ht="14.4" thickTop="1" thickBot="1">
      <c r="E10072"/>
    </row>
    <row r="10073" spans="5:5" ht="14.4" thickTop="1" thickBot="1">
      <c r="E10073"/>
    </row>
    <row r="10074" spans="5:5" ht="14.4" thickTop="1" thickBot="1">
      <c r="E10074"/>
    </row>
    <row r="10075" spans="5:5" ht="14.4" thickTop="1" thickBot="1">
      <c r="E10075"/>
    </row>
    <row r="10076" spans="5:5" ht="14.4" thickTop="1" thickBot="1">
      <c r="E10076"/>
    </row>
    <row r="10077" spans="5:5" ht="14.4" thickTop="1" thickBot="1">
      <c r="E10077"/>
    </row>
    <row r="10078" spans="5:5" ht="13.8" thickTop="1">
      <c r="E10078"/>
    </row>
    <row r="10079" spans="5:5">
      <c r="E10079"/>
    </row>
    <row r="10080" spans="5:5">
      <c r="E10080"/>
    </row>
    <row r="10081" spans="5:5">
      <c r="E10081"/>
    </row>
    <row r="10082" spans="5:5">
      <c r="E10082"/>
    </row>
    <row r="10083" spans="5:5">
      <c r="E10083"/>
    </row>
    <row r="10084" spans="5:5">
      <c r="E10084"/>
    </row>
    <row r="10085" spans="5:5">
      <c r="E10085"/>
    </row>
    <row r="10086" spans="5:5">
      <c r="E10086"/>
    </row>
    <row r="10087" spans="5:5">
      <c r="E10087"/>
    </row>
    <row r="10088" spans="5:5">
      <c r="E10088"/>
    </row>
    <row r="10089" spans="5:5">
      <c r="E10089"/>
    </row>
    <row r="10090" spans="5:5">
      <c r="E10090"/>
    </row>
    <row r="10091" spans="5:5" ht="13.8" thickBot="1">
      <c r="E10091"/>
    </row>
    <row r="10092" spans="5:5" ht="14.4" thickTop="1" thickBot="1">
      <c r="E10092"/>
    </row>
    <row r="10093" spans="5:5" ht="14.4" thickTop="1" thickBot="1">
      <c r="E10093"/>
    </row>
    <row r="10094" spans="5:5" ht="14.4" thickTop="1" thickBot="1">
      <c r="E10094"/>
    </row>
    <row r="10095" spans="5:5" ht="14.4" thickTop="1" thickBot="1">
      <c r="E10095"/>
    </row>
    <row r="10096" spans="5:5" ht="14.4" thickTop="1" thickBot="1">
      <c r="E10096"/>
    </row>
    <row r="10097" spans="5:5" ht="14.4" thickTop="1" thickBot="1">
      <c r="E10097"/>
    </row>
    <row r="10098" spans="5:5" ht="14.4" thickTop="1" thickBot="1">
      <c r="E10098"/>
    </row>
    <row r="10099" spans="5:5" ht="14.4" thickTop="1" thickBot="1">
      <c r="E10099"/>
    </row>
    <row r="10100" spans="5:5" ht="14.4" thickTop="1" thickBot="1">
      <c r="E10100"/>
    </row>
    <row r="10101" spans="5:5" ht="14.4" thickTop="1" thickBot="1">
      <c r="E10101"/>
    </row>
    <row r="10102" spans="5:5" ht="14.4" thickTop="1" thickBot="1">
      <c r="E10102"/>
    </row>
    <row r="10103" spans="5:5" ht="14.4" thickTop="1" thickBot="1">
      <c r="E10103"/>
    </row>
    <row r="10104" spans="5:5" ht="14.4" thickTop="1" thickBot="1">
      <c r="E10104"/>
    </row>
    <row r="10105" spans="5:5" ht="14.4" thickTop="1" thickBot="1">
      <c r="E10105"/>
    </row>
    <row r="10106" spans="5:5" ht="14.4" thickTop="1" thickBot="1">
      <c r="E10106"/>
    </row>
    <row r="10107" spans="5:5" ht="14.4" thickTop="1" thickBot="1">
      <c r="E10107"/>
    </row>
    <row r="10108" spans="5:5" ht="14.4" thickTop="1" thickBot="1">
      <c r="E10108"/>
    </row>
    <row r="10109" spans="5:5" ht="14.4" thickTop="1" thickBot="1">
      <c r="E10109"/>
    </row>
    <row r="10110" spans="5:5" ht="14.4" thickTop="1" thickBot="1">
      <c r="E10110"/>
    </row>
    <row r="10111" spans="5:5" ht="14.4" thickTop="1" thickBot="1">
      <c r="E10111"/>
    </row>
    <row r="10112" spans="5:5" ht="14.4" thickTop="1" thickBot="1">
      <c r="E10112"/>
    </row>
    <row r="10113" spans="5:5" ht="14.4" thickTop="1" thickBot="1">
      <c r="E10113"/>
    </row>
    <row r="10114" spans="5:5" ht="14.4" thickTop="1" thickBot="1">
      <c r="E10114"/>
    </row>
    <row r="10115" spans="5:5" ht="14.4" thickTop="1" thickBot="1">
      <c r="E10115"/>
    </row>
    <row r="10116" spans="5:5" ht="14.4" thickTop="1" thickBot="1">
      <c r="E10116"/>
    </row>
    <row r="10117" spans="5:5" ht="14.4" thickTop="1" thickBot="1">
      <c r="E10117"/>
    </row>
    <row r="10118" spans="5:5" ht="14.4" thickTop="1" thickBot="1">
      <c r="E10118"/>
    </row>
    <row r="10119" spans="5:5" ht="14.4" thickTop="1" thickBot="1">
      <c r="E10119"/>
    </row>
    <row r="10120" spans="5:5" ht="14.4" thickTop="1" thickBot="1">
      <c r="E10120"/>
    </row>
    <row r="10121" spans="5:5" ht="14.4" thickTop="1" thickBot="1">
      <c r="E10121"/>
    </row>
    <row r="10122" spans="5:5" ht="14.4" thickTop="1" thickBot="1">
      <c r="E10122"/>
    </row>
    <row r="10123" spans="5:5" ht="14.4" thickTop="1" thickBot="1">
      <c r="E10123"/>
    </row>
    <row r="10124" spans="5:5" ht="14.4" thickTop="1" thickBot="1">
      <c r="E10124"/>
    </row>
    <row r="10125" spans="5:5" ht="14.4" thickTop="1" thickBot="1">
      <c r="E10125"/>
    </row>
    <row r="10126" spans="5:5" ht="14.4" thickTop="1" thickBot="1">
      <c r="E10126"/>
    </row>
    <row r="10127" spans="5:5" ht="14.4" thickTop="1" thickBot="1">
      <c r="E10127"/>
    </row>
    <row r="10128" spans="5:5" ht="14.4" thickTop="1" thickBot="1">
      <c r="E10128"/>
    </row>
    <row r="10129" spans="5:5" ht="14.4" thickTop="1" thickBot="1">
      <c r="E10129"/>
    </row>
    <row r="10130" spans="5:5" ht="14.4" thickTop="1" thickBot="1">
      <c r="E10130"/>
    </row>
    <row r="10131" spans="5:5" ht="14.4" thickTop="1" thickBot="1">
      <c r="E10131"/>
    </row>
    <row r="10132" spans="5:5" ht="14.4" thickTop="1" thickBot="1">
      <c r="E10132"/>
    </row>
    <row r="10133" spans="5:5" ht="14.4" thickTop="1" thickBot="1">
      <c r="E10133"/>
    </row>
    <row r="10134" spans="5:5" ht="14.4" thickTop="1" thickBot="1">
      <c r="E10134"/>
    </row>
    <row r="10135" spans="5:5" ht="14.4" thickTop="1" thickBot="1">
      <c r="E10135"/>
    </row>
    <row r="10136" spans="5:5" ht="14.4" thickTop="1" thickBot="1">
      <c r="E10136"/>
    </row>
    <row r="10137" spans="5:5" ht="14.4" thickTop="1" thickBot="1">
      <c r="E10137"/>
    </row>
    <row r="10138" spans="5:5" ht="14.4" thickTop="1" thickBot="1">
      <c r="E10138"/>
    </row>
    <row r="10139" spans="5:5" ht="14.4" thickTop="1" thickBot="1">
      <c r="E10139"/>
    </row>
    <row r="10140" spans="5:5" ht="14.4" thickTop="1" thickBot="1">
      <c r="E10140"/>
    </row>
    <row r="10141" spans="5:5" ht="14.4" thickTop="1" thickBot="1">
      <c r="E10141"/>
    </row>
    <row r="10142" spans="5:5" ht="14.4" thickTop="1" thickBot="1">
      <c r="E10142"/>
    </row>
    <row r="10143" spans="5:5" ht="14.4" thickTop="1" thickBot="1">
      <c r="E10143"/>
    </row>
    <row r="10144" spans="5:5" ht="14.4" thickTop="1" thickBot="1">
      <c r="E10144"/>
    </row>
    <row r="10145" spans="5:5" ht="14.4" thickTop="1" thickBot="1">
      <c r="E10145"/>
    </row>
    <row r="10146" spans="5:5" ht="14.4" thickTop="1" thickBot="1">
      <c r="E10146"/>
    </row>
    <row r="10147" spans="5:5" ht="14.4" thickTop="1" thickBot="1">
      <c r="E10147"/>
    </row>
    <row r="10148" spans="5:5" ht="13.8" thickTop="1">
      <c r="E10148"/>
    </row>
    <row r="10149" spans="5:5">
      <c r="E10149"/>
    </row>
    <row r="10150" spans="5:5">
      <c r="E10150"/>
    </row>
    <row r="10151" spans="5:5">
      <c r="E10151"/>
    </row>
    <row r="10152" spans="5:5">
      <c r="E10152"/>
    </row>
    <row r="10153" spans="5:5">
      <c r="E10153"/>
    </row>
    <row r="10154" spans="5:5">
      <c r="E10154"/>
    </row>
    <row r="10155" spans="5:5">
      <c r="E10155"/>
    </row>
    <row r="10156" spans="5:5">
      <c r="E10156"/>
    </row>
    <row r="10157" spans="5:5">
      <c r="E10157"/>
    </row>
    <row r="10158" spans="5:5">
      <c r="E10158"/>
    </row>
    <row r="10159" spans="5:5">
      <c r="E10159"/>
    </row>
    <row r="10160" spans="5:5">
      <c r="E10160"/>
    </row>
    <row r="10161" spans="5:5" ht="13.8" thickBot="1">
      <c r="E10161"/>
    </row>
    <row r="10162" spans="5:5" ht="14.4" thickTop="1" thickBot="1">
      <c r="E10162"/>
    </row>
    <row r="10163" spans="5:5" ht="14.4" thickTop="1" thickBot="1">
      <c r="E10163"/>
    </row>
    <row r="10164" spans="5:5" ht="14.4" thickTop="1" thickBot="1">
      <c r="E10164"/>
    </row>
    <row r="10165" spans="5:5" ht="14.4" thickTop="1" thickBot="1">
      <c r="E10165"/>
    </row>
    <row r="10166" spans="5:5" ht="14.4" thickTop="1" thickBot="1">
      <c r="E10166"/>
    </row>
    <row r="10167" spans="5:5" ht="14.4" thickTop="1" thickBot="1">
      <c r="E10167"/>
    </row>
    <row r="10168" spans="5:5" ht="14.4" thickTop="1" thickBot="1">
      <c r="E10168"/>
    </row>
    <row r="10169" spans="5:5" ht="14.4" thickTop="1" thickBot="1">
      <c r="E10169"/>
    </row>
    <row r="10170" spans="5:5" ht="14.4" thickTop="1" thickBot="1">
      <c r="E10170"/>
    </row>
    <row r="10171" spans="5:5" ht="14.4" thickTop="1" thickBot="1">
      <c r="E10171"/>
    </row>
    <row r="10172" spans="5:5" ht="14.4" thickTop="1" thickBot="1">
      <c r="E10172"/>
    </row>
    <row r="10173" spans="5:5" ht="14.4" thickTop="1" thickBot="1">
      <c r="E10173"/>
    </row>
    <row r="10174" spans="5:5" ht="14.4" thickTop="1" thickBot="1">
      <c r="E10174"/>
    </row>
    <row r="10175" spans="5:5" ht="14.4" thickTop="1" thickBot="1">
      <c r="E10175"/>
    </row>
    <row r="10176" spans="5:5" ht="14.4" thickTop="1" thickBot="1">
      <c r="E10176"/>
    </row>
    <row r="10177" spans="5:5" ht="14.4" thickTop="1" thickBot="1">
      <c r="E10177"/>
    </row>
    <row r="10178" spans="5:5" ht="14.4" thickTop="1" thickBot="1">
      <c r="E10178"/>
    </row>
    <row r="10179" spans="5:5" ht="14.4" thickTop="1" thickBot="1">
      <c r="E10179"/>
    </row>
    <row r="10180" spans="5:5" ht="14.4" thickTop="1" thickBot="1">
      <c r="E10180"/>
    </row>
    <row r="10181" spans="5:5" ht="14.4" thickTop="1" thickBot="1">
      <c r="E10181"/>
    </row>
    <row r="10182" spans="5:5" ht="14.4" thickTop="1" thickBot="1">
      <c r="E10182"/>
    </row>
    <row r="10183" spans="5:5" ht="14.4" thickTop="1" thickBot="1">
      <c r="E10183"/>
    </row>
    <row r="10184" spans="5:5" ht="14.4" thickTop="1" thickBot="1">
      <c r="E10184"/>
    </row>
    <row r="10185" spans="5:5" ht="14.4" thickTop="1" thickBot="1">
      <c r="E10185"/>
    </row>
    <row r="10186" spans="5:5" ht="14.4" thickTop="1" thickBot="1">
      <c r="E10186"/>
    </row>
    <row r="10187" spans="5:5" ht="14.4" thickTop="1" thickBot="1">
      <c r="E10187"/>
    </row>
    <row r="10188" spans="5:5" ht="14.4" thickTop="1" thickBot="1">
      <c r="E10188"/>
    </row>
    <row r="10189" spans="5:5" ht="14.4" thickTop="1" thickBot="1">
      <c r="E10189"/>
    </row>
    <row r="10190" spans="5:5" ht="14.4" thickTop="1" thickBot="1">
      <c r="E10190"/>
    </row>
    <row r="10191" spans="5:5" ht="14.4" thickTop="1" thickBot="1">
      <c r="E10191"/>
    </row>
    <row r="10192" spans="5:5" ht="14.4" thickTop="1" thickBot="1">
      <c r="E10192"/>
    </row>
    <row r="10193" spans="5:5" ht="14.4" thickTop="1" thickBot="1">
      <c r="E10193"/>
    </row>
    <row r="10194" spans="5:5" ht="14.4" thickTop="1" thickBot="1">
      <c r="E10194"/>
    </row>
    <row r="10195" spans="5:5" ht="14.4" thickTop="1" thickBot="1">
      <c r="E10195"/>
    </row>
    <row r="10196" spans="5:5" ht="14.4" thickTop="1" thickBot="1">
      <c r="E10196"/>
    </row>
    <row r="10197" spans="5:5" ht="14.4" thickTop="1" thickBot="1">
      <c r="E10197"/>
    </row>
    <row r="10198" spans="5:5" ht="14.4" thickTop="1" thickBot="1">
      <c r="E10198"/>
    </row>
    <row r="10199" spans="5:5" ht="14.4" thickTop="1" thickBot="1">
      <c r="E10199"/>
    </row>
    <row r="10200" spans="5:5" ht="14.4" thickTop="1" thickBot="1">
      <c r="E10200"/>
    </row>
    <row r="10201" spans="5:5" ht="14.4" thickTop="1" thickBot="1">
      <c r="E10201"/>
    </row>
    <row r="10202" spans="5:5" ht="14.4" thickTop="1" thickBot="1">
      <c r="E10202"/>
    </row>
    <row r="10203" spans="5:5" ht="14.4" thickTop="1" thickBot="1">
      <c r="E10203"/>
    </row>
    <row r="10204" spans="5:5" ht="14.4" thickTop="1" thickBot="1">
      <c r="E10204"/>
    </row>
    <row r="10205" spans="5:5" ht="14.4" thickTop="1" thickBot="1">
      <c r="E10205"/>
    </row>
    <row r="10206" spans="5:5" ht="14.4" thickTop="1" thickBot="1">
      <c r="E10206"/>
    </row>
    <row r="10207" spans="5:5" ht="14.4" thickTop="1" thickBot="1">
      <c r="E10207"/>
    </row>
    <row r="10208" spans="5:5" ht="14.4" thickTop="1" thickBot="1">
      <c r="E10208"/>
    </row>
    <row r="10209" spans="5:5" ht="14.4" thickTop="1" thickBot="1">
      <c r="E10209"/>
    </row>
    <row r="10210" spans="5:5" ht="14.4" thickTop="1" thickBot="1">
      <c r="E10210"/>
    </row>
    <row r="10211" spans="5:5" ht="14.4" thickTop="1" thickBot="1">
      <c r="E10211"/>
    </row>
    <row r="10212" spans="5:5" ht="14.4" thickTop="1" thickBot="1">
      <c r="E10212"/>
    </row>
    <row r="10213" spans="5:5" ht="14.4" thickTop="1" thickBot="1">
      <c r="E10213"/>
    </row>
    <row r="10214" spans="5:5" ht="14.4" thickTop="1" thickBot="1">
      <c r="E10214"/>
    </row>
    <row r="10215" spans="5:5" ht="14.4" thickTop="1" thickBot="1">
      <c r="E10215"/>
    </row>
    <row r="10216" spans="5:5" ht="14.4" thickTop="1" thickBot="1">
      <c r="E10216"/>
    </row>
    <row r="10217" spans="5:5" ht="14.4" thickTop="1" thickBot="1">
      <c r="E10217"/>
    </row>
    <row r="10218" spans="5:5" ht="13.8" thickTop="1">
      <c r="E10218"/>
    </row>
    <row r="10219" spans="5:5">
      <c r="E10219"/>
    </row>
    <row r="10220" spans="5:5">
      <c r="E10220"/>
    </row>
    <row r="10221" spans="5:5">
      <c r="E10221"/>
    </row>
    <row r="10222" spans="5:5">
      <c r="E10222"/>
    </row>
    <row r="10223" spans="5:5">
      <c r="E10223"/>
    </row>
    <row r="10224" spans="5:5">
      <c r="E10224"/>
    </row>
    <row r="10225" spans="5:5">
      <c r="E10225"/>
    </row>
    <row r="10226" spans="5:5">
      <c r="E10226"/>
    </row>
    <row r="10227" spans="5:5">
      <c r="E10227"/>
    </row>
    <row r="10228" spans="5:5">
      <c r="E10228"/>
    </row>
    <row r="10229" spans="5:5">
      <c r="E10229"/>
    </row>
    <row r="10230" spans="5:5">
      <c r="E10230"/>
    </row>
    <row r="10231" spans="5:5" ht="13.8" thickBot="1">
      <c r="E10231"/>
    </row>
    <row r="10232" spans="5:5" ht="14.4" thickTop="1" thickBot="1">
      <c r="E10232"/>
    </row>
    <row r="10233" spans="5:5" ht="14.4" thickTop="1" thickBot="1">
      <c r="E10233"/>
    </row>
    <row r="10234" spans="5:5" ht="14.4" thickTop="1" thickBot="1">
      <c r="E10234"/>
    </row>
    <row r="10235" spans="5:5" ht="14.4" thickTop="1" thickBot="1">
      <c r="E10235"/>
    </row>
    <row r="10236" spans="5:5" ht="14.4" thickTop="1" thickBot="1">
      <c r="E10236"/>
    </row>
    <row r="10237" spans="5:5" ht="14.4" thickTop="1" thickBot="1">
      <c r="E10237"/>
    </row>
    <row r="10238" spans="5:5" ht="14.4" thickTop="1" thickBot="1">
      <c r="E10238"/>
    </row>
    <row r="10239" spans="5:5" ht="14.4" thickTop="1" thickBot="1">
      <c r="E10239"/>
    </row>
    <row r="10240" spans="5:5" ht="14.4" thickTop="1" thickBot="1">
      <c r="E10240"/>
    </row>
    <row r="10241" spans="5:5" ht="14.4" thickTop="1" thickBot="1">
      <c r="E10241"/>
    </row>
    <row r="10242" spans="5:5" ht="14.4" thickTop="1" thickBot="1">
      <c r="E10242"/>
    </row>
    <row r="10243" spans="5:5" ht="14.4" thickTop="1" thickBot="1">
      <c r="E10243"/>
    </row>
    <row r="10244" spans="5:5" ht="14.4" thickTop="1" thickBot="1">
      <c r="E10244"/>
    </row>
    <row r="10245" spans="5:5" ht="14.4" thickTop="1" thickBot="1">
      <c r="E10245"/>
    </row>
    <row r="10246" spans="5:5" ht="14.4" thickTop="1" thickBot="1">
      <c r="E10246"/>
    </row>
    <row r="10247" spans="5:5" ht="14.4" thickTop="1" thickBot="1">
      <c r="E10247"/>
    </row>
    <row r="10248" spans="5:5" ht="14.4" thickTop="1" thickBot="1">
      <c r="E10248"/>
    </row>
    <row r="10249" spans="5:5" ht="14.4" thickTop="1" thickBot="1">
      <c r="E10249"/>
    </row>
    <row r="10250" spans="5:5" ht="14.4" thickTop="1" thickBot="1">
      <c r="E10250"/>
    </row>
    <row r="10251" spans="5:5" ht="14.4" thickTop="1" thickBot="1">
      <c r="E10251"/>
    </row>
    <row r="10252" spans="5:5" ht="14.4" thickTop="1" thickBot="1">
      <c r="E10252"/>
    </row>
    <row r="10253" spans="5:5" ht="14.4" thickTop="1" thickBot="1">
      <c r="E10253"/>
    </row>
    <row r="10254" spans="5:5" ht="14.4" thickTop="1" thickBot="1">
      <c r="E10254"/>
    </row>
    <row r="10255" spans="5:5" ht="14.4" thickTop="1" thickBot="1">
      <c r="E10255"/>
    </row>
    <row r="10256" spans="5:5" ht="14.4" thickTop="1" thickBot="1">
      <c r="E10256"/>
    </row>
    <row r="10257" spans="5:5" ht="14.4" thickTop="1" thickBot="1">
      <c r="E10257"/>
    </row>
    <row r="10258" spans="5:5" ht="14.4" thickTop="1" thickBot="1">
      <c r="E10258"/>
    </row>
    <row r="10259" spans="5:5" ht="14.4" thickTop="1" thickBot="1">
      <c r="E10259"/>
    </row>
    <row r="10260" spans="5:5" ht="14.4" thickTop="1" thickBot="1">
      <c r="E10260"/>
    </row>
    <row r="10261" spans="5:5" ht="14.4" thickTop="1" thickBot="1">
      <c r="E10261"/>
    </row>
    <row r="10262" spans="5:5" ht="14.4" thickTop="1" thickBot="1">
      <c r="E10262"/>
    </row>
    <row r="10263" spans="5:5" ht="14.4" thickTop="1" thickBot="1">
      <c r="E10263"/>
    </row>
    <row r="10264" spans="5:5" ht="14.4" thickTop="1" thickBot="1">
      <c r="E10264"/>
    </row>
    <row r="10265" spans="5:5" ht="14.4" thickTop="1" thickBot="1">
      <c r="E10265"/>
    </row>
    <row r="10266" spans="5:5" ht="14.4" thickTop="1" thickBot="1">
      <c r="E10266"/>
    </row>
    <row r="10267" spans="5:5" ht="14.4" thickTop="1" thickBot="1">
      <c r="E10267"/>
    </row>
    <row r="10268" spans="5:5" ht="14.4" thickTop="1" thickBot="1">
      <c r="E10268"/>
    </row>
    <row r="10269" spans="5:5" ht="14.4" thickTop="1" thickBot="1">
      <c r="E10269"/>
    </row>
    <row r="10270" spans="5:5" ht="14.4" thickTop="1" thickBot="1">
      <c r="E10270"/>
    </row>
    <row r="10271" spans="5:5" ht="14.4" thickTop="1" thickBot="1">
      <c r="E10271"/>
    </row>
    <row r="10272" spans="5:5" ht="14.4" thickTop="1" thickBot="1">
      <c r="E10272"/>
    </row>
    <row r="10273" spans="5:5" ht="14.4" thickTop="1" thickBot="1">
      <c r="E10273"/>
    </row>
    <row r="10274" spans="5:5" ht="14.4" thickTop="1" thickBot="1">
      <c r="E10274"/>
    </row>
    <row r="10275" spans="5:5" ht="14.4" thickTop="1" thickBot="1">
      <c r="E10275"/>
    </row>
    <row r="10276" spans="5:5" ht="14.4" thickTop="1" thickBot="1">
      <c r="E10276"/>
    </row>
    <row r="10277" spans="5:5" ht="14.4" thickTop="1" thickBot="1">
      <c r="E10277"/>
    </row>
    <row r="10278" spans="5:5" ht="14.4" thickTop="1" thickBot="1">
      <c r="E10278"/>
    </row>
    <row r="10279" spans="5:5" ht="14.4" thickTop="1" thickBot="1">
      <c r="E10279"/>
    </row>
    <row r="10280" spans="5:5" ht="14.4" thickTop="1" thickBot="1">
      <c r="E10280"/>
    </row>
    <row r="10281" spans="5:5" ht="14.4" thickTop="1" thickBot="1">
      <c r="E10281"/>
    </row>
    <row r="10282" spans="5:5" ht="14.4" thickTop="1" thickBot="1">
      <c r="E10282"/>
    </row>
    <row r="10283" spans="5:5" ht="14.4" thickTop="1" thickBot="1">
      <c r="E10283"/>
    </row>
    <row r="10284" spans="5:5" ht="14.4" thickTop="1" thickBot="1">
      <c r="E10284"/>
    </row>
    <row r="10285" spans="5:5" ht="14.4" thickTop="1" thickBot="1">
      <c r="E10285"/>
    </row>
    <row r="10286" spans="5:5" ht="14.4" thickTop="1" thickBot="1">
      <c r="E10286"/>
    </row>
    <row r="10287" spans="5:5" ht="14.4" thickTop="1" thickBot="1">
      <c r="E10287"/>
    </row>
    <row r="10288" spans="5:5" ht="13.8" thickTop="1">
      <c r="E10288"/>
    </row>
    <row r="10289" spans="5:5">
      <c r="E10289"/>
    </row>
    <row r="10290" spans="5:5">
      <c r="E10290"/>
    </row>
    <row r="10291" spans="5:5">
      <c r="E10291"/>
    </row>
    <row r="10292" spans="5:5">
      <c r="E10292"/>
    </row>
    <row r="10293" spans="5:5">
      <c r="E10293"/>
    </row>
    <row r="10294" spans="5:5">
      <c r="E10294"/>
    </row>
    <row r="10295" spans="5:5">
      <c r="E10295"/>
    </row>
    <row r="10296" spans="5:5">
      <c r="E10296"/>
    </row>
    <row r="10297" spans="5:5">
      <c r="E10297"/>
    </row>
    <row r="10298" spans="5:5">
      <c r="E10298"/>
    </row>
    <row r="10299" spans="5:5">
      <c r="E10299"/>
    </row>
    <row r="10300" spans="5:5">
      <c r="E10300"/>
    </row>
    <row r="10301" spans="5:5" ht="13.8" thickBot="1">
      <c r="E10301"/>
    </row>
    <row r="10302" spans="5:5" ht="14.4" thickTop="1" thickBot="1">
      <c r="E10302"/>
    </row>
    <row r="10303" spans="5:5" ht="14.4" thickTop="1" thickBot="1">
      <c r="E10303"/>
    </row>
    <row r="10304" spans="5:5" ht="14.4" thickTop="1" thickBot="1">
      <c r="E10304"/>
    </row>
    <row r="10305" spans="5:5" ht="14.4" thickTop="1" thickBot="1">
      <c r="E10305"/>
    </row>
    <row r="10306" spans="5:5" ht="14.4" thickTop="1" thickBot="1">
      <c r="E10306"/>
    </row>
    <row r="10307" spans="5:5" ht="14.4" thickTop="1" thickBot="1">
      <c r="E10307"/>
    </row>
    <row r="10308" spans="5:5" ht="14.4" thickTop="1" thickBot="1">
      <c r="E10308"/>
    </row>
    <row r="10309" spans="5:5" ht="14.4" thickTop="1" thickBot="1">
      <c r="E10309"/>
    </row>
    <row r="10310" spans="5:5" ht="14.4" thickTop="1" thickBot="1">
      <c r="E10310"/>
    </row>
    <row r="10311" spans="5:5" ht="14.4" thickTop="1" thickBot="1">
      <c r="E10311"/>
    </row>
    <row r="10312" spans="5:5" ht="14.4" thickTop="1" thickBot="1">
      <c r="E10312"/>
    </row>
    <row r="10313" spans="5:5" ht="14.4" thickTop="1" thickBot="1">
      <c r="E10313"/>
    </row>
    <row r="10314" spans="5:5" ht="14.4" thickTop="1" thickBot="1">
      <c r="E10314"/>
    </row>
    <row r="10315" spans="5:5" ht="14.4" thickTop="1" thickBot="1">
      <c r="E10315"/>
    </row>
    <row r="10316" spans="5:5" ht="14.4" thickTop="1" thickBot="1">
      <c r="E10316"/>
    </row>
    <row r="10317" spans="5:5" ht="14.4" thickTop="1" thickBot="1">
      <c r="E10317"/>
    </row>
    <row r="10318" spans="5:5" ht="14.4" thickTop="1" thickBot="1">
      <c r="E10318"/>
    </row>
    <row r="10319" spans="5:5" ht="14.4" thickTop="1" thickBot="1">
      <c r="E10319"/>
    </row>
    <row r="10320" spans="5:5" ht="14.4" thickTop="1" thickBot="1">
      <c r="E10320"/>
    </row>
    <row r="10321" spans="5:5" ht="14.4" thickTop="1" thickBot="1">
      <c r="E10321"/>
    </row>
    <row r="10322" spans="5:5" ht="14.4" thickTop="1" thickBot="1">
      <c r="E10322"/>
    </row>
    <row r="10323" spans="5:5" ht="14.4" thickTop="1" thickBot="1">
      <c r="E10323"/>
    </row>
    <row r="10324" spans="5:5" ht="14.4" thickTop="1" thickBot="1">
      <c r="E10324"/>
    </row>
    <row r="10325" spans="5:5" ht="14.4" thickTop="1" thickBot="1">
      <c r="E10325"/>
    </row>
    <row r="10326" spans="5:5" ht="14.4" thickTop="1" thickBot="1">
      <c r="E10326"/>
    </row>
    <row r="10327" spans="5:5" ht="14.4" thickTop="1" thickBot="1">
      <c r="E10327"/>
    </row>
    <row r="10328" spans="5:5" ht="14.4" thickTop="1" thickBot="1">
      <c r="E10328"/>
    </row>
    <row r="10329" spans="5:5" ht="14.4" thickTop="1" thickBot="1">
      <c r="E10329"/>
    </row>
    <row r="10330" spans="5:5" ht="14.4" thickTop="1" thickBot="1">
      <c r="E10330"/>
    </row>
    <row r="10331" spans="5:5" ht="14.4" thickTop="1" thickBot="1">
      <c r="E10331"/>
    </row>
    <row r="10332" spans="5:5" ht="14.4" thickTop="1" thickBot="1">
      <c r="E10332"/>
    </row>
    <row r="10333" spans="5:5" ht="14.4" thickTop="1" thickBot="1">
      <c r="E10333"/>
    </row>
    <row r="10334" spans="5:5" ht="14.4" thickTop="1" thickBot="1">
      <c r="E10334"/>
    </row>
    <row r="10335" spans="5:5" ht="14.4" thickTop="1" thickBot="1">
      <c r="E10335"/>
    </row>
    <row r="10336" spans="5:5" ht="14.4" thickTop="1" thickBot="1">
      <c r="E10336"/>
    </row>
    <row r="10337" spans="5:5" ht="14.4" thickTop="1" thickBot="1">
      <c r="E10337"/>
    </row>
    <row r="10338" spans="5:5" ht="14.4" thickTop="1" thickBot="1">
      <c r="E10338"/>
    </row>
    <row r="10339" spans="5:5" ht="14.4" thickTop="1" thickBot="1">
      <c r="E10339"/>
    </row>
    <row r="10340" spans="5:5" ht="14.4" thickTop="1" thickBot="1">
      <c r="E10340"/>
    </row>
    <row r="10341" spans="5:5" ht="14.4" thickTop="1" thickBot="1">
      <c r="E10341"/>
    </row>
    <row r="10342" spans="5:5" ht="14.4" thickTop="1" thickBot="1">
      <c r="E10342"/>
    </row>
    <row r="10343" spans="5:5" ht="14.4" thickTop="1" thickBot="1">
      <c r="E10343"/>
    </row>
    <row r="10344" spans="5:5" ht="14.4" thickTop="1" thickBot="1">
      <c r="E10344"/>
    </row>
    <row r="10345" spans="5:5" ht="14.4" thickTop="1" thickBot="1">
      <c r="E10345"/>
    </row>
    <row r="10346" spans="5:5" ht="14.4" thickTop="1" thickBot="1">
      <c r="E10346"/>
    </row>
    <row r="10347" spans="5:5" ht="14.4" thickTop="1" thickBot="1">
      <c r="E10347"/>
    </row>
    <row r="10348" spans="5:5" ht="14.4" thickTop="1" thickBot="1">
      <c r="E10348"/>
    </row>
    <row r="10349" spans="5:5" ht="14.4" thickTop="1" thickBot="1">
      <c r="E10349"/>
    </row>
    <row r="10350" spans="5:5" ht="14.4" thickTop="1" thickBot="1">
      <c r="E10350"/>
    </row>
    <row r="10351" spans="5:5" ht="14.4" thickTop="1" thickBot="1">
      <c r="E10351"/>
    </row>
    <row r="10352" spans="5:5" ht="14.4" thickTop="1" thickBot="1">
      <c r="E10352"/>
    </row>
    <row r="10353" spans="5:5" ht="14.4" thickTop="1" thickBot="1">
      <c r="E10353"/>
    </row>
    <row r="10354" spans="5:5" ht="14.4" thickTop="1" thickBot="1">
      <c r="E10354"/>
    </row>
    <row r="10355" spans="5:5" ht="14.4" thickTop="1" thickBot="1">
      <c r="E10355"/>
    </row>
    <row r="10356" spans="5:5" ht="14.4" thickTop="1" thickBot="1">
      <c r="E10356"/>
    </row>
    <row r="10357" spans="5:5" ht="14.4" thickTop="1" thickBot="1">
      <c r="E10357"/>
    </row>
    <row r="10358" spans="5:5" ht="13.8" thickTop="1">
      <c r="E10358"/>
    </row>
    <row r="10359" spans="5:5">
      <c r="E10359"/>
    </row>
    <row r="10360" spans="5:5">
      <c r="E10360"/>
    </row>
    <row r="10361" spans="5:5">
      <c r="E10361"/>
    </row>
    <row r="10362" spans="5:5">
      <c r="E10362"/>
    </row>
    <row r="10363" spans="5:5">
      <c r="E10363"/>
    </row>
    <row r="10364" spans="5:5">
      <c r="E10364"/>
    </row>
    <row r="10365" spans="5:5">
      <c r="E10365"/>
    </row>
    <row r="10366" spans="5:5">
      <c r="E10366"/>
    </row>
    <row r="10367" spans="5:5">
      <c r="E10367"/>
    </row>
    <row r="10368" spans="5:5">
      <c r="E10368"/>
    </row>
    <row r="10369" spans="5:5">
      <c r="E10369"/>
    </row>
    <row r="10370" spans="5:5">
      <c r="E10370"/>
    </row>
    <row r="10371" spans="5:5" ht="13.8" thickBot="1">
      <c r="E10371"/>
    </row>
    <row r="10372" spans="5:5" ht="14.4" thickTop="1" thickBot="1">
      <c r="E10372"/>
    </row>
    <row r="10373" spans="5:5" ht="14.4" thickTop="1" thickBot="1">
      <c r="E10373"/>
    </row>
    <row r="10374" spans="5:5" ht="14.4" thickTop="1" thickBot="1">
      <c r="E10374"/>
    </row>
    <row r="10375" spans="5:5" ht="14.4" thickTop="1" thickBot="1">
      <c r="E10375"/>
    </row>
    <row r="10376" spans="5:5" ht="14.4" thickTop="1" thickBot="1">
      <c r="E10376"/>
    </row>
    <row r="10377" spans="5:5" ht="14.4" thickTop="1" thickBot="1">
      <c r="E10377"/>
    </row>
    <row r="10378" spans="5:5" ht="14.4" thickTop="1" thickBot="1">
      <c r="E10378"/>
    </row>
    <row r="10379" spans="5:5" ht="14.4" thickTop="1" thickBot="1">
      <c r="E10379"/>
    </row>
    <row r="10380" spans="5:5" ht="14.4" thickTop="1" thickBot="1">
      <c r="E10380"/>
    </row>
    <row r="10381" spans="5:5" ht="14.4" thickTop="1" thickBot="1">
      <c r="E10381"/>
    </row>
    <row r="10382" spans="5:5" ht="14.4" thickTop="1" thickBot="1">
      <c r="E10382"/>
    </row>
    <row r="10383" spans="5:5" ht="14.4" thickTop="1" thickBot="1">
      <c r="E10383"/>
    </row>
    <row r="10384" spans="5:5" ht="14.4" thickTop="1" thickBot="1">
      <c r="E10384"/>
    </row>
    <row r="10385" spans="5:5" ht="14.4" thickTop="1" thickBot="1">
      <c r="E10385"/>
    </row>
    <row r="10386" spans="5:5" ht="14.4" thickTop="1" thickBot="1">
      <c r="E10386"/>
    </row>
    <row r="10387" spans="5:5" ht="14.4" thickTop="1" thickBot="1">
      <c r="E10387"/>
    </row>
    <row r="10388" spans="5:5" ht="14.4" thickTop="1" thickBot="1">
      <c r="E10388"/>
    </row>
    <row r="10389" spans="5:5" ht="14.4" thickTop="1" thickBot="1">
      <c r="E10389"/>
    </row>
    <row r="10390" spans="5:5" ht="14.4" thickTop="1" thickBot="1">
      <c r="E10390"/>
    </row>
    <row r="10391" spans="5:5" ht="14.4" thickTop="1" thickBot="1">
      <c r="E10391"/>
    </row>
    <row r="10392" spans="5:5" ht="14.4" thickTop="1" thickBot="1">
      <c r="E10392"/>
    </row>
    <row r="10393" spans="5:5" ht="14.4" thickTop="1" thickBot="1">
      <c r="E10393"/>
    </row>
    <row r="10394" spans="5:5" ht="14.4" thickTop="1" thickBot="1">
      <c r="E10394"/>
    </row>
    <row r="10395" spans="5:5" ht="14.4" thickTop="1" thickBot="1">
      <c r="E10395"/>
    </row>
    <row r="10396" spans="5:5" ht="14.4" thickTop="1" thickBot="1">
      <c r="E10396"/>
    </row>
    <row r="10397" spans="5:5" ht="14.4" thickTop="1" thickBot="1">
      <c r="E10397"/>
    </row>
    <row r="10398" spans="5:5" ht="14.4" thickTop="1" thickBot="1">
      <c r="E10398"/>
    </row>
    <row r="10399" spans="5:5" ht="14.4" thickTop="1" thickBot="1">
      <c r="E10399"/>
    </row>
    <row r="10400" spans="5:5" ht="14.4" thickTop="1" thickBot="1">
      <c r="E10400"/>
    </row>
    <row r="10401" spans="5:5" ht="14.4" thickTop="1" thickBot="1">
      <c r="E10401"/>
    </row>
    <row r="10402" spans="5:5" ht="14.4" thickTop="1" thickBot="1">
      <c r="E10402"/>
    </row>
    <row r="10403" spans="5:5" ht="14.4" thickTop="1" thickBot="1">
      <c r="E10403"/>
    </row>
    <row r="10404" spans="5:5" ht="14.4" thickTop="1" thickBot="1">
      <c r="E10404"/>
    </row>
    <row r="10405" spans="5:5" ht="14.4" thickTop="1" thickBot="1">
      <c r="E10405"/>
    </row>
    <row r="10406" spans="5:5" ht="14.4" thickTop="1" thickBot="1">
      <c r="E10406"/>
    </row>
    <row r="10407" spans="5:5" ht="14.4" thickTop="1" thickBot="1">
      <c r="E10407"/>
    </row>
    <row r="10408" spans="5:5" ht="14.4" thickTop="1" thickBot="1">
      <c r="E10408"/>
    </row>
    <row r="10409" spans="5:5" ht="14.4" thickTop="1" thickBot="1">
      <c r="E10409"/>
    </row>
    <row r="10410" spans="5:5" ht="14.4" thickTop="1" thickBot="1">
      <c r="E10410"/>
    </row>
    <row r="10411" spans="5:5" ht="14.4" thickTop="1" thickBot="1">
      <c r="E10411"/>
    </row>
    <row r="10412" spans="5:5" ht="14.4" thickTop="1" thickBot="1">
      <c r="E10412"/>
    </row>
    <row r="10413" spans="5:5" ht="14.4" thickTop="1" thickBot="1">
      <c r="E10413"/>
    </row>
    <row r="10414" spans="5:5" ht="14.4" thickTop="1" thickBot="1">
      <c r="E10414"/>
    </row>
    <row r="10415" spans="5:5" ht="14.4" thickTop="1" thickBot="1">
      <c r="E10415"/>
    </row>
    <row r="10416" spans="5:5" ht="14.4" thickTop="1" thickBot="1">
      <c r="E10416"/>
    </row>
    <row r="10417" spans="5:5" ht="14.4" thickTop="1" thickBot="1">
      <c r="E10417"/>
    </row>
    <row r="10418" spans="5:5" ht="14.4" thickTop="1" thickBot="1">
      <c r="E10418"/>
    </row>
    <row r="10419" spans="5:5" ht="14.4" thickTop="1" thickBot="1">
      <c r="E10419"/>
    </row>
    <row r="10420" spans="5:5" ht="14.4" thickTop="1" thickBot="1">
      <c r="E10420"/>
    </row>
    <row r="10421" spans="5:5" ht="14.4" thickTop="1" thickBot="1">
      <c r="E10421"/>
    </row>
    <row r="10422" spans="5:5" ht="14.4" thickTop="1" thickBot="1">
      <c r="E10422"/>
    </row>
    <row r="10423" spans="5:5" ht="14.4" thickTop="1" thickBot="1">
      <c r="E10423"/>
    </row>
    <row r="10424" spans="5:5" ht="14.4" thickTop="1" thickBot="1">
      <c r="E10424"/>
    </row>
    <row r="10425" spans="5:5" ht="14.4" thickTop="1" thickBot="1">
      <c r="E10425"/>
    </row>
    <row r="10426" spans="5:5" ht="14.4" thickTop="1" thickBot="1">
      <c r="E10426"/>
    </row>
    <row r="10427" spans="5:5" ht="14.4" thickTop="1" thickBot="1">
      <c r="E10427"/>
    </row>
    <row r="10428" spans="5:5" ht="13.8" thickTop="1">
      <c r="E10428"/>
    </row>
    <row r="10429" spans="5:5">
      <c r="E10429"/>
    </row>
    <row r="10430" spans="5:5">
      <c r="E10430"/>
    </row>
    <row r="10431" spans="5:5">
      <c r="E10431"/>
    </row>
    <row r="10432" spans="5:5">
      <c r="E10432"/>
    </row>
    <row r="10433" spans="5:5">
      <c r="E10433"/>
    </row>
    <row r="10434" spans="5:5">
      <c r="E10434"/>
    </row>
    <row r="10435" spans="5:5">
      <c r="E10435"/>
    </row>
    <row r="10436" spans="5:5">
      <c r="E10436"/>
    </row>
    <row r="10437" spans="5:5">
      <c r="E10437"/>
    </row>
    <row r="10438" spans="5:5">
      <c r="E10438"/>
    </row>
    <row r="10439" spans="5:5">
      <c r="E10439"/>
    </row>
    <row r="10440" spans="5:5">
      <c r="E10440"/>
    </row>
    <row r="10441" spans="5:5" ht="13.8" thickBot="1">
      <c r="E10441"/>
    </row>
    <row r="10442" spans="5:5" ht="14.4" thickTop="1" thickBot="1">
      <c r="E10442"/>
    </row>
    <row r="10443" spans="5:5" ht="14.4" thickTop="1" thickBot="1">
      <c r="E10443"/>
    </row>
    <row r="10444" spans="5:5" ht="14.4" thickTop="1" thickBot="1">
      <c r="E10444"/>
    </row>
    <row r="10445" spans="5:5" ht="14.4" thickTop="1" thickBot="1">
      <c r="E10445"/>
    </row>
    <row r="10446" spans="5:5" ht="14.4" thickTop="1" thickBot="1">
      <c r="E10446"/>
    </row>
    <row r="10447" spans="5:5" ht="14.4" thickTop="1" thickBot="1">
      <c r="E10447"/>
    </row>
    <row r="10448" spans="5:5" ht="14.4" thickTop="1" thickBot="1">
      <c r="E10448"/>
    </row>
    <row r="10449" spans="5:5" ht="14.4" thickTop="1" thickBot="1">
      <c r="E10449"/>
    </row>
    <row r="10450" spans="5:5" ht="14.4" thickTop="1" thickBot="1">
      <c r="E10450"/>
    </row>
    <row r="10451" spans="5:5" ht="14.4" thickTop="1" thickBot="1">
      <c r="E10451"/>
    </row>
    <row r="10452" spans="5:5" ht="14.4" thickTop="1" thickBot="1">
      <c r="E10452"/>
    </row>
    <row r="10453" spans="5:5" ht="14.4" thickTop="1" thickBot="1">
      <c r="E10453"/>
    </row>
    <row r="10454" spans="5:5" ht="14.4" thickTop="1" thickBot="1">
      <c r="E10454"/>
    </row>
    <row r="10455" spans="5:5" ht="14.4" thickTop="1" thickBot="1">
      <c r="E10455"/>
    </row>
    <row r="10456" spans="5:5" ht="14.4" thickTop="1" thickBot="1">
      <c r="E10456"/>
    </row>
    <row r="10457" spans="5:5" ht="14.4" thickTop="1" thickBot="1">
      <c r="E10457"/>
    </row>
    <row r="10458" spans="5:5" ht="14.4" thickTop="1" thickBot="1">
      <c r="E10458"/>
    </row>
    <row r="10459" spans="5:5" ht="14.4" thickTop="1" thickBot="1">
      <c r="E10459"/>
    </row>
    <row r="10460" spans="5:5" ht="14.4" thickTop="1" thickBot="1">
      <c r="E10460"/>
    </row>
    <row r="10461" spans="5:5" ht="14.4" thickTop="1" thickBot="1">
      <c r="E10461"/>
    </row>
    <row r="10462" spans="5:5" ht="14.4" thickTop="1" thickBot="1">
      <c r="E10462"/>
    </row>
    <row r="10463" spans="5:5" ht="14.4" thickTop="1" thickBot="1">
      <c r="E10463"/>
    </row>
    <row r="10464" spans="5:5" ht="14.4" thickTop="1" thickBot="1">
      <c r="E10464"/>
    </row>
    <row r="10465" spans="5:5" ht="14.4" thickTop="1" thickBot="1">
      <c r="E10465"/>
    </row>
    <row r="10466" spans="5:5" ht="14.4" thickTop="1" thickBot="1">
      <c r="E10466"/>
    </row>
    <row r="10467" spans="5:5" ht="14.4" thickTop="1" thickBot="1">
      <c r="E10467"/>
    </row>
    <row r="10468" spans="5:5" ht="14.4" thickTop="1" thickBot="1">
      <c r="E10468"/>
    </row>
    <row r="10469" spans="5:5" ht="14.4" thickTop="1" thickBot="1">
      <c r="E10469"/>
    </row>
    <row r="10470" spans="5:5" ht="14.4" thickTop="1" thickBot="1">
      <c r="E10470"/>
    </row>
    <row r="10471" spans="5:5" ht="14.4" thickTop="1" thickBot="1">
      <c r="E10471"/>
    </row>
    <row r="10472" spans="5:5" ht="14.4" thickTop="1" thickBot="1">
      <c r="E10472"/>
    </row>
    <row r="10473" spans="5:5" ht="14.4" thickTop="1" thickBot="1">
      <c r="E10473"/>
    </row>
    <row r="10474" spans="5:5" ht="14.4" thickTop="1" thickBot="1">
      <c r="E10474"/>
    </row>
    <row r="10475" spans="5:5" ht="14.4" thickTop="1" thickBot="1">
      <c r="E10475"/>
    </row>
    <row r="10476" spans="5:5" ht="14.4" thickTop="1" thickBot="1">
      <c r="E10476"/>
    </row>
    <row r="10477" spans="5:5" ht="14.4" thickTop="1" thickBot="1">
      <c r="E10477"/>
    </row>
    <row r="10478" spans="5:5" ht="14.4" thickTop="1" thickBot="1">
      <c r="E10478"/>
    </row>
    <row r="10479" spans="5:5" ht="14.4" thickTop="1" thickBot="1">
      <c r="E10479"/>
    </row>
    <row r="10480" spans="5:5" ht="14.4" thickTop="1" thickBot="1">
      <c r="E10480"/>
    </row>
    <row r="10481" spans="5:5" ht="14.4" thickTop="1" thickBot="1">
      <c r="E10481"/>
    </row>
    <row r="10482" spans="5:5" ht="14.4" thickTop="1" thickBot="1">
      <c r="E10482"/>
    </row>
    <row r="10483" spans="5:5" ht="14.4" thickTop="1" thickBot="1">
      <c r="E10483"/>
    </row>
    <row r="10484" spans="5:5" ht="14.4" thickTop="1" thickBot="1">
      <c r="E10484"/>
    </row>
    <row r="10485" spans="5:5" ht="14.4" thickTop="1" thickBot="1">
      <c r="E10485"/>
    </row>
    <row r="10486" spans="5:5" ht="14.4" thickTop="1" thickBot="1">
      <c r="E10486"/>
    </row>
    <row r="10487" spans="5:5" ht="14.4" thickTop="1" thickBot="1">
      <c r="E10487"/>
    </row>
    <row r="10488" spans="5:5" ht="14.4" thickTop="1" thickBot="1">
      <c r="E10488"/>
    </row>
    <row r="10489" spans="5:5" ht="14.4" thickTop="1" thickBot="1">
      <c r="E10489"/>
    </row>
    <row r="10490" spans="5:5" ht="14.4" thickTop="1" thickBot="1">
      <c r="E10490"/>
    </row>
    <row r="10491" spans="5:5" ht="14.4" thickTop="1" thickBot="1">
      <c r="E10491"/>
    </row>
    <row r="10492" spans="5:5" ht="14.4" thickTop="1" thickBot="1">
      <c r="E10492"/>
    </row>
    <row r="10493" spans="5:5" ht="14.4" thickTop="1" thickBot="1">
      <c r="E10493"/>
    </row>
    <row r="10494" spans="5:5" ht="14.4" thickTop="1" thickBot="1">
      <c r="E10494"/>
    </row>
    <row r="10495" spans="5:5" ht="14.4" thickTop="1" thickBot="1">
      <c r="E10495"/>
    </row>
    <row r="10496" spans="5:5" ht="14.4" thickTop="1" thickBot="1">
      <c r="E10496"/>
    </row>
    <row r="10497" spans="5:5" ht="14.4" thickTop="1" thickBot="1">
      <c r="E10497"/>
    </row>
    <row r="10498" spans="5:5" ht="13.8" thickTop="1">
      <c r="E10498"/>
    </row>
    <row r="10499" spans="5:5">
      <c r="E10499"/>
    </row>
    <row r="10500" spans="5:5">
      <c r="E10500"/>
    </row>
    <row r="10501" spans="5:5">
      <c r="E10501"/>
    </row>
    <row r="10502" spans="5:5">
      <c r="E10502"/>
    </row>
    <row r="10503" spans="5:5">
      <c r="E10503"/>
    </row>
    <row r="10504" spans="5:5">
      <c r="E10504"/>
    </row>
    <row r="10505" spans="5:5">
      <c r="E10505"/>
    </row>
    <row r="10506" spans="5:5">
      <c r="E10506"/>
    </row>
    <row r="10507" spans="5:5">
      <c r="E10507"/>
    </row>
    <row r="10508" spans="5:5">
      <c r="E10508"/>
    </row>
    <row r="10509" spans="5:5">
      <c r="E10509"/>
    </row>
    <row r="10510" spans="5:5">
      <c r="E10510"/>
    </row>
    <row r="10511" spans="5:5" ht="13.8" thickBot="1">
      <c r="E10511"/>
    </row>
    <row r="10512" spans="5:5" ht="14.4" thickTop="1" thickBot="1">
      <c r="E10512"/>
    </row>
    <row r="10513" spans="5:5" ht="14.4" thickTop="1" thickBot="1">
      <c r="E10513"/>
    </row>
    <row r="10514" spans="5:5" ht="14.4" thickTop="1" thickBot="1">
      <c r="E10514"/>
    </row>
    <row r="10515" spans="5:5" ht="14.4" thickTop="1" thickBot="1">
      <c r="E10515"/>
    </row>
    <row r="10516" spans="5:5" ht="14.4" thickTop="1" thickBot="1">
      <c r="E10516"/>
    </row>
    <row r="10517" spans="5:5" ht="14.4" thickTop="1" thickBot="1">
      <c r="E10517"/>
    </row>
    <row r="10518" spans="5:5" ht="14.4" thickTop="1" thickBot="1">
      <c r="E10518"/>
    </row>
    <row r="10519" spans="5:5" ht="14.4" thickTop="1" thickBot="1">
      <c r="E10519"/>
    </row>
    <row r="10520" spans="5:5" ht="14.4" thickTop="1" thickBot="1">
      <c r="E10520"/>
    </row>
    <row r="10521" spans="5:5" ht="14.4" thickTop="1" thickBot="1">
      <c r="E10521"/>
    </row>
    <row r="10522" spans="5:5" ht="14.4" thickTop="1" thickBot="1">
      <c r="E10522"/>
    </row>
    <row r="10523" spans="5:5" ht="14.4" thickTop="1" thickBot="1">
      <c r="E10523"/>
    </row>
    <row r="10524" spans="5:5" ht="14.4" thickTop="1" thickBot="1">
      <c r="E10524"/>
    </row>
    <row r="10525" spans="5:5" ht="14.4" thickTop="1" thickBot="1">
      <c r="E10525"/>
    </row>
    <row r="10526" spans="5:5" ht="14.4" thickTop="1" thickBot="1">
      <c r="E10526"/>
    </row>
    <row r="10527" spans="5:5" ht="14.4" thickTop="1" thickBot="1">
      <c r="E10527"/>
    </row>
    <row r="10528" spans="5:5" ht="14.4" thickTop="1" thickBot="1">
      <c r="E10528"/>
    </row>
    <row r="10529" spans="5:5" ht="14.4" thickTop="1" thickBot="1">
      <c r="E10529"/>
    </row>
    <row r="10530" spans="5:5" ht="14.4" thickTop="1" thickBot="1">
      <c r="E10530"/>
    </row>
    <row r="10531" spans="5:5" ht="14.4" thickTop="1" thickBot="1">
      <c r="E10531"/>
    </row>
    <row r="10532" spans="5:5" ht="14.4" thickTop="1" thickBot="1">
      <c r="E10532"/>
    </row>
    <row r="10533" spans="5:5" ht="14.4" thickTop="1" thickBot="1">
      <c r="E10533"/>
    </row>
    <row r="10534" spans="5:5" ht="14.4" thickTop="1" thickBot="1">
      <c r="E10534"/>
    </row>
    <row r="10535" spans="5:5" ht="14.4" thickTop="1" thickBot="1">
      <c r="E10535"/>
    </row>
    <row r="10536" spans="5:5" ht="14.4" thickTop="1" thickBot="1">
      <c r="E10536"/>
    </row>
    <row r="10537" spans="5:5" ht="14.4" thickTop="1" thickBot="1">
      <c r="E10537"/>
    </row>
    <row r="10538" spans="5:5" ht="14.4" thickTop="1" thickBot="1">
      <c r="E10538"/>
    </row>
    <row r="10539" spans="5:5" ht="14.4" thickTop="1" thickBot="1">
      <c r="E10539"/>
    </row>
    <row r="10540" spans="5:5" ht="14.4" thickTop="1" thickBot="1">
      <c r="E10540"/>
    </row>
    <row r="10541" spans="5:5" ht="14.4" thickTop="1" thickBot="1">
      <c r="E10541"/>
    </row>
    <row r="10542" spans="5:5" ht="14.4" thickTop="1" thickBot="1">
      <c r="E10542"/>
    </row>
    <row r="10543" spans="5:5" ht="14.4" thickTop="1" thickBot="1">
      <c r="E10543"/>
    </row>
    <row r="10544" spans="5:5" ht="14.4" thickTop="1" thickBot="1">
      <c r="E10544"/>
    </row>
    <row r="10545" spans="5:5" ht="14.4" thickTop="1" thickBot="1">
      <c r="E10545"/>
    </row>
    <row r="10546" spans="5:5" ht="14.4" thickTop="1" thickBot="1">
      <c r="E10546"/>
    </row>
    <row r="10547" spans="5:5" ht="14.4" thickTop="1" thickBot="1">
      <c r="E10547"/>
    </row>
    <row r="10548" spans="5:5" ht="14.4" thickTop="1" thickBot="1">
      <c r="E10548"/>
    </row>
    <row r="10549" spans="5:5" ht="14.4" thickTop="1" thickBot="1">
      <c r="E10549"/>
    </row>
    <row r="10550" spans="5:5" ht="14.4" thickTop="1" thickBot="1">
      <c r="E10550"/>
    </row>
    <row r="10551" spans="5:5" ht="14.4" thickTop="1" thickBot="1">
      <c r="E10551"/>
    </row>
    <row r="10552" spans="5:5" ht="14.4" thickTop="1" thickBot="1">
      <c r="E10552"/>
    </row>
    <row r="10553" spans="5:5" ht="14.4" thickTop="1" thickBot="1">
      <c r="E10553"/>
    </row>
    <row r="10554" spans="5:5" ht="14.4" thickTop="1" thickBot="1">
      <c r="E10554"/>
    </row>
    <row r="10555" spans="5:5" ht="14.4" thickTop="1" thickBot="1">
      <c r="E10555"/>
    </row>
    <row r="10556" spans="5:5" ht="14.4" thickTop="1" thickBot="1">
      <c r="E10556"/>
    </row>
    <row r="10557" spans="5:5" ht="14.4" thickTop="1" thickBot="1">
      <c r="E10557"/>
    </row>
    <row r="10558" spans="5:5" ht="14.4" thickTop="1" thickBot="1">
      <c r="E10558"/>
    </row>
    <row r="10559" spans="5:5" ht="14.4" thickTop="1" thickBot="1">
      <c r="E10559"/>
    </row>
    <row r="10560" spans="5:5" ht="14.4" thickTop="1" thickBot="1">
      <c r="E10560"/>
    </row>
    <row r="10561" spans="5:5" ht="14.4" thickTop="1" thickBot="1">
      <c r="E10561"/>
    </row>
    <row r="10562" spans="5:5" ht="14.4" thickTop="1" thickBot="1">
      <c r="E10562"/>
    </row>
    <row r="10563" spans="5:5" ht="14.4" thickTop="1" thickBot="1">
      <c r="E10563"/>
    </row>
    <row r="10564" spans="5:5" ht="14.4" thickTop="1" thickBot="1">
      <c r="E10564"/>
    </row>
    <row r="10565" spans="5:5" ht="14.4" thickTop="1" thickBot="1">
      <c r="E10565"/>
    </row>
    <row r="10566" spans="5:5" ht="14.4" thickTop="1" thickBot="1">
      <c r="E10566"/>
    </row>
    <row r="10567" spans="5:5" ht="14.4" thickTop="1" thickBot="1">
      <c r="E10567"/>
    </row>
    <row r="10568" spans="5:5" ht="13.8" thickTop="1">
      <c r="E10568"/>
    </row>
    <row r="10569" spans="5:5">
      <c r="E10569"/>
    </row>
    <row r="10570" spans="5:5">
      <c r="E10570"/>
    </row>
    <row r="10571" spans="5:5">
      <c r="E10571"/>
    </row>
    <row r="10572" spans="5:5">
      <c r="E10572"/>
    </row>
    <row r="10573" spans="5:5">
      <c r="E10573"/>
    </row>
    <row r="10574" spans="5:5">
      <c r="E10574"/>
    </row>
    <row r="10575" spans="5:5">
      <c r="E10575"/>
    </row>
    <row r="10576" spans="5:5">
      <c r="E10576"/>
    </row>
    <row r="10577" spans="5:5">
      <c r="E10577"/>
    </row>
    <row r="10578" spans="5:5">
      <c r="E10578"/>
    </row>
    <row r="10579" spans="5:5">
      <c r="E10579"/>
    </row>
    <row r="10580" spans="5:5">
      <c r="E10580"/>
    </row>
    <row r="10581" spans="5:5" ht="13.8" thickBot="1">
      <c r="E10581"/>
    </row>
    <row r="10582" spans="5:5" ht="14.4" thickTop="1" thickBot="1">
      <c r="E10582"/>
    </row>
    <row r="10583" spans="5:5" ht="14.4" thickTop="1" thickBot="1">
      <c r="E10583"/>
    </row>
    <row r="10584" spans="5:5" ht="14.4" thickTop="1" thickBot="1">
      <c r="E10584"/>
    </row>
    <row r="10585" spans="5:5" ht="14.4" thickTop="1" thickBot="1">
      <c r="E10585"/>
    </row>
    <row r="10586" spans="5:5" ht="14.4" thickTop="1" thickBot="1">
      <c r="E10586"/>
    </row>
    <row r="10587" spans="5:5" ht="14.4" thickTop="1" thickBot="1">
      <c r="E10587"/>
    </row>
    <row r="10588" spans="5:5" ht="14.4" thickTop="1" thickBot="1">
      <c r="E10588"/>
    </row>
    <row r="10589" spans="5:5" ht="14.4" thickTop="1" thickBot="1">
      <c r="E10589"/>
    </row>
    <row r="10590" spans="5:5" ht="14.4" thickTop="1" thickBot="1">
      <c r="E10590"/>
    </row>
    <row r="10591" spans="5:5" ht="14.4" thickTop="1" thickBot="1">
      <c r="E10591"/>
    </row>
    <row r="10592" spans="5:5" ht="14.4" thickTop="1" thickBot="1">
      <c r="E10592"/>
    </row>
    <row r="10593" spans="5:5" ht="14.4" thickTop="1" thickBot="1">
      <c r="E10593"/>
    </row>
    <row r="10594" spans="5:5" ht="14.4" thickTop="1" thickBot="1">
      <c r="E10594"/>
    </row>
    <row r="10595" spans="5:5" ht="14.4" thickTop="1" thickBot="1">
      <c r="E10595"/>
    </row>
    <row r="10596" spans="5:5" ht="14.4" thickTop="1" thickBot="1">
      <c r="E10596"/>
    </row>
    <row r="10597" spans="5:5" ht="14.4" thickTop="1" thickBot="1">
      <c r="E10597"/>
    </row>
    <row r="10598" spans="5:5" ht="14.4" thickTop="1" thickBot="1">
      <c r="E10598"/>
    </row>
    <row r="10599" spans="5:5" ht="14.4" thickTop="1" thickBot="1">
      <c r="E10599"/>
    </row>
    <row r="10600" spans="5:5" ht="14.4" thickTop="1" thickBot="1">
      <c r="E10600"/>
    </row>
    <row r="10601" spans="5:5" ht="14.4" thickTop="1" thickBot="1">
      <c r="E10601"/>
    </row>
    <row r="10602" spans="5:5" ht="14.4" thickTop="1" thickBot="1">
      <c r="E10602"/>
    </row>
    <row r="10603" spans="5:5" ht="14.4" thickTop="1" thickBot="1">
      <c r="E10603"/>
    </row>
    <row r="10604" spans="5:5" ht="14.4" thickTop="1" thickBot="1">
      <c r="E10604"/>
    </row>
    <row r="10605" spans="5:5" ht="14.4" thickTop="1" thickBot="1">
      <c r="E10605"/>
    </row>
    <row r="10606" spans="5:5" ht="14.4" thickTop="1" thickBot="1">
      <c r="E10606"/>
    </row>
    <row r="10607" spans="5:5" ht="14.4" thickTop="1" thickBot="1">
      <c r="E10607"/>
    </row>
    <row r="10608" spans="5:5" ht="14.4" thickTop="1" thickBot="1">
      <c r="E10608"/>
    </row>
    <row r="10609" spans="5:5" ht="14.4" thickTop="1" thickBot="1">
      <c r="E10609"/>
    </row>
    <row r="10610" spans="5:5" ht="14.4" thickTop="1" thickBot="1">
      <c r="E10610"/>
    </row>
    <row r="10611" spans="5:5" ht="14.4" thickTop="1" thickBot="1">
      <c r="E10611"/>
    </row>
    <row r="10612" spans="5:5" ht="14.4" thickTop="1" thickBot="1">
      <c r="E10612"/>
    </row>
    <row r="10613" spans="5:5" ht="14.4" thickTop="1" thickBot="1">
      <c r="E10613"/>
    </row>
    <row r="10614" spans="5:5" ht="14.4" thickTop="1" thickBot="1">
      <c r="E10614"/>
    </row>
    <row r="10615" spans="5:5" ht="14.4" thickTop="1" thickBot="1">
      <c r="E10615"/>
    </row>
    <row r="10616" spans="5:5" ht="14.4" thickTop="1" thickBot="1">
      <c r="E10616"/>
    </row>
    <row r="10617" spans="5:5" ht="14.4" thickTop="1" thickBot="1">
      <c r="E10617"/>
    </row>
    <row r="10618" spans="5:5" ht="14.4" thickTop="1" thickBot="1">
      <c r="E10618"/>
    </row>
    <row r="10619" spans="5:5" ht="14.4" thickTop="1" thickBot="1">
      <c r="E10619"/>
    </row>
    <row r="10620" spans="5:5" ht="14.4" thickTop="1" thickBot="1">
      <c r="E10620"/>
    </row>
    <row r="10621" spans="5:5" ht="14.4" thickTop="1" thickBot="1">
      <c r="E10621"/>
    </row>
    <row r="10622" spans="5:5" ht="14.4" thickTop="1" thickBot="1">
      <c r="E10622"/>
    </row>
    <row r="10623" spans="5:5" ht="14.4" thickTop="1" thickBot="1">
      <c r="E10623"/>
    </row>
    <row r="10624" spans="5:5" ht="14.4" thickTop="1" thickBot="1">
      <c r="E10624"/>
    </row>
    <row r="10625" spans="5:5" ht="14.4" thickTop="1" thickBot="1">
      <c r="E10625"/>
    </row>
    <row r="10626" spans="5:5" ht="14.4" thickTop="1" thickBot="1">
      <c r="E10626"/>
    </row>
    <row r="10627" spans="5:5" ht="14.4" thickTop="1" thickBot="1">
      <c r="E10627"/>
    </row>
    <row r="10628" spans="5:5" ht="14.4" thickTop="1" thickBot="1">
      <c r="E10628"/>
    </row>
    <row r="10629" spans="5:5" ht="14.4" thickTop="1" thickBot="1">
      <c r="E10629"/>
    </row>
    <row r="10630" spans="5:5" ht="14.4" thickTop="1" thickBot="1">
      <c r="E10630"/>
    </row>
    <row r="10631" spans="5:5" ht="14.4" thickTop="1" thickBot="1">
      <c r="E10631"/>
    </row>
    <row r="10632" spans="5:5" ht="14.4" thickTop="1" thickBot="1">
      <c r="E10632"/>
    </row>
    <row r="10633" spans="5:5" ht="14.4" thickTop="1" thickBot="1">
      <c r="E10633"/>
    </row>
    <row r="10634" spans="5:5" ht="14.4" thickTop="1" thickBot="1">
      <c r="E10634"/>
    </row>
    <row r="10635" spans="5:5" ht="14.4" thickTop="1" thickBot="1">
      <c r="E10635"/>
    </row>
    <row r="10636" spans="5:5" ht="14.4" thickTop="1" thickBot="1">
      <c r="E10636"/>
    </row>
    <row r="10637" spans="5:5" ht="14.4" thickTop="1" thickBot="1">
      <c r="E10637"/>
    </row>
    <row r="10638" spans="5:5" ht="13.8" thickTop="1">
      <c r="E10638"/>
    </row>
    <row r="10639" spans="5:5">
      <c r="E10639"/>
    </row>
    <row r="10640" spans="5:5">
      <c r="E10640"/>
    </row>
    <row r="10641" spans="5:5">
      <c r="E10641"/>
    </row>
    <row r="10642" spans="5:5">
      <c r="E10642"/>
    </row>
    <row r="10643" spans="5:5">
      <c r="E10643"/>
    </row>
    <row r="10644" spans="5:5">
      <c r="E10644"/>
    </row>
    <row r="10645" spans="5:5">
      <c r="E10645"/>
    </row>
    <row r="10646" spans="5:5">
      <c r="E10646"/>
    </row>
    <row r="10647" spans="5:5">
      <c r="E10647"/>
    </row>
    <row r="10648" spans="5:5">
      <c r="E10648"/>
    </row>
    <row r="10649" spans="5:5">
      <c r="E10649"/>
    </row>
    <row r="10650" spans="5:5">
      <c r="E10650"/>
    </row>
    <row r="10651" spans="5:5" ht="13.8" thickBot="1">
      <c r="E10651"/>
    </row>
    <row r="10652" spans="5:5" ht="14.4" thickTop="1" thickBot="1">
      <c r="E10652"/>
    </row>
    <row r="10653" spans="5:5" ht="14.4" thickTop="1" thickBot="1">
      <c r="E10653"/>
    </row>
    <row r="10654" spans="5:5" ht="14.4" thickTop="1" thickBot="1">
      <c r="E10654"/>
    </row>
    <row r="10655" spans="5:5" ht="14.4" thickTop="1" thickBot="1">
      <c r="E10655"/>
    </row>
    <row r="10656" spans="5:5" ht="14.4" thickTop="1" thickBot="1">
      <c r="E10656"/>
    </row>
    <row r="10657" spans="5:5" ht="14.4" thickTop="1" thickBot="1">
      <c r="E10657"/>
    </row>
    <row r="10658" spans="5:5" ht="14.4" thickTop="1" thickBot="1">
      <c r="E10658"/>
    </row>
    <row r="10659" spans="5:5" ht="14.4" thickTop="1" thickBot="1">
      <c r="E10659"/>
    </row>
    <row r="10660" spans="5:5" ht="14.4" thickTop="1" thickBot="1">
      <c r="E10660"/>
    </row>
    <row r="10661" spans="5:5" ht="14.4" thickTop="1" thickBot="1">
      <c r="E10661"/>
    </row>
    <row r="10662" spans="5:5" ht="14.4" thickTop="1" thickBot="1">
      <c r="E10662"/>
    </row>
    <row r="10663" spans="5:5" ht="14.4" thickTop="1" thickBot="1">
      <c r="E10663"/>
    </row>
    <row r="10664" spans="5:5" ht="14.4" thickTop="1" thickBot="1">
      <c r="E10664"/>
    </row>
    <row r="10665" spans="5:5" ht="14.4" thickTop="1" thickBot="1">
      <c r="E10665"/>
    </row>
    <row r="10666" spans="5:5" ht="14.4" thickTop="1" thickBot="1">
      <c r="E10666"/>
    </row>
    <row r="10667" spans="5:5" ht="14.4" thickTop="1" thickBot="1">
      <c r="E10667"/>
    </row>
    <row r="10668" spans="5:5" ht="14.4" thickTop="1" thickBot="1">
      <c r="E10668"/>
    </row>
    <row r="10669" spans="5:5" ht="14.4" thickTop="1" thickBot="1">
      <c r="E10669"/>
    </row>
    <row r="10670" spans="5:5" ht="14.4" thickTop="1" thickBot="1">
      <c r="E10670"/>
    </row>
    <row r="10671" spans="5:5" ht="14.4" thickTop="1" thickBot="1">
      <c r="E10671"/>
    </row>
    <row r="10672" spans="5:5" ht="14.4" thickTop="1" thickBot="1">
      <c r="E10672"/>
    </row>
    <row r="10673" spans="5:5" ht="14.4" thickTop="1" thickBot="1">
      <c r="E10673"/>
    </row>
    <row r="10674" spans="5:5" ht="14.4" thickTop="1" thickBot="1">
      <c r="E10674"/>
    </row>
    <row r="10675" spans="5:5" ht="14.4" thickTop="1" thickBot="1">
      <c r="E10675"/>
    </row>
    <row r="10676" spans="5:5" ht="14.4" thickTop="1" thickBot="1">
      <c r="E10676"/>
    </row>
    <row r="10677" spans="5:5" ht="14.4" thickTop="1" thickBot="1">
      <c r="E10677"/>
    </row>
    <row r="10678" spans="5:5" ht="14.4" thickTop="1" thickBot="1">
      <c r="E10678"/>
    </row>
    <row r="10679" spans="5:5" ht="14.4" thickTop="1" thickBot="1">
      <c r="E10679"/>
    </row>
    <row r="10680" spans="5:5" ht="14.4" thickTop="1" thickBot="1">
      <c r="E10680"/>
    </row>
    <row r="10681" spans="5:5" ht="14.4" thickTop="1" thickBot="1">
      <c r="E10681"/>
    </row>
    <row r="10682" spans="5:5" ht="14.4" thickTop="1" thickBot="1">
      <c r="E10682"/>
    </row>
    <row r="10683" spans="5:5" ht="14.4" thickTop="1" thickBot="1">
      <c r="E10683"/>
    </row>
    <row r="10684" spans="5:5" ht="14.4" thickTop="1" thickBot="1">
      <c r="E10684"/>
    </row>
    <row r="10685" spans="5:5" ht="14.4" thickTop="1" thickBot="1">
      <c r="E10685"/>
    </row>
    <row r="10686" spans="5:5" ht="14.4" thickTop="1" thickBot="1">
      <c r="E10686"/>
    </row>
    <row r="10687" spans="5:5" ht="14.4" thickTop="1" thickBot="1">
      <c r="E10687"/>
    </row>
    <row r="10688" spans="5:5" ht="14.4" thickTop="1" thickBot="1">
      <c r="E10688"/>
    </row>
    <row r="10689" spans="5:5" ht="14.4" thickTop="1" thickBot="1">
      <c r="E10689"/>
    </row>
    <row r="10690" spans="5:5" ht="14.4" thickTop="1" thickBot="1">
      <c r="E10690"/>
    </row>
    <row r="10691" spans="5:5" ht="14.4" thickTop="1" thickBot="1">
      <c r="E10691"/>
    </row>
    <row r="10692" spans="5:5" ht="14.4" thickTop="1" thickBot="1">
      <c r="E10692"/>
    </row>
    <row r="10693" spans="5:5" ht="14.4" thickTop="1" thickBot="1">
      <c r="E10693"/>
    </row>
    <row r="10694" spans="5:5" ht="14.4" thickTop="1" thickBot="1">
      <c r="E10694"/>
    </row>
    <row r="10695" spans="5:5" ht="14.4" thickTop="1" thickBot="1">
      <c r="E10695"/>
    </row>
    <row r="10696" spans="5:5" ht="14.4" thickTop="1" thickBot="1">
      <c r="E10696"/>
    </row>
    <row r="10697" spans="5:5" ht="14.4" thickTop="1" thickBot="1">
      <c r="E10697"/>
    </row>
    <row r="10698" spans="5:5" ht="14.4" thickTop="1" thickBot="1">
      <c r="E10698"/>
    </row>
    <row r="10699" spans="5:5" ht="14.4" thickTop="1" thickBot="1">
      <c r="E10699"/>
    </row>
    <row r="10700" spans="5:5" ht="14.4" thickTop="1" thickBot="1">
      <c r="E10700"/>
    </row>
    <row r="10701" spans="5:5" ht="14.4" thickTop="1" thickBot="1">
      <c r="E10701"/>
    </row>
    <row r="10702" spans="5:5" ht="14.4" thickTop="1" thickBot="1">
      <c r="E10702"/>
    </row>
    <row r="10703" spans="5:5" ht="14.4" thickTop="1" thickBot="1">
      <c r="E10703"/>
    </row>
    <row r="10704" spans="5:5" ht="14.4" thickTop="1" thickBot="1">
      <c r="E10704"/>
    </row>
    <row r="10705" spans="5:5" ht="14.4" thickTop="1" thickBot="1">
      <c r="E10705"/>
    </row>
    <row r="10706" spans="5:5" ht="14.4" thickTop="1" thickBot="1">
      <c r="E10706"/>
    </row>
    <row r="10707" spans="5:5" ht="14.4" thickTop="1" thickBot="1">
      <c r="E10707"/>
    </row>
    <row r="10708" spans="5:5" ht="13.8" thickTop="1">
      <c r="E10708"/>
    </row>
    <row r="10709" spans="5:5">
      <c r="E10709"/>
    </row>
    <row r="10710" spans="5:5">
      <c r="E10710"/>
    </row>
    <row r="10711" spans="5:5">
      <c r="E10711"/>
    </row>
    <row r="10712" spans="5:5">
      <c r="E10712"/>
    </row>
    <row r="10713" spans="5:5">
      <c r="E10713"/>
    </row>
    <row r="10714" spans="5:5">
      <c r="E10714"/>
    </row>
    <row r="10715" spans="5:5">
      <c r="E10715"/>
    </row>
    <row r="10716" spans="5:5">
      <c r="E10716"/>
    </row>
    <row r="10717" spans="5:5">
      <c r="E10717"/>
    </row>
    <row r="10718" spans="5:5">
      <c r="E10718"/>
    </row>
    <row r="10719" spans="5:5">
      <c r="E10719"/>
    </row>
    <row r="10720" spans="5:5">
      <c r="E10720"/>
    </row>
    <row r="10721" spans="5:5" ht="13.8" thickBot="1">
      <c r="E10721"/>
    </row>
    <row r="10722" spans="5:5" ht="14.4" thickTop="1" thickBot="1">
      <c r="E10722"/>
    </row>
    <row r="10723" spans="5:5" ht="14.4" thickTop="1" thickBot="1">
      <c r="E10723"/>
    </row>
    <row r="10724" spans="5:5" ht="14.4" thickTop="1" thickBot="1">
      <c r="E10724"/>
    </row>
    <row r="10725" spans="5:5" ht="14.4" thickTop="1" thickBot="1">
      <c r="E10725"/>
    </row>
    <row r="10726" spans="5:5" ht="14.4" thickTop="1" thickBot="1">
      <c r="E10726"/>
    </row>
    <row r="10727" spans="5:5" ht="14.4" thickTop="1" thickBot="1">
      <c r="E10727"/>
    </row>
    <row r="10728" spans="5:5" ht="14.4" thickTop="1" thickBot="1">
      <c r="E10728"/>
    </row>
    <row r="10729" spans="5:5" ht="14.4" thickTop="1" thickBot="1">
      <c r="E10729"/>
    </row>
    <row r="10730" spans="5:5" ht="14.4" thickTop="1" thickBot="1">
      <c r="E10730"/>
    </row>
    <row r="10731" spans="5:5" ht="14.4" thickTop="1" thickBot="1">
      <c r="E10731"/>
    </row>
    <row r="10732" spans="5:5" ht="14.4" thickTop="1" thickBot="1">
      <c r="E10732"/>
    </row>
    <row r="10733" spans="5:5" ht="14.4" thickTop="1" thickBot="1">
      <c r="E10733"/>
    </row>
    <row r="10734" spans="5:5" ht="14.4" thickTop="1" thickBot="1">
      <c r="E10734"/>
    </row>
    <row r="10735" spans="5:5" ht="14.4" thickTop="1" thickBot="1">
      <c r="E10735"/>
    </row>
    <row r="10736" spans="5:5" ht="14.4" thickTop="1" thickBot="1">
      <c r="E10736"/>
    </row>
    <row r="10737" spans="5:5" ht="14.4" thickTop="1" thickBot="1">
      <c r="E10737"/>
    </row>
    <row r="10738" spans="5:5" ht="14.4" thickTop="1" thickBot="1">
      <c r="E10738"/>
    </row>
    <row r="10739" spans="5:5" ht="14.4" thickTop="1" thickBot="1">
      <c r="E10739"/>
    </row>
    <row r="10740" spans="5:5" ht="14.4" thickTop="1" thickBot="1">
      <c r="E10740"/>
    </row>
    <row r="10741" spans="5:5" ht="14.4" thickTop="1" thickBot="1">
      <c r="E10741"/>
    </row>
    <row r="10742" spans="5:5" ht="14.4" thickTop="1" thickBot="1">
      <c r="E10742"/>
    </row>
    <row r="10743" spans="5:5" ht="14.4" thickTop="1" thickBot="1">
      <c r="E10743"/>
    </row>
    <row r="10744" spans="5:5" ht="14.4" thickTop="1" thickBot="1">
      <c r="E10744"/>
    </row>
    <row r="10745" spans="5:5" ht="14.4" thickTop="1" thickBot="1">
      <c r="E10745"/>
    </row>
    <row r="10746" spans="5:5" ht="14.4" thickTop="1" thickBot="1">
      <c r="E10746"/>
    </row>
    <row r="10747" spans="5:5" ht="14.4" thickTop="1" thickBot="1">
      <c r="E10747"/>
    </row>
    <row r="10748" spans="5:5" ht="14.4" thickTop="1" thickBot="1">
      <c r="E10748"/>
    </row>
    <row r="10749" spans="5:5" ht="14.4" thickTop="1" thickBot="1">
      <c r="E10749"/>
    </row>
    <row r="10750" spans="5:5" ht="14.4" thickTop="1" thickBot="1">
      <c r="E10750"/>
    </row>
    <row r="10751" spans="5:5" ht="14.4" thickTop="1" thickBot="1">
      <c r="E10751"/>
    </row>
    <row r="10752" spans="5:5" ht="14.4" thickTop="1" thickBot="1">
      <c r="E10752"/>
    </row>
    <row r="10753" spans="5:5" ht="14.4" thickTop="1" thickBot="1">
      <c r="E10753"/>
    </row>
    <row r="10754" spans="5:5" ht="14.4" thickTop="1" thickBot="1">
      <c r="E10754"/>
    </row>
    <row r="10755" spans="5:5" ht="14.4" thickTop="1" thickBot="1">
      <c r="E10755"/>
    </row>
    <row r="10756" spans="5:5" ht="14.4" thickTop="1" thickBot="1">
      <c r="E10756"/>
    </row>
    <row r="10757" spans="5:5" ht="14.4" thickTop="1" thickBot="1">
      <c r="E10757"/>
    </row>
    <row r="10758" spans="5:5" ht="14.4" thickTop="1" thickBot="1">
      <c r="E10758"/>
    </row>
    <row r="10759" spans="5:5" ht="14.4" thickTop="1" thickBot="1">
      <c r="E10759"/>
    </row>
    <row r="10760" spans="5:5" ht="14.4" thickTop="1" thickBot="1">
      <c r="E10760"/>
    </row>
    <row r="10761" spans="5:5" ht="14.4" thickTop="1" thickBot="1">
      <c r="E10761"/>
    </row>
    <row r="10762" spans="5:5" ht="14.4" thickTop="1" thickBot="1">
      <c r="E10762"/>
    </row>
    <row r="10763" spans="5:5" ht="14.4" thickTop="1" thickBot="1">
      <c r="E10763"/>
    </row>
    <row r="10764" spans="5:5" ht="14.4" thickTop="1" thickBot="1">
      <c r="E10764"/>
    </row>
    <row r="10765" spans="5:5" ht="14.4" thickTop="1" thickBot="1">
      <c r="E10765"/>
    </row>
    <row r="10766" spans="5:5" ht="14.4" thickTop="1" thickBot="1">
      <c r="E10766"/>
    </row>
    <row r="10767" spans="5:5" ht="14.4" thickTop="1" thickBot="1">
      <c r="E10767"/>
    </row>
    <row r="10768" spans="5:5" ht="14.4" thickTop="1" thickBot="1">
      <c r="E10768"/>
    </row>
    <row r="10769" spans="5:5" ht="14.4" thickTop="1" thickBot="1">
      <c r="E10769"/>
    </row>
    <row r="10770" spans="5:5" ht="14.4" thickTop="1" thickBot="1">
      <c r="E10770"/>
    </row>
    <row r="10771" spans="5:5" ht="14.4" thickTop="1" thickBot="1">
      <c r="E10771"/>
    </row>
    <row r="10772" spans="5:5" ht="14.4" thickTop="1" thickBot="1">
      <c r="E10772"/>
    </row>
    <row r="10773" spans="5:5" ht="14.4" thickTop="1" thickBot="1">
      <c r="E10773"/>
    </row>
    <row r="10774" spans="5:5" ht="14.4" thickTop="1" thickBot="1">
      <c r="E10774"/>
    </row>
    <row r="10775" spans="5:5" ht="14.4" thickTop="1" thickBot="1">
      <c r="E10775"/>
    </row>
    <row r="10776" spans="5:5" ht="14.4" thickTop="1" thickBot="1">
      <c r="E10776"/>
    </row>
    <row r="10777" spans="5:5" ht="14.4" thickTop="1" thickBot="1">
      <c r="E10777"/>
    </row>
    <row r="10778" spans="5:5" ht="13.8" thickTop="1">
      <c r="E10778"/>
    </row>
    <row r="10779" spans="5:5">
      <c r="E10779"/>
    </row>
    <row r="10780" spans="5:5">
      <c r="E10780"/>
    </row>
    <row r="10781" spans="5:5">
      <c r="E10781"/>
    </row>
    <row r="10782" spans="5:5">
      <c r="E10782"/>
    </row>
    <row r="10783" spans="5:5">
      <c r="E10783"/>
    </row>
    <row r="10784" spans="5:5">
      <c r="E10784"/>
    </row>
    <row r="10785" spans="5:5">
      <c r="E10785"/>
    </row>
    <row r="10786" spans="5:5">
      <c r="E10786"/>
    </row>
    <row r="10787" spans="5:5">
      <c r="E10787"/>
    </row>
    <row r="10788" spans="5:5">
      <c r="E10788"/>
    </row>
    <row r="10789" spans="5:5">
      <c r="E10789"/>
    </row>
    <row r="10790" spans="5:5">
      <c r="E10790"/>
    </row>
    <row r="10791" spans="5:5" ht="13.8" thickBot="1">
      <c r="E10791"/>
    </row>
    <row r="10792" spans="5:5" ht="14.4" thickTop="1" thickBot="1">
      <c r="E10792"/>
    </row>
    <row r="10793" spans="5:5" ht="14.4" thickTop="1" thickBot="1">
      <c r="E10793"/>
    </row>
    <row r="10794" spans="5:5" ht="14.4" thickTop="1" thickBot="1">
      <c r="E10794"/>
    </row>
    <row r="10795" spans="5:5" ht="14.4" thickTop="1" thickBot="1">
      <c r="E10795"/>
    </row>
    <row r="10796" spans="5:5" ht="14.4" thickTop="1" thickBot="1">
      <c r="E10796"/>
    </row>
    <row r="10797" spans="5:5" ht="14.4" thickTop="1" thickBot="1">
      <c r="E10797"/>
    </row>
    <row r="10798" spans="5:5" ht="14.4" thickTop="1" thickBot="1">
      <c r="E10798"/>
    </row>
    <row r="10799" spans="5:5" ht="14.4" thickTop="1" thickBot="1">
      <c r="E10799"/>
    </row>
    <row r="10800" spans="5:5" ht="14.4" thickTop="1" thickBot="1">
      <c r="E10800"/>
    </row>
    <row r="10801" spans="5:5" ht="14.4" thickTop="1" thickBot="1">
      <c r="E10801"/>
    </row>
    <row r="10802" spans="5:5" ht="14.4" thickTop="1" thickBot="1">
      <c r="E10802"/>
    </row>
    <row r="10803" spans="5:5" ht="14.4" thickTop="1" thickBot="1">
      <c r="E10803"/>
    </row>
    <row r="10804" spans="5:5" ht="14.4" thickTop="1" thickBot="1">
      <c r="E10804"/>
    </row>
    <row r="10805" spans="5:5" ht="14.4" thickTop="1" thickBot="1">
      <c r="E10805"/>
    </row>
    <row r="10806" spans="5:5" ht="14.4" thickTop="1" thickBot="1">
      <c r="E10806"/>
    </row>
    <row r="10807" spans="5:5" ht="14.4" thickTop="1" thickBot="1">
      <c r="E10807"/>
    </row>
    <row r="10808" spans="5:5" ht="14.4" thickTop="1" thickBot="1">
      <c r="E10808"/>
    </row>
    <row r="10809" spans="5:5" ht="14.4" thickTop="1" thickBot="1">
      <c r="E10809"/>
    </row>
    <row r="10810" spans="5:5" ht="14.4" thickTop="1" thickBot="1">
      <c r="E10810"/>
    </row>
    <row r="10811" spans="5:5" ht="14.4" thickTop="1" thickBot="1">
      <c r="E10811"/>
    </row>
    <row r="10812" spans="5:5" ht="14.4" thickTop="1" thickBot="1">
      <c r="E10812"/>
    </row>
    <row r="10813" spans="5:5" ht="14.4" thickTop="1" thickBot="1">
      <c r="E10813"/>
    </row>
    <row r="10814" spans="5:5" ht="14.4" thickTop="1" thickBot="1">
      <c r="E10814"/>
    </row>
    <row r="10815" spans="5:5" ht="14.4" thickTop="1" thickBot="1">
      <c r="E10815"/>
    </row>
    <row r="10816" spans="5:5" ht="14.4" thickTop="1" thickBot="1">
      <c r="E10816"/>
    </row>
    <row r="10817" spans="5:5" ht="14.4" thickTop="1" thickBot="1">
      <c r="E10817"/>
    </row>
    <row r="10818" spans="5:5" ht="14.4" thickTop="1" thickBot="1">
      <c r="E10818"/>
    </row>
    <row r="10819" spans="5:5" ht="14.4" thickTop="1" thickBot="1">
      <c r="E10819"/>
    </row>
    <row r="10820" spans="5:5" ht="14.4" thickTop="1" thickBot="1">
      <c r="E10820"/>
    </row>
    <row r="10821" spans="5:5" ht="14.4" thickTop="1" thickBot="1">
      <c r="E10821"/>
    </row>
    <row r="10822" spans="5:5" ht="14.4" thickTop="1" thickBot="1">
      <c r="E10822"/>
    </row>
    <row r="10823" spans="5:5" ht="14.4" thickTop="1" thickBot="1">
      <c r="E10823"/>
    </row>
    <row r="10824" spans="5:5" ht="14.4" thickTop="1" thickBot="1">
      <c r="E10824"/>
    </row>
    <row r="10825" spans="5:5" ht="14.4" thickTop="1" thickBot="1">
      <c r="E10825"/>
    </row>
    <row r="10826" spans="5:5" ht="14.4" thickTop="1" thickBot="1">
      <c r="E10826"/>
    </row>
    <row r="10827" spans="5:5" ht="14.4" thickTop="1" thickBot="1">
      <c r="E10827"/>
    </row>
    <row r="10828" spans="5:5" ht="14.4" thickTop="1" thickBot="1">
      <c r="E10828"/>
    </row>
    <row r="10829" spans="5:5" ht="14.4" thickTop="1" thickBot="1">
      <c r="E10829"/>
    </row>
    <row r="10830" spans="5:5" ht="14.4" thickTop="1" thickBot="1">
      <c r="E10830"/>
    </row>
    <row r="10831" spans="5:5" ht="14.4" thickTop="1" thickBot="1">
      <c r="E10831"/>
    </row>
    <row r="10832" spans="5:5" ht="14.4" thickTop="1" thickBot="1">
      <c r="E10832"/>
    </row>
    <row r="10833" spans="5:5" ht="14.4" thickTop="1" thickBot="1">
      <c r="E10833"/>
    </row>
    <row r="10834" spans="5:5" ht="14.4" thickTop="1" thickBot="1">
      <c r="E10834"/>
    </row>
    <row r="10835" spans="5:5" ht="14.4" thickTop="1" thickBot="1">
      <c r="E10835"/>
    </row>
    <row r="10836" spans="5:5" ht="14.4" thickTop="1" thickBot="1">
      <c r="E10836"/>
    </row>
    <row r="10837" spans="5:5" ht="14.4" thickTop="1" thickBot="1">
      <c r="E10837"/>
    </row>
    <row r="10838" spans="5:5" ht="14.4" thickTop="1" thickBot="1">
      <c r="E10838"/>
    </row>
    <row r="10839" spans="5:5" ht="14.4" thickTop="1" thickBot="1">
      <c r="E10839"/>
    </row>
    <row r="10840" spans="5:5" ht="14.4" thickTop="1" thickBot="1">
      <c r="E10840"/>
    </row>
    <row r="10841" spans="5:5" ht="14.4" thickTop="1" thickBot="1">
      <c r="E10841"/>
    </row>
    <row r="10842" spans="5:5" ht="14.4" thickTop="1" thickBot="1">
      <c r="E10842"/>
    </row>
    <row r="10843" spans="5:5" ht="14.4" thickTop="1" thickBot="1">
      <c r="E10843"/>
    </row>
    <row r="10844" spans="5:5" ht="14.4" thickTop="1" thickBot="1">
      <c r="E10844"/>
    </row>
    <row r="10845" spans="5:5" ht="14.4" thickTop="1" thickBot="1">
      <c r="E10845"/>
    </row>
    <row r="10846" spans="5:5" ht="14.4" thickTop="1" thickBot="1">
      <c r="E10846"/>
    </row>
    <row r="10847" spans="5:5" ht="14.4" thickTop="1" thickBot="1">
      <c r="E10847"/>
    </row>
    <row r="10848" spans="5:5" ht="13.8" thickTop="1">
      <c r="E10848"/>
    </row>
    <row r="10849" spans="5:5">
      <c r="E10849"/>
    </row>
    <row r="10850" spans="5:5">
      <c r="E10850"/>
    </row>
    <row r="10851" spans="5:5">
      <c r="E10851"/>
    </row>
    <row r="10852" spans="5:5">
      <c r="E10852"/>
    </row>
    <row r="10853" spans="5:5">
      <c r="E10853"/>
    </row>
    <row r="10854" spans="5:5">
      <c r="E10854"/>
    </row>
    <row r="10855" spans="5:5">
      <c r="E10855"/>
    </row>
    <row r="10856" spans="5:5">
      <c r="E10856"/>
    </row>
    <row r="10857" spans="5:5">
      <c r="E10857"/>
    </row>
    <row r="10858" spans="5:5">
      <c r="E10858"/>
    </row>
    <row r="10859" spans="5:5">
      <c r="E10859"/>
    </row>
    <row r="10860" spans="5:5">
      <c r="E10860"/>
    </row>
    <row r="10861" spans="5:5" ht="13.8" thickBot="1">
      <c r="E10861"/>
    </row>
    <row r="10862" spans="5:5" ht="14.4" thickTop="1" thickBot="1">
      <c r="E10862"/>
    </row>
    <row r="10863" spans="5:5" ht="14.4" thickTop="1" thickBot="1">
      <c r="E10863"/>
    </row>
    <row r="10864" spans="5:5" ht="14.4" thickTop="1" thickBot="1">
      <c r="E10864"/>
    </row>
    <row r="10865" spans="5:5" ht="14.4" thickTop="1" thickBot="1">
      <c r="E10865"/>
    </row>
    <row r="10866" spans="5:5" ht="14.4" thickTop="1" thickBot="1">
      <c r="E10866"/>
    </row>
    <row r="10867" spans="5:5" ht="14.4" thickTop="1" thickBot="1">
      <c r="E10867"/>
    </row>
    <row r="10868" spans="5:5" ht="14.4" thickTop="1" thickBot="1">
      <c r="E10868"/>
    </row>
    <row r="10869" spans="5:5" ht="14.4" thickTop="1" thickBot="1">
      <c r="E10869"/>
    </row>
    <row r="10870" spans="5:5" ht="14.4" thickTop="1" thickBot="1">
      <c r="E10870"/>
    </row>
    <row r="10871" spans="5:5" ht="14.4" thickTop="1" thickBot="1">
      <c r="E10871"/>
    </row>
    <row r="10872" spans="5:5" ht="14.4" thickTop="1" thickBot="1">
      <c r="E10872"/>
    </row>
    <row r="10873" spans="5:5" ht="14.4" thickTop="1" thickBot="1">
      <c r="E10873"/>
    </row>
    <row r="10874" spans="5:5" ht="14.4" thickTop="1" thickBot="1">
      <c r="E10874"/>
    </row>
    <row r="10875" spans="5:5" ht="14.4" thickTop="1" thickBot="1">
      <c r="E10875"/>
    </row>
    <row r="10876" spans="5:5" ht="14.4" thickTop="1" thickBot="1">
      <c r="E10876"/>
    </row>
    <row r="10877" spans="5:5" ht="14.4" thickTop="1" thickBot="1">
      <c r="E10877"/>
    </row>
    <row r="10878" spans="5:5" ht="14.4" thickTop="1" thickBot="1">
      <c r="E10878"/>
    </row>
    <row r="10879" spans="5:5" ht="14.4" thickTop="1" thickBot="1">
      <c r="E10879"/>
    </row>
    <row r="10880" spans="5:5" ht="14.4" thickTop="1" thickBot="1">
      <c r="E10880"/>
    </row>
    <row r="10881" spans="5:5" ht="14.4" thickTop="1" thickBot="1">
      <c r="E10881"/>
    </row>
    <row r="10882" spans="5:5" ht="14.4" thickTop="1" thickBot="1">
      <c r="E10882"/>
    </row>
    <row r="10883" spans="5:5" ht="14.4" thickTop="1" thickBot="1">
      <c r="E10883"/>
    </row>
    <row r="10884" spans="5:5" ht="14.4" thickTop="1" thickBot="1">
      <c r="E10884"/>
    </row>
    <row r="10885" spans="5:5" ht="14.4" thickTop="1" thickBot="1">
      <c r="E10885"/>
    </row>
    <row r="10886" spans="5:5" ht="14.4" thickTop="1" thickBot="1">
      <c r="E10886"/>
    </row>
    <row r="10887" spans="5:5" ht="14.4" thickTop="1" thickBot="1">
      <c r="E10887"/>
    </row>
    <row r="10888" spans="5:5" ht="14.4" thickTop="1" thickBot="1">
      <c r="E10888"/>
    </row>
    <row r="10889" spans="5:5" ht="14.4" thickTop="1" thickBot="1">
      <c r="E10889"/>
    </row>
    <row r="10890" spans="5:5" ht="14.4" thickTop="1" thickBot="1">
      <c r="E10890"/>
    </row>
    <row r="10891" spans="5:5" ht="14.4" thickTop="1" thickBot="1">
      <c r="E10891"/>
    </row>
    <row r="10892" spans="5:5" ht="14.4" thickTop="1" thickBot="1">
      <c r="E10892"/>
    </row>
    <row r="10893" spans="5:5" ht="14.4" thickTop="1" thickBot="1">
      <c r="E10893"/>
    </row>
    <row r="10894" spans="5:5" ht="14.4" thickTop="1" thickBot="1">
      <c r="E10894"/>
    </row>
    <row r="10895" spans="5:5" ht="14.4" thickTop="1" thickBot="1">
      <c r="E10895"/>
    </row>
    <row r="10896" spans="5:5" ht="14.4" thickTop="1" thickBot="1">
      <c r="E10896"/>
    </row>
    <row r="10897" spans="5:5" ht="14.4" thickTop="1" thickBot="1">
      <c r="E10897"/>
    </row>
    <row r="10898" spans="5:5" ht="14.4" thickTop="1" thickBot="1">
      <c r="E10898"/>
    </row>
    <row r="10899" spans="5:5" ht="14.4" thickTop="1" thickBot="1">
      <c r="E10899"/>
    </row>
    <row r="10900" spans="5:5" ht="14.4" thickTop="1" thickBot="1">
      <c r="E10900"/>
    </row>
    <row r="10901" spans="5:5" ht="14.4" thickTop="1" thickBot="1">
      <c r="E10901"/>
    </row>
    <row r="10902" spans="5:5" ht="14.4" thickTop="1" thickBot="1">
      <c r="E10902"/>
    </row>
    <row r="10903" spans="5:5" ht="14.4" thickTop="1" thickBot="1">
      <c r="E10903"/>
    </row>
    <row r="10904" spans="5:5" ht="14.4" thickTop="1" thickBot="1">
      <c r="E10904"/>
    </row>
    <row r="10905" spans="5:5" ht="14.4" thickTop="1" thickBot="1">
      <c r="E10905"/>
    </row>
    <row r="10906" spans="5:5" ht="14.4" thickTop="1" thickBot="1">
      <c r="E10906"/>
    </row>
    <row r="10907" spans="5:5" ht="14.4" thickTop="1" thickBot="1">
      <c r="E10907"/>
    </row>
    <row r="10908" spans="5:5" ht="14.4" thickTop="1" thickBot="1">
      <c r="E10908"/>
    </row>
    <row r="10909" spans="5:5" ht="14.4" thickTop="1" thickBot="1">
      <c r="E10909"/>
    </row>
    <row r="10910" spans="5:5" ht="14.4" thickTop="1" thickBot="1">
      <c r="E10910"/>
    </row>
    <row r="10911" spans="5:5" ht="14.4" thickTop="1" thickBot="1">
      <c r="E10911"/>
    </row>
    <row r="10912" spans="5:5" ht="14.4" thickTop="1" thickBot="1">
      <c r="E10912"/>
    </row>
    <row r="10913" spans="5:5" ht="14.4" thickTop="1" thickBot="1">
      <c r="E10913"/>
    </row>
    <row r="10914" spans="5:5" ht="14.4" thickTop="1" thickBot="1">
      <c r="E10914"/>
    </row>
    <row r="10915" spans="5:5" ht="14.4" thickTop="1" thickBot="1">
      <c r="E10915"/>
    </row>
    <row r="10916" spans="5:5" ht="14.4" thickTop="1" thickBot="1">
      <c r="E10916"/>
    </row>
    <row r="10917" spans="5:5" ht="14.4" thickTop="1" thickBot="1">
      <c r="E10917"/>
    </row>
    <row r="10918" spans="5:5" ht="13.8" thickTop="1">
      <c r="E10918"/>
    </row>
    <row r="10919" spans="5:5">
      <c r="E10919"/>
    </row>
    <row r="10920" spans="5:5">
      <c r="E10920"/>
    </row>
    <row r="10921" spans="5:5">
      <c r="E10921"/>
    </row>
    <row r="10922" spans="5:5">
      <c r="E10922"/>
    </row>
    <row r="10923" spans="5:5">
      <c r="E10923"/>
    </row>
    <row r="10924" spans="5:5">
      <c r="E10924"/>
    </row>
    <row r="10925" spans="5:5">
      <c r="E10925"/>
    </row>
    <row r="10926" spans="5:5">
      <c r="E10926"/>
    </row>
    <row r="10927" spans="5:5">
      <c r="E10927"/>
    </row>
    <row r="10928" spans="5:5">
      <c r="E10928"/>
    </row>
    <row r="10929" spans="5:5">
      <c r="E10929"/>
    </row>
    <row r="10930" spans="5:5">
      <c r="E10930"/>
    </row>
    <row r="10931" spans="5:5" ht="13.8" thickBot="1">
      <c r="E10931"/>
    </row>
    <row r="10932" spans="5:5" ht="14.4" thickTop="1" thickBot="1">
      <c r="E10932"/>
    </row>
    <row r="10933" spans="5:5" ht="14.4" thickTop="1" thickBot="1">
      <c r="E10933"/>
    </row>
    <row r="10934" spans="5:5" ht="14.4" thickTop="1" thickBot="1">
      <c r="E10934"/>
    </row>
    <row r="10935" spans="5:5" ht="14.4" thickTop="1" thickBot="1">
      <c r="E10935"/>
    </row>
    <row r="10936" spans="5:5" ht="14.4" thickTop="1" thickBot="1">
      <c r="E10936"/>
    </row>
    <row r="10937" spans="5:5" ht="14.4" thickTop="1" thickBot="1">
      <c r="E10937"/>
    </row>
    <row r="10938" spans="5:5" ht="14.4" thickTop="1" thickBot="1">
      <c r="E10938"/>
    </row>
    <row r="10939" spans="5:5" ht="14.4" thickTop="1" thickBot="1">
      <c r="E10939"/>
    </row>
    <row r="10940" spans="5:5" ht="14.4" thickTop="1" thickBot="1">
      <c r="E10940"/>
    </row>
    <row r="10941" spans="5:5" ht="14.4" thickTop="1" thickBot="1">
      <c r="E10941"/>
    </row>
    <row r="10942" spans="5:5" ht="14.4" thickTop="1" thickBot="1">
      <c r="E10942"/>
    </row>
    <row r="10943" spans="5:5" ht="14.4" thickTop="1" thickBot="1">
      <c r="E10943"/>
    </row>
    <row r="10944" spans="5:5" ht="14.4" thickTop="1" thickBot="1">
      <c r="E10944"/>
    </row>
    <row r="10945" spans="5:5" ht="14.4" thickTop="1" thickBot="1">
      <c r="E10945"/>
    </row>
    <row r="10946" spans="5:5" ht="14.4" thickTop="1" thickBot="1">
      <c r="E10946"/>
    </row>
    <row r="10947" spans="5:5" ht="14.4" thickTop="1" thickBot="1">
      <c r="E10947"/>
    </row>
    <row r="10948" spans="5:5" ht="14.4" thickTop="1" thickBot="1">
      <c r="E10948"/>
    </row>
    <row r="10949" spans="5:5" ht="14.4" thickTop="1" thickBot="1">
      <c r="E10949"/>
    </row>
    <row r="10950" spans="5:5" ht="14.4" thickTop="1" thickBot="1">
      <c r="E10950"/>
    </row>
    <row r="10951" spans="5:5" ht="14.4" thickTop="1" thickBot="1">
      <c r="E10951"/>
    </row>
    <row r="10952" spans="5:5" ht="14.4" thickTop="1" thickBot="1">
      <c r="E10952"/>
    </row>
    <row r="10953" spans="5:5" ht="14.4" thickTop="1" thickBot="1">
      <c r="E10953"/>
    </row>
    <row r="10954" spans="5:5" ht="14.4" thickTop="1" thickBot="1">
      <c r="E10954"/>
    </row>
    <row r="10955" spans="5:5" ht="14.4" thickTop="1" thickBot="1">
      <c r="E10955"/>
    </row>
    <row r="10956" spans="5:5" ht="14.4" thickTop="1" thickBot="1">
      <c r="E10956"/>
    </row>
    <row r="10957" spans="5:5" ht="14.4" thickTop="1" thickBot="1">
      <c r="E10957"/>
    </row>
    <row r="10958" spans="5:5" ht="14.4" thickTop="1" thickBot="1">
      <c r="E10958"/>
    </row>
    <row r="10959" spans="5:5" ht="14.4" thickTop="1" thickBot="1">
      <c r="E10959"/>
    </row>
    <row r="10960" spans="5:5" ht="14.4" thickTop="1" thickBot="1">
      <c r="E10960"/>
    </row>
    <row r="10961" spans="5:5" ht="14.4" thickTop="1" thickBot="1">
      <c r="E10961"/>
    </row>
    <row r="10962" spans="5:5" ht="14.4" thickTop="1" thickBot="1">
      <c r="E10962"/>
    </row>
    <row r="10963" spans="5:5" ht="14.4" thickTop="1" thickBot="1">
      <c r="E10963"/>
    </row>
    <row r="10964" spans="5:5" ht="14.4" thickTop="1" thickBot="1">
      <c r="E10964"/>
    </row>
    <row r="10965" spans="5:5" ht="14.4" thickTop="1" thickBot="1">
      <c r="E10965"/>
    </row>
    <row r="10966" spans="5:5" ht="14.4" thickTop="1" thickBot="1">
      <c r="E10966"/>
    </row>
    <row r="10967" spans="5:5" ht="14.4" thickTop="1" thickBot="1">
      <c r="E10967"/>
    </row>
    <row r="10968" spans="5:5" ht="14.4" thickTop="1" thickBot="1">
      <c r="E10968"/>
    </row>
    <row r="10969" spans="5:5" ht="14.4" thickTop="1" thickBot="1">
      <c r="E10969"/>
    </row>
    <row r="10970" spans="5:5" ht="14.4" thickTop="1" thickBot="1">
      <c r="E10970"/>
    </row>
    <row r="10971" spans="5:5" ht="14.4" thickTop="1" thickBot="1">
      <c r="E10971"/>
    </row>
    <row r="10972" spans="5:5" ht="14.4" thickTop="1" thickBot="1">
      <c r="E10972"/>
    </row>
    <row r="10973" spans="5:5" ht="14.4" thickTop="1" thickBot="1">
      <c r="E10973"/>
    </row>
    <row r="10974" spans="5:5" ht="14.4" thickTop="1" thickBot="1">
      <c r="E10974"/>
    </row>
    <row r="10975" spans="5:5" ht="14.4" thickTop="1" thickBot="1">
      <c r="E10975"/>
    </row>
    <row r="10976" spans="5:5" ht="14.4" thickTop="1" thickBot="1">
      <c r="E10976"/>
    </row>
    <row r="10977" spans="5:5" ht="14.4" thickTop="1" thickBot="1">
      <c r="E10977"/>
    </row>
    <row r="10978" spans="5:5" ht="14.4" thickTop="1" thickBot="1">
      <c r="E10978"/>
    </row>
    <row r="10979" spans="5:5" ht="14.4" thickTop="1" thickBot="1">
      <c r="E10979"/>
    </row>
    <row r="10980" spans="5:5" ht="14.4" thickTop="1" thickBot="1">
      <c r="E10980"/>
    </row>
    <row r="10981" spans="5:5" ht="14.4" thickTop="1" thickBot="1">
      <c r="E10981"/>
    </row>
    <row r="10982" spans="5:5" ht="14.4" thickTop="1" thickBot="1">
      <c r="E10982"/>
    </row>
    <row r="10983" spans="5:5" ht="14.4" thickTop="1" thickBot="1">
      <c r="E10983"/>
    </row>
    <row r="10984" spans="5:5" ht="14.4" thickTop="1" thickBot="1">
      <c r="E10984"/>
    </row>
    <row r="10985" spans="5:5" ht="14.4" thickTop="1" thickBot="1">
      <c r="E10985"/>
    </row>
    <row r="10986" spans="5:5" ht="14.4" thickTop="1" thickBot="1">
      <c r="E10986"/>
    </row>
    <row r="10987" spans="5:5" ht="14.4" thickTop="1" thickBot="1">
      <c r="E10987"/>
    </row>
    <row r="10988" spans="5:5" ht="13.8" thickTop="1">
      <c r="E10988"/>
    </row>
    <row r="10989" spans="5:5">
      <c r="E10989"/>
    </row>
    <row r="10990" spans="5:5">
      <c r="E10990"/>
    </row>
    <row r="10991" spans="5:5">
      <c r="E10991"/>
    </row>
    <row r="10992" spans="5:5">
      <c r="E10992"/>
    </row>
    <row r="10993" spans="5:5">
      <c r="E10993"/>
    </row>
    <row r="10994" spans="5:5">
      <c r="E10994"/>
    </row>
    <row r="10995" spans="5:5">
      <c r="E10995"/>
    </row>
    <row r="10996" spans="5:5">
      <c r="E10996"/>
    </row>
    <row r="10997" spans="5:5">
      <c r="E10997"/>
    </row>
    <row r="10998" spans="5:5">
      <c r="E10998"/>
    </row>
    <row r="10999" spans="5:5">
      <c r="E10999"/>
    </row>
    <row r="11000" spans="5:5">
      <c r="E11000"/>
    </row>
    <row r="11001" spans="5:5" ht="13.8" thickBot="1">
      <c r="E11001"/>
    </row>
    <row r="11002" spans="5:5" ht="14.4" thickTop="1" thickBot="1">
      <c r="E11002"/>
    </row>
    <row r="11003" spans="5:5" ht="14.4" thickTop="1" thickBot="1">
      <c r="E11003"/>
    </row>
    <row r="11004" spans="5:5" ht="14.4" thickTop="1" thickBot="1">
      <c r="E11004"/>
    </row>
    <row r="11005" spans="5:5" ht="14.4" thickTop="1" thickBot="1">
      <c r="E11005"/>
    </row>
    <row r="11006" spans="5:5" ht="14.4" thickTop="1" thickBot="1">
      <c r="E11006"/>
    </row>
    <row r="11007" spans="5:5" ht="14.4" thickTop="1" thickBot="1">
      <c r="E11007"/>
    </row>
    <row r="11008" spans="5:5" ht="14.4" thickTop="1" thickBot="1">
      <c r="E11008"/>
    </row>
    <row r="11009" spans="5:5" ht="14.4" thickTop="1" thickBot="1">
      <c r="E11009"/>
    </row>
    <row r="11010" spans="5:5" ht="14.4" thickTop="1" thickBot="1">
      <c r="E11010"/>
    </row>
    <row r="11011" spans="5:5" ht="14.4" thickTop="1" thickBot="1">
      <c r="E11011"/>
    </row>
    <row r="11012" spans="5:5" ht="14.4" thickTop="1" thickBot="1">
      <c r="E11012"/>
    </row>
    <row r="11013" spans="5:5" ht="14.4" thickTop="1" thickBot="1">
      <c r="E11013"/>
    </row>
    <row r="11014" spans="5:5" ht="14.4" thickTop="1" thickBot="1">
      <c r="E11014"/>
    </row>
    <row r="11015" spans="5:5" ht="14.4" thickTop="1" thickBot="1">
      <c r="E11015"/>
    </row>
    <row r="11016" spans="5:5" ht="14.4" thickTop="1" thickBot="1">
      <c r="E11016"/>
    </row>
    <row r="11017" spans="5:5" ht="14.4" thickTop="1" thickBot="1">
      <c r="E11017"/>
    </row>
    <row r="11018" spans="5:5" ht="14.4" thickTop="1" thickBot="1">
      <c r="E11018"/>
    </row>
    <row r="11019" spans="5:5" ht="14.4" thickTop="1" thickBot="1">
      <c r="E11019"/>
    </row>
    <row r="11020" spans="5:5" ht="14.4" thickTop="1" thickBot="1">
      <c r="E11020"/>
    </row>
    <row r="11021" spans="5:5" ht="14.4" thickTop="1" thickBot="1">
      <c r="E11021"/>
    </row>
    <row r="11022" spans="5:5" ht="14.4" thickTop="1" thickBot="1">
      <c r="E11022"/>
    </row>
    <row r="11023" spans="5:5" ht="14.4" thickTop="1" thickBot="1">
      <c r="E11023"/>
    </row>
    <row r="11024" spans="5:5" ht="14.4" thickTop="1" thickBot="1">
      <c r="E11024"/>
    </row>
    <row r="11025" spans="5:5" ht="14.4" thickTop="1" thickBot="1">
      <c r="E11025"/>
    </row>
    <row r="11026" spans="5:5" ht="14.4" thickTop="1" thickBot="1">
      <c r="E11026"/>
    </row>
    <row r="11027" spans="5:5" ht="14.4" thickTop="1" thickBot="1">
      <c r="E11027"/>
    </row>
    <row r="11028" spans="5:5" ht="14.4" thickTop="1" thickBot="1">
      <c r="E11028"/>
    </row>
    <row r="11029" spans="5:5" ht="14.4" thickTop="1" thickBot="1">
      <c r="E11029"/>
    </row>
    <row r="11030" spans="5:5" ht="14.4" thickTop="1" thickBot="1">
      <c r="E11030"/>
    </row>
    <row r="11031" spans="5:5" ht="14.4" thickTop="1" thickBot="1">
      <c r="E11031"/>
    </row>
    <row r="11032" spans="5:5" ht="14.4" thickTop="1" thickBot="1">
      <c r="E11032"/>
    </row>
    <row r="11033" spans="5:5" ht="14.4" thickTop="1" thickBot="1">
      <c r="E11033"/>
    </row>
    <row r="11034" spans="5:5" ht="14.4" thickTop="1" thickBot="1">
      <c r="E11034"/>
    </row>
    <row r="11035" spans="5:5" ht="14.4" thickTop="1" thickBot="1">
      <c r="E11035"/>
    </row>
    <row r="11036" spans="5:5" ht="14.4" thickTop="1" thickBot="1">
      <c r="E11036"/>
    </row>
    <row r="11037" spans="5:5" ht="14.4" thickTop="1" thickBot="1">
      <c r="E11037"/>
    </row>
    <row r="11038" spans="5:5" ht="14.4" thickTop="1" thickBot="1">
      <c r="E11038"/>
    </row>
    <row r="11039" spans="5:5" ht="14.4" thickTop="1" thickBot="1">
      <c r="E11039"/>
    </row>
    <row r="11040" spans="5:5" ht="14.4" thickTop="1" thickBot="1">
      <c r="E11040"/>
    </row>
    <row r="11041" spans="5:5" ht="14.4" thickTop="1" thickBot="1">
      <c r="E11041"/>
    </row>
    <row r="11042" spans="5:5" ht="14.4" thickTop="1" thickBot="1">
      <c r="E11042"/>
    </row>
    <row r="11043" spans="5:5" ht="14.4" thickTop="1" thickBot="1">
      <c r="E11043"/>
    </row>
    <row r="11044" spans="5:5" ht="14.4" thickTop="1" thickBot="1">
      <c r="E11044"/>
    </row>
    <row r="11045" spans="5:5" ht="14.4" thickTop="1" thickBot="1">
      <c r="E11045"/>
    </row>
    <row r="11046" spans="5:5" ht="14.4" thickTop="1" thickBot="1">
      <c r="E11046"/>
    </row>
    <row r="11047" spans="5:5" ht="14.4" thickTop="1" thickBot="1">
      <c r="E11047"/>
    </row>
    <row r="11048" spans="5:5" ht="14.4" thickTop="1" thickBot="1">
      <c r="E11048"/>
    </row>
    <row r="11049" spans="5:5" ht="14.4" thickTop="1" thickBot="1">
      <c r="E11049"/>
    </row>
    <row r="11050" spans="5:5" ht="14.4" thickTop="1" thickBot="1">
      <c r="E11050"/>
    </row>
    <row r="11051" spans="5:5" ht="14.4" thickTop="1" thickBot="1">
      <c r="E11051"/>
    </row>
    <row r="11052" spans="5:5" ht="14.4" thickTop="1" thickBot="1">
      <c r="E11052"/>
    </row>
    <row r="11053" spans="5:5" ht="14.4" thickTop="1" thickBot="1">
      <c r="E11053"/>
    </row>
    <row r="11054" spans="5:5" ht="14.4" thickTop="1" thickBot="1">
      <c r="E11054"/>
    </row>
    <row r="11055" spans="5:5" ht="14.4" thickTop="1" thickBot="1">
      <c r="E11055"/>
    </row>
    <row r="11056" spans="5:5" ht="14.4" thickTop="1" thickBot="1">
      <c r="E11056"/>
    </row>
    <row r="11057" spans="5:5" ht="14.4" thickTop="1" thickBot="1">
      <c r="E11057"/>
    </row>
    <row r="11058" spans="5:5" ht="13.8" thickTop="1">
      <c r="E11058"/>
    </row>
    <row r="11059" spans="5:5">
      <c r="E11059"/>
    </row>
    <row r="11060" spans="5:5">
      <c r="E11060"/>
    </row>
    <row r="11061" spans="5:5">
      <c r="E11061"/>
    </row>
    <row r="11062" spans="5:5">
      <c r="E11062"/>
    </row>
    <row r="11063" spans="5:5">
      <c r="E11063"/>
    </row>
    <row r="11064" spans="5:5">
      <c r="E11064"/>
    </row>
    <row r="11065" spans="5:5">
      <c r="E11065"/>
    </row>
    <row r="11066" spans="5:5">
      <c r="E11066"/>
    </row>
    <row r="11067" spans="5:5">
      <c r="E11067"/>
    </row>
    <row r="11068" spans="5:5">
      <c r="E11068"/>
    </row>
    <row r="11069" spans="5:5">
      <c r="E11069"/>
    </row>
    <row r="11070" spans="5:5">
      <c r="E11070"/>
    </row>
    <row r="11071" spans="5:5" ht="13.8" thickBot="1">
      <c r="E11071"/>
    </row>
    <row r="11072" spans="5:5" ht="14.4" thickTop="1" thickBot="1">
      <c r="E11072"/>
    </row>
    <row r="11073" spans="5:5" ht="14.4" thickTop="1" thickBot="1">
      <c r="E11073"/>
    </row>
    <row r="11074" spans="5:5" ht="14.4" thickTop="1" thickBot="1">
      <c r="E11074"/>
    </row>
    <row r="11075" spans="5:5" ht="14.4" thickTop="1" thickBot="1">
      <c r="E11075"/>
    </row>
    <row r="11076" spans="5:5" ht="14.4" thickTop="1" thickBot="1">
      <c r="E11076"/>
    </row>
    <row r="11077" spans="5:5" ht="14.4" thickTop="1" thickBot="1">
      <c r="E11077"/>
    </row>
    <row r="11078" spans="5:5" ht="14.4" thickTop="1" thickBot="1">
      <c r="E11078"/>
    </row>
    <row r="11079" spans="5:5" ht="14.4" thickTop="1" thickBot="1">
      <c r="E11079"/>
    </row>
    <row r="11080" spans="5:5" ht="14.4" thickTop="1" thickBot="1">
      <c r="E11080"/>
    </row>
    <row r="11081" spans="5:5" ht="14.4" thickTop="1" thickBot="1">
      <c r="E11081"/>
    </row>
    <row r="11082" spans="5:5" ht="14.4" thickTop="1" thickBot="1">
      <c r="E11082"/>
    </row>
    <row r="11083" spans="5:5" ht="14.4" thickTop="1" thickBot="1">
      <c r="E11083"/>
    </row>
    <row r="11084" spans="5:5" ht="14.4" thickTop="1" thickBot="1">
      <c r="E11084"/>
    </row>
    <row r="11085" spans="5:5" ht="14.4" thickTop="1" thickBot="1">
      <c r="E11085"/>
    </row>
    <row r="11086" spans="5:5" ht="14.4" thickTop="1" thickBot="1">
      <c r="E11086"/>
    </row>
    <row r="11087" spans="5:5" ht="14.4" thickTop="1" thickBot="1">
      <c r="E11087"/>
    </row>
    <row r="11088" spans="5:5" ht="14.4" thickTop="1" thickBot="1">
      <c r="E11088"/>
    </row>
    <row r="11089" spans="5:5" ht="14.4" thickTop="1" thickBot="1">
      <c r="E11089"/>
    </row>
    <row r="11090" spans="5:5" ht="14.4" thickTop="1" thickBot="1">
      <c r="E11090"/>
    </row>
    <row r="11091" spans="5:5" ht="14.4" thickTop="1" thickBot="1">
      <c r="E11091"/>
    </row>
    <row r="11092" spans="5:5" ht="14.4" thickTop="1" thickBot="1">
      <c r="E11092"/>
    </row>
    <row r="11093" spans="5:5" ht="14.4" thickTop="1" thickBot="1">
      <c r="E11093"/>
    </row>
    <row r="11094" spans="5:5" ht="14.4" thickTop="1" thickBot="1">
      <c r="E11094"/>
    </row>
    <row r="11095" spans="5:5" ht="14.4" thickTop="1" thickBot="1">
      <c r="E11095"/>
    </row>
    <row r="11096" spans="5:5" ht="14.4" thickTop="1" thickBot="1">
      <c r="E11096"/>
    </row>
    <row r="11097" spans="5:5" ht="14.4" thickTop="1" thickBot="1">
      <c r="E11097"/>
    </row>
    <row r="11098" spans="5:5" ht="14.4" thickTop="1" thickBot="1">
      <c r="E11098"/>
    </row>
    <row r="11099" spans="5:5" ht="14.4" thickTop="1" thickBot="1">
      <c r="E11099"/>
    </row>
    <row r="11100" spans="5:5" ht="14.4" thickTop="1" thickBot="1">
      <c r="E11100"/>
    </row>
    <row r="11101" spans="5:5" ht="14.4" thickTop="1" thickBot="1">
      <c r="E11101"/>
    </row>
    <row r="11102" spans="5:5" ht="14.4" thickTop="1" thickBot="1">
      <c r="E11102"/>
    </row>
    <row r="11103" spans="5:5" ht="14.4" thickTop="1" thickBot="1">
      <c r="E11103"/>
    </row>
    <row r="11104" spans="5:5" ht="14.4" thickTop="1" thickBot="1">
      <c r="E11104"/>
    </row>
    <row r="11105" spans="5:5" ht="14.4" thickTop="1" thickBot="1">
      <c r="E11105"/>
    </row>
    <row r="11106" spans="5:5" ht="14.4" thickTop="1" thickBot="1">
      <c r="E11106"/>
    </row>
    <row r="11107" spans="5:5" ht="14.4" thickTop="1" thickBot="1">
      <c r="E11107"/>
    </row>
    <row r="11108" spans="5:5" ht="14.4" thickTop="1" thickBot="1">
      <c r="E11108"/>
    </row>
    <row r="11109" spans="5:5" ht="14.4" thickTop="1" thickBot="1">
      <c r="E11109"/>
    </row>
    <row r="11110" spans="5:5" ht="14.4" thickTop="1" thickBot="1">
      <c r="E11110"/>
    </row>
    <row r="11111" spans="5:5" ht="14.4" thickTop="1" thickBot="1">
      <c r="E11111"/>
    </row>
    <row r="11112" spans="5:5" ht="14.4" thickTop="1" thickBot="1">
      <c r="E11112"/>
    </row>
    <row r="11113" spans="5:5" ht="14.4" thickTop="1" thickBot="1">
      <c r="E11113"/>
    </row>
    <row r="11114" spans="5:5" ht="14.4" thickTop="1" thickBot="1">
      <c r="E11114"/>
    </row>
    <row r="11115" spans="5:5" ht="14.4" thickTop="1" thickBot="1">
      <c r="E11115"/>
    </row>
    <row r="11116" spans="5:5" ht="14.4" thickTop="1" thickBot="1">
      <c r="E11116"/>
    </row>
    <row r="11117" spans="5:5" ht="14.4" thickTop="1" thickBot="1">
      <c r="E11117"/>
    </row>
    <row r="11118" spans="5:5" ht="14.4" thickTop="1" thickBot="1">
      <c r="E11118"/>
    </row>
    <row r="11119" spans="5:5" ht="14.4" thickTop="1" thickBot="1">
      <c r="E11119"/>
    </row>
    <row r="11120" spans="5:5" ht="14.4" thickTop="1" thickBot="1">
      <c r="E11120"/>
    </row>
    <row r="11121" spans="5:5" ht="14.4" thickTop="1" thickBot="1">
      <c r="E11121"/>
    </row>
    <row r="11122" spans="5:5" ht="14.4" thickTop="1" thickBot="1">
      <c r="E11122"/>
    </row>
    <row r="11123" spans="5:5" ht="14.4" thickTop="1" thickBot="1">
      <c r="E11123"/>
    </row>
    <row r="11124" spans="5:5" ht="14.4" thickTop="1" thickBot="1">
      <c r="E11124"/>
    </row>
    <row r="11125" spans="5:5" ht="14.4" thickTop="1" thickBot="1">
      <c r="E11125"/>
    </row>
    <row r="11126" spans="5:5" ht="14.4" thickTop="1" thickBot="1">
      <c r="E11126"/>
    </row>
    <row r="11127" spans="5:5" ht="14.4" thickTop="1" thickBot="1">
      <c r="E11127"/>
    </row>
    <row r="11128" spans="5:5" ht="13.8" thickTop="1">
      <c r="E11128"/>
    </row>
    <row r="11129" spans="5:5">
      <c r="E11129"/>
    </row>
    <row r="11130" spans="5:5">
      <c r="E11130"/>
    </row>
    <row r="11131" spans="5:5">
      <c r="E11131"/>
    </row>
    <row r="11132" spans="5:5">
      <c r="E11132"/>
    </row>
    <row r="11133" spans="5:5">
      <c r="E11133"/>
    </row>
    <row r="11134" spans="5:5">
      <c r="E11134"/>
    </row>
    <row r="11135" spans="5:5">
      <c r="E11135"/>
    </row>
    <row r="11136" spans="5:5">
      <c r="E11136"/>
    </row>
    <row r="11137" spans="5:5">
      <c r="E11137"/>
    </row>
    <row r="11138" spans="5:5">
      <c r="E11138"/>
    </row>
    <row r="11139" spans="5:5">
      <c r="E11139"/>
    </row>
    <row r="11140" spans="5:5">
      <c r="E11140"/>
    </row>
    <row r="11141" spans="5:5" ht="13.8" thickBot="1">
      <c r="E11141"/>
    </row>
    <row r="11142" spans="5:5" ht="14.4" thickTop="1" thickBot="1">
      <c r="E11142"/>
    </row>
    <row r="11143" spans="5:5" ht="14.4" thickTop="1" thickBot="1">
      <c r="E11143"/>
    </row>
    <row r="11144" spans="5:5" ht="14.4" thickTop="1" thickBot="1">
      <c r="E11144"/>
    </row>
    <row r="11145" spans="5:5" ht="14.4" thickTop="1" thickBot="1">
      <c r="E11145"/>
    </row>
    <row r="11146" spans="5:5" ht="14.4" thickTop="1" thickBot="1">
      <c r="E11146"/>
    </row>
    <row r="11147" spans="5:5" ht="14.4" thickTop="1" thickBot="1">
      <c r="E11147"/>
    </row>
    <row r="11148" spans="5:5" ht="14.4" thickTop="1" thickBot="1">
      <c r="E11148"/>
    </row>
    <row r="11149" spans="5:5" ht="14.4" thickTop="1" thickBot="1">
      <c r="E11149"/>
    </row>
    <row r="11150" spans="5:5" ht="14.4" thickTop="1" thickBot="1">
      <c r="E11150"/>
    </row>
    <row r="11151" spans="5:5" ht="14.4" thickTop="1" thickBot="1">
      <c r="E11151"/>
    </row>
    <row r="11152" spans="5:5" ht="14.4" thickTop="1" thickBot="1">
      <c r="E11152"/>
    </row>
    <row r="11153" spans="5:5" ht="14.4" thickTop="1" thickBot="1">
      <c r="E11153"/>
    </row>
    <row r="11154" spans="5:5" ht="14.4" thickTop="1" thickBot="1">
      <c r="E11154"/>
    </row>
    <row r="11155" spans="5:5" ht="14.4" thickTop="1" thickBot="1">
      <c r="E11155"/>
    </row>
    <row r="11156" spans="5:5" ht="14.4" thickTop="1" thickBot="1">
      <c r="E11156"/>
    </row>
    <row r="11157" spans="5:5" ht="14.4" thickTop="1" thickBot="1">
      <c r="E11157"/>
    </row>
    <row r="11158" spans="5:5" ht="14.4" thickTop="1" thickBot="1">
      <c r="E11158"/>
    </row>
    <row r="11159" spans="5:5" ht="14.4" thickTop="1" thickBot="1">
      <c r="E11159"/>
    </row>
    <row r="11160" spans="5:5" ht="14.4" thickTop="1" thickBot="1">
      <c r="E11160"/>
    </row>
    <row r="11161" spans="5:5" ht="14.4" thickTop="1" thickBot="1">
      <c r="E11161"/>
    </row>
    <row r="11162" spans="5:5" ht="14.4" thickTop="1" thickBot="1">
      <c r="E11162"/>
    </row>
    <row r="11163" spans="5:5" ht="14.4" thickTop="1" thickBot="1">
      <c r="E11163"/>
    </row>
    <row r="11164" spans="5:5" ht="14.4" thickTop="1" thickBot="1">
      <c r="E11164"/>
    </row>
    <row r="11165" spans="5:5" ht="14.4" thickTop="1" thickBot="1">
      <c r="E11165"/>
    </row>
    <row r="11166" spans="5:5" ht="14.4" thickTop="1" thickBot="1">
      <c r="E11166"/>
    </row>
    <row r="11167" spans="5:5" ht="14.4" thickTop="1" thickBot="1">
      <c r="E11167"/>
    </row>
    <row r="11168" spans="5:5" ht="14.4" thickTop="1" thickBot="1">
      <c r="E11168"/>
    </row>
    <row r="11169" spans="5:5" ht="14.4" thickTop="1" thickBot="1">
      <c r="E11169"/>
    </row>
    <row r="11170" spans="5:5" ht="14.4" thickTop="1" thickBot="1">
      <c r="E11170"/>
    </row>
    <row r="11171" spans="5:5" ht="14.4" thickTop="1" thickBot="1">
      <c r="E11171"/>
    </row>
    <row r="11172" spans="5:5" ht="14.4" thickTop="1" thickBot="1">
      <c r="E11172"/>
    </row>
    <row r="11173" spans="5:5" ht="14.4" thickTop="1" thickBot="1">
      <c r="E11173"/>
    </row>
    <row r="11174" spans="5:5" ht="14.4" thickTop="1" thickBot="1">
      <c r="E11174"/>
    </row>
    <row r="11175" spans="5:5" ht="14.4" thickTop="1" thickBot="1">
      <c r="E11175"/>
    </row>
    <row r="11176" spans="5:5" ht="14.4" thickTop="1" thickBot="1">
      <c r="E11176"/>
    </row>
    <row r="11177" spans="5:5" ht="14.4" thickTop="1" thickBot="1">
      <c r="E11177"/>
    </row>
    <row r="11178" spans="5:5" ht="14.4" thickTop="1" thickBot="1">
      <c r="E11178"/>
    </row>
    <row r="11179" spans="5:5" ht="14.4" thickTop="1" thickBot="1">
      <c r="E11179"/>
    </row>
    <row r="11180" spans="5:5" ht="14.4" thickTop="1" thickBot="1">
      <c r="E11180"/>
    </row>
    <row r="11181" spans="5:5" ht="14.4" thickTop="1" thickBot="1">
      <c r="E11181"/>
    </row>
    <row r="11182" spans="5:5" ht="14.4" thickTop="1" thickBot="1">
      <c r="E11182"/>
    </row>
    <row r="11183" spans="5:5" ht="14.4" thickTop="1" thickBot="1">
      <c r="E11183"/>
    </row>
    <row r="11184" spans="5:5" ht="14.4" thickTop="1" thickBot="1">
      <c r="E11184"/>
    </row>
    <row r="11185" spans="5:5" ht="14.4" thickTop="1" thickBot="1">
      <c r="E11185"/>
    </row>
    <row r="11186" spans="5:5" ht="14.4" thickTop="1" thickBot="1">
      <c r="E11186"/>
    </row>
    <row r="11187" spans="5:5" ht="14.4" thickTop="1" thickBot="1">
      <c r="E11187"/>
    </row>
    <row r="11188" spans="5:5" ht="14.4" thickTop="1" thickBot="1">
      <c r="E11188"/>
    </row>
    <row r="11189" spans="5:5" ht="14.4" thickTop="1" thickBot="1">
      <c r="E11189"/>
    </row>
    <row r="11190" spans="5:5" ht="14.4" thickTop="1" thickBot="1">
      <c r="E11190"/>
    </row>
    <row r="11191" spans="5:5" ht="14.4" thickTop="1" thickBot="1">
      <c r="E11191"/>
    </row>
    <row r="11192" spans="5:5" ht="14.4" thickTop="1" thickBot="1">
      <c r="E11192"/>
    </row>
    <row r="11193" spans="5:5" ht="14.4" thickTop="1" thickBot="1">
      <c r="E11193"/>
    </row>
    <row r="11194" spans="5:5" ht="14.4" thickTop="1" thickBot="1">
      <c r="E11194"/>
    </row>
    <row r="11195" spans="5:5" ht="14.4" thickTop="1" thickBot="1">
      <c r="E11195"/>
    </row>
    <row r="11196" spans="5:5" ht="14.4" thickTop="1" thickBot="1">
      <c r="E11196"/>
    </row>
    <row r="11197" spans="5:5" ht="14.4" thickTop="1" thickBot="1">
      <c r="E11197"/>
    </row>
    <row r="11198" spans="5:5" ht="13.8" thickTop="1">
      <c r="E11198"/>
    </row>
    <row r="11199" spans="5:5">
      <c r="E11199"/>
    </row>
    <row r="11200" spans="5:5">
      <c r="E11200"/>
    </row>
    <row r="11201" spans="5:5">
      <c r="E11201"/>
    </row>
    <row r="11202" spans="5:5">
      <c r="E11202"/>
    </row>
    <row r="11203" spans="5:5">
      <c r="E11203"/>
    </row>
    <row r="11204" spans="5:5">
      <c r="E11204"/>
    </row>
    <row r="11205" spans="5:5">
      <c r="E11205"/>
    </row>
    <row r="11206" spans="5:5">
      <c r="E11206"/>
    </row>
    <row r="11207" spans="5:5">
      <c r="E11207"/>
    </row>
    <row r="11208" spans="5:5">
      <c r="E11208"/>
    </row>
    <row r="11209" spans="5:5">
      <c r="E11209"/>
    </row>
    <row r="11210" spans="5:5">
      <c r="E11210"/>
    </row>
    <row r="11211" spans="5:5" ht="13.8" thickBot="1">
      <c r="E11211"/>
    </row>
    <row r="11212" spans="5:5" ht="14.4" thickTop="1" thickBot="1">
      <c r="E11212"/>
    </row>
    <row r="11213" spans="5:5" ht="14.4" thickTop="1" thickBot="1">
      <c r="E11213"/>
    </row>
    <row r="11214" spans="5:5" ht="14.4" thickTop="1" thickBot="1">
      <c r="E11214"/>
    </row>
    <row r="11215" spans="5:5" ht="14.4" thickTop="1" thickBot="1">
      <c r="E11215"/>
    </row>
    <row r="11216" spans="5:5" ht="14.4" thickTop="1" thickBot="1">
      <c r="E11216"/>
    </row>
    <row r="11217" spans="5:5" ht="14.4" thickTop="1" thickBot="1">
      <c r="E11217"/>
    </row>
    <row r="11218" spans="5:5" ht="14.4" thickTop="1" thickBot="1">
      <c r="E11218"/>
    </row>
    <row r="11219" spans="5:5" ht="14.4" thickTop="1" thickBot="1">
      <c r="E11219"/>
    </row>
    <row r="11220" spans="5:5" ht="14.4" thickTop="1" thickBot="1">
      <c r="E11220"/>
    </row>
    <row r="11221" spans="5:5" ht="14.4" thickTop="1" thickBot="1">
      <c r="E11221"/>
    </row>
    <row r="11222" spans="5:5" ht="14.4" thickTop="1" thickBot="1">
      <c r="E11222"/>
    </row>
    <row r="11223" spans="5:5" ht="14.4" thickTop="1" thickBot="1">
      <c r="E11223"/>
    </row>
    <row r="11224" spans="5:5" ht="14.4" thickTop="1" thickBot="1">
      <c r="E11224"/>
    </row>
    <row r="11225" spans="5:5" ht="14.4" thickTop="1" thickBot="1">
      <c r="E11225"/>
    </row>
    <row r="11226" spans="5:5" ht="14.4" thickTop="1" thickBot="1">
      <c r="E11226"/>
    </row>
    <row r="11227" spans="5:5" ht="14.4" thickTop="1" thickBot="1">
      <c r="E11227"/>
    </row>
    <row r="11228" spans="5:5" ht="14.4" thickTop="1" thickBot="1">
      <c r="E11228"/>
    </row>
    <row r="11229" spans="5:5" ht="14.4" thickTop="1" thickBot="1">
      <c r="E11229"/>
    </row>
    <row r="11230" spans="5:5" ht="14.4" thickTop="1" thickBot="1">
      <c r="E11230"/>
    </row>
    <row r="11231" spans="5:5" ht="14.4" thickTop="1" thickBot="1">
      <c r="E11231"/>
    </row>
    <row r="11232" spans="5:5" ht="14.4" thickTop="1" thickBot="1">
      <c r="E11232"/>
    </row>
    <row r="11233" spans="5:5" ht="14.4" thickTop="1" thickBot="1">
      <c r="E11233"/>
    </row>
    <row r="11234" spans="5:5" ht="14.4" thickTop="1" thickBot="1">
      <c r="E11234"/>
    </row>
    <row r="11235" spans="5:5" ht="14.4" thickTop="1" thickBot="1">
      <c r="E11235"/>
    </row>
    <row r="11236" spans="5:5" ht="14.4" thickTop="1" thickBot="1">
      <c r="E11236"/>
    </row>
    <row r="11237" spans="5:5" ht="14.4" thickTop="1" thickBot="1">
      <c r="E11237"/>
    </row>
    <row r="11238" spans="5:5" ht="14.4" thickTop="1" thickBot="1">
      <c r="E11238"/>
    </row>
    <row r="11239" spans="5:5" ht="14.4" thickTop="1" thickBot="1">
      <c r="E11239"/>
    </row>
    <row r="11240" spans="5:5" ht="14.4" thickTop="1" thickBot="1">
      <c r="E11240"/>
    </row>
    <row r="11241" spans="5:5" ht="14.4" thickTop="1" thickBot="1">
      <c r="E11241"/>
    </row>
    <row r="11242" spans="5:5" ht="14.4" thickTop="1" thickBot="1">
      <c r="E11242"/>
    </row>
    <row r="11243" spans="5:5" ht="14.4" thickTop="1" thickBot="1">
      <c r="E11243"/>
    </row>
    <row r="11244" spans="5:5" ht="14.4" thickTop="1" thickBot="1">
      <c r="E11244"/>
    </row>
    <row r="11245" spans="5:5" ht="14.4" thickTop="1" thickBot="1">
      <c r="E11245"/>
    </row>
    <row r="11246" spans="5:5" ht="14.4" thickTop="1" thickBot="1">
      <c r="E11246"/>
    </row>
    <row r="11247" spans="5:5" ht="14.4" thickTop="1" thickBot="1">
      <c r="E11247"/>
    </row>
    <row r="11248" spans="5:5" ht="14.4" thickTop="1" thickBot="1">
      <c r="E11248"/>
    </row>
    <row r="11249" spans="5:5" ht="14.4" thickTop="1" thickBot="1">
      <c r="E11249"/>
    </row>
    <row r="11250" spans="5:5" ht="14.4" thickTop="1" thickBot="1">
      <c r="E11250"/>
    </row>
    <row r="11251" spans="5:5" ht="14.4" thickTop="1" thickBot="1">
      <c r="E11251"/>
    </row>
    <row r="11252" spans="5:5" ht="14.4" thickTop="1" thickBot="1">
      <c r="E11252"/>
    </row>
    <row r="11253" spans="5:5" ht="14.4" thickTop="1" thickBot="1">
      <c r="E11253"/>
    </row>
    <row r="11254" spans="5:5" ht="14.4" thickTop="1" thickBot="1">
      <c r="E11254"/>
    </row>
    <row r="11255" spans="5:5" ht="14.4" thickTop="1" thickBot="1">
      <c r="E11255"/>
    </row>
    <row r="11256" spans="5:5" ht="14.4" thickTop="1" thickBot="1">
      <c r="E11256"/>
    </row>
    <row r="11257" spans="5:5" ht="14.4" thickTop="1" thickBot="1">
      <c r="E11257"/>
    </row>
    <row r="11258" spans="5:5" ht="14.4" thickTop="1" thickBot="1">
      <c r="E11258"/>
    </row>
    <row r="11259" spans="5:5" ht="14.4" thickTop="1" thickBot="1">
      <c r="E11259"/>
    </row>
    <row r="11260" spans="5:5" ht="14.4" thickTop="1" thickBot="1">
      <c r="E11260"/>
    </row>
    <row r="11261" spans="5:5" ht="14.4" thickTop="1" thickBot="1">
      <c r="E11261"/>
    </row>
    <row r="11262" spans="5:5" ht="14.4" thickTop="1" thickBot="1">
      <c r="E11262"/>
    </row>
    <row r="11263" spans="5:5" ht="14.4" thickTop="1" thickBot="1">
      <c r="E11263"/>
    </row>
    <row r="11264" spans="5:5" ht="14.4" thickTop="1" thickBot="1">
      <c r="E11264"/>
    </row>
    <row r="11265" spans="5:5" ht="14.4" thickTop="1" thickBot="1">
      <c r="E11265"/>
    </row>
    <row r="11266" spans="5:5" ht="14.4" thickTop="1" thickBot="1">
      <c r="E11266"/>
    </row>
    <row r="11267" spans="5:5" ht="14.4" thickTop="1" thickBot="1">
      <c r="E11267"/>
    </row>
    <row r="11268" spans="5:5" ht="13.8" thickTop="1">
      <c r="E11268"/>
    </row>
    <row r="11269" spans="5:5">
      <c r="E11269"/>
    </row>
    <row r="11270" spans="5:5">
      <c r="E11270"/>
    </row>
    <row r="11271" spans="5:5">
      <c r="E11271"/>
    </row>
    <row r="11272" spans="5:5">
      <c r="E11272"/>
    </row>
    <row r="11273" spans="5:5">
      <c r="E11273"/>
    </row>
    <row r="11274" spans="5:5">
      <c r="E11274"/>
    </row>
    <row r="11275" spans="5:5">
      <c r="E11275"/>
    </row>
    <row r="11276" spans="5:5">
      <c r="E11276"/>
    </row>
    <row r="11277" spans="5:5">
      <c r="E11277"/>
    </row>
    <row r="11278" spans="5:5">
      <c r="E11278"/>
    </row>
    <row r="11279" spans="5:5">
      <c r="E11279"/>
    </row>
    <row r="11280" spans="5:5">
      <c r="E11280"/>
    </row>
    <row r="11281" spans="5:5" ht="13.8" thickBot="1">
      <c r="E11281"/>
    </row>
    <row r="11282" spans="5:5" ht="14.4" thickTop="1" thickBot="1">
      <c r="E11282"/>
    </row>
    <row r="11283" spans="5:5" ht="14.4" thickTop="1" thickBot="1">
      <c r="E11283"/>
    </row>
    <row r="11284" spans="5:5" ht="14.4" thickTop="1" thickBot="1">
      <c r="E11284"/>
    </row>
    <row r="11285" spans="5:5" ht="14.4" thickTop="1" thickBot="1">
      <c r="E11285"/>
    </row>
    <row r="11286" spans="5:5" ht="14.4" thickTop="1" thickBot="1">
      <c r="E11286"/>
    </row>
    <row r="11287" spans="5:5" ht="14.4" thickTop="1" thickBot="1">
      <c r="E11287"/>
    </row>
    <row r="11288" spans="5:5" ht="14.4" thickTop="1" thickBot="1">
      <c r="E11288"/>
    </row>
    <row r="11289" spans="5:5" ht="14.4" thickTop="1" thickBot="1">
      <c r="E11289"/>
    </row>
    <row r="11290" spans="5:5" ht="14.4" thickTop="1" thickBot="1">
      <c r="E11290"/>
    </row>
    <row r="11291" spans="5:5" ht="14.4" thickTop="1" thickBot="1">
      <c r="E11291"/>
    </row>
    <row r="11292" spans="5:5" ht="14.4" thickTop="1" thickBot="1">
      <c r="E11292"/>
    </row>
    <row r="11293" spans="5:5" ht="14.4" thickTop="1" thickBot="1">
      <c r="E11293"/>
    </row>
    <row r="11294" spans="5:5" ht="14.4" thickTop="1" thickBot="1">
      <c r="E11294"/>
    </row>
    <row r="11295" spans="5:5" ht="14.4" thickTop="1" thickBot="1">
      <c r="E11295"/>
    </row>
    <row r="11296" spans="5:5" ht="14.4" thickTop="1" thickBot="1">
      <c r="E11296"/>
    </row>
    <row r="11297" spans="5:5" ht="14.4" thickTop="1" thickBot="1">
      <c r="E11297"/>
    </row>
    <row r="11298" spans="5:5" ht="14.4" thickTop="1" thickBot="1">
      <c r="E11298"/>
    </row>
    <row r="11299" spans="5:5" ht="14.4" thickTop="1" thickBot="1">
      <c r="E11299"/>
    </row>
    <row r="11300" spans="5:5" ht="14.4" thickTop="1" thickBot="1">
      <c r="E11300"/>
    </row>
    <row r="11301" spans="5:5" ht="14.4" thickTop="1" thickBot="1">
      <c r="E11301"/>
    </row>
    <row r="11302" spans="5:5" ht="14.4" thickTop="1" thickBot="1">
      <c r="E11302"/>
    </row>
    <row r="11303" spans="5:5" ht="14.4" thickTop="1" thickBot="1">
      <c r="E11303"/>
    </row>
    <row r="11304" spans="5:5" ht="14.4" thickTop="1" thickBot="1">
      <c r="E11304"/>
    </row>
    <row r="11305" spans="5:5" ht="14.4" thickTop="1" thickBot="1">
      <c r="E11305"/>
    </row>
    <row r="11306" spans="5:5" ht="14.4" thickTop="1" thickBot="1">
      <c r="E11306"/>
    </row>
    <row r="11307" spans="5:5" ht="14.4" thickTop="1" thickBot="1">
      <c r="E11307"/>
    </row>
    <row r="11308" spans="5:5" ht="14.4" thickTop="1" thickBot="1">
      <c r="E11308"/>
    </row>
    <row r="11309" spans="5:5" ht="14.4" thickTop="1" thickBot="1">
      <c r="E11309"/>
    </row>
    <row r="11310" spans="5:5" ht="14.4" thickTop="1" thickBot="1">
      <c r="E11310"/>
    </row>
    <row r="11311" spans="5:5" ht="14.4" thickTop="1" thickBot="1">
      <c r="E11311"/>
    </row>
    <row r="11312" spans="5:5" ht="14.4" thickTop="1" thickBot="1">
      <c r="E11312"/>
    </row>
    <row r="11313" spans="5:5" ht="14.4" thickTop="1" thickBot="1">
      <c r="E11313"/>
    </row>
    <row r="11314" spans="5:5" ht="14.4" thickTop="1" thickBot="1">
      <c r="E11314"/>
    </row>
    <row r="11315" spans="5:5" ht="14.4" thickTop="1" thickBot="1">
      <c r="E11315"/>
    </row>
    <row r="11316" spans="5:5" ht="14.4" thickTop="1" thickBot="1">
      <c r="E11316"/>
    </row>
    <row r="11317" spans="5:5" ht="14.4" thickTop="1" thickBot="1">
      <c r="E11317"/>
    </row>
    <row r="11318" spans="5:5" ht="14.4" thickTop="1" thickBot="1">
      <c r="E11318"/>
    </row>
    <row r="11319" spans="5:5" ht="14.4" thickTop="1" thickBot="1">
      <c r="E11319"/>
    </row>
    <row r="11320" spans="5:5" ht="14.4" thickTop="1" thickBot="1">
      <c r="E11320"/>
    </row>
    <row r="11321" spans="5:5" ht="14.4" thickTop="1" thickBot="1">
      <c r="E11321"/>
    </row>
    <row r="11322" spans="5:5" ht="14.4" thickTop="1" thickBot="1">
      <c r="E11322"/>
    </row>
    <row r="11323" spans="5:5" ht="14.4" thickTop="1" thickBot="1">
      <c r="E11323"/>
    </row>
    <row r="11324" spans="5:5" ht="14.4" thickTop="1" thickBot="1">
      <c r="E11324"/>
    </row>
    <row r="11325" spans="5:5" ht="14.4" thickTop="1" thickBot="1">
      <c r="E11325"/>
    </row>
    <row r="11326" spans="5:5" ht="14.4" thickTop="1" thickBot="1">
      <c r="E11326"/>
    </row>
    <row r="11327" spans="5:5" ht="14.4" thickTop="1" thickBot="1">
      <c r="E11327"/>
    </row>
    <row r="11328" spans="5:5" ht="14.4" thickTop="1" thickBot="1">
      <c r="E11328"/>
    </row>
    <row r="11329" spans="5:5" ht="14.4" thickTop="1" thickBot="1">
      <c r="E11329"/>
    </row>
    <row r="11330" spans="5:5" ht="14.4" thickTop="1" thickBot="1">
      <c r="E11330"/>
    </row>
    <row r="11331" spans="5:5" ht="14.4" thickTop="1" thickBot="1">
      <c r="E11331"/>
    </row>
    <row r="11332" spans="5:5" ht="14.4" thickTop="1" thickBot="1">
      <c r="E11332"/>
    </row>
    <row r="11333" spans="5:5" ht="14.4" thickTop="1" thickBot="1">
      <c r="E11333"/>
    </row>
    <row r="11334" spans="5:5" ht="14.4" thickTop="1" thickBot="1">
      <c r="E11334"/>
    </row>
    <row r="11335" spans="5:5" ht="14.4" thickTop="1" thickBot="1">
      <c r="E11335"/>
    </row>
    <row r="11336" spans="5:5" ht="14.4" thickTop="1" thickBot="1">
      <c r="E11336"/>
    </row>
    <row r="11337" spans="5:5" ht="14.4" thickTop="1" thickBot="1">
      <c r="E11337"/>
    </row>
    <row r="11338" spans="5:5" ht="13.8" thickTop="1">
      <c r="E11338"/>
    </row>
    <row r="11339" spans="5:5">
      <c r="E11339"/>
    </row>
    <row r="11340" spans="5:5">
      <c r="E11340"/>
    </row>
    <row r="11341" spans="5:5">
      <c r="E11341"/>
    </row>
    <row r="11342" spans="5:5">
      <c r="E11342"/>
    </row>
    <row r="11343" spans="5:5">
      <c r="E11343"/>
    </row>
    <row r="11344" spans="5:5">
      <c r="E11344"/>
    </row>
    <row r="11345" spans="5:5">
      <c r="E11345"/>
    </row>
    <row r="11346" spans="5:5">
      <c r="E11346"/>
    </row>
    <row r="11347" spans="5:5">
      <c r="E11347"/>
    </row>
    <row r="11348" spans="5:5">
      <c r="E11348"/>
    </row>
    <row r="11349" spans="5:5">
      <c r="E11349"/>
    </row>
    <row r="11350" spans="5:5">
      <c r="E11350"/>
    </row>
    <row r="11351" spans="5:5" ht="13.8" thickBot="1">
      <c r="E11351"/>
    </row>
    <row r="11352" spans="5:5" ht="14.4" thickTop="1" thickBot="1">
      <c r="E11352"/>
    </row>
    <row r="11353" spans="5:5" ht="14.4" thickTop="1" thickBot="1">
      <c r="E11353"/>
    </row>
    <row r="11354" spans="5:5" ht="14.4" thickTop="1" thickBot="1">
      <c r="E11354"/>
    </row>
    <row r="11355" spans="5:5" ht="14.4" thickTop="1" thickBot="1">
      <c r="E11355"/>
    </row>
    <row r="11356" spans="5:5" ht="14.4" thickTop="1" thickBot="1">
      <c r="E11356"/>
    </row>
    <row r="11357" spans="5:5" ht="14.4" thickTop="1" thickBot="1">
      <c r="E11357"/>
    </row>
    <row r="11358" spans="5:5" ht="14.4" thickTop="1" thickBot="1">
      <c r="E11358"/>
    </row>
    <row r="11359" spans="5:5" ht="14.4" thickTop="1" thickBot="1">
      <c r="E11359"/>
    </row>
    <row r="11360" spans="5:5" ht="14.4" thickTop="1" thickBot="1">
      <c r="E11360"/>
    </row>
    <row r="11361" spans="5:5" ht="14.4" thickTop="1" thickBot="1">
      <c r="E11361"/>
    </row>
    <row r="11362" spans="5:5" ht="14.4" thickTop="1" thickBot="1">
      <c r="E11362"/>
    </row>
    <row r="11363" spans="5:5" ht="14.4" thickTop="1" thickBot="1">
      <c r="E11363"/>
    </row>
    <row r="11364" spans="5:5" ht="14.4" thickTop="1" thickBot="1">
      <c r="E11364"/>
    </row>
    <row r="11365" spans="5:5" ht="14.4" thickTop="1" thickBot="1">
      <c r="E11365"/>
    </row>
    <row r="11366" spans="5:5" ht="14.4" thickTop="1" thickBot="1">
      <c r="E11366"/>
    </row>
    <row r="11367" spans="5:5" ht="14.4" thickTop="1" thickBot="1">
      <c r="E11367"/>
    </row>
    <row r="11368" spans="5:5" ht="14.4" thickTop="1" thickBot="1">
      <c r="E11368"/>
    </row>
    <row r="11369" spans="5:5" ht="14.4" thickTop="1" thickBot="1">
      <c r="E11369"/>
    </row>
    <row r="11370" spans="5:5" ht="14.4" thickTop="1" thickBot="1">
      <c r="E11370"/>
    </row>
    <row r="11371" spans="5:5" ht="14.4" thickTop="1" thickBot="1">
      <c r="E11371"/>
    </row>
    <row r="11372" spans="5:5" ht="14.4" thickTop="1" thickBot="1">
      <c r="E11372"/>
    </row>
    <row r="11373" spans="5:5" ht="14.4" thickTop="1" thickBot="1">
      <c r="E11373"/>
    </row>
    <row r="11374" spans="5:5" ht="14.4" thickTop="1" thickBot="1">
      <c r="E11374"/>
    </row>
    <row r="11375" spans="5:5" ht="14.4" thickTop="1" thickBot="1">
      <c r="E11375"/>
    </row>
    <row r="11376" spans="5:5" ht="14.4" thickTop="1" thickBot="1">
      <c r="E11376"/>
    </row>
    <row r="11377" spans="5:5" ht="14.4" thickTop="1" thickBot="1">
      <c r="E11377"/>
    </row>
    <row r="11378" spans="5:5" ht="14.4" thickTop="1" thickBot="1">
      <c r="E11378"/>
    </row>
    <row r="11379" spans="5:5" ht="14.4" thickTop="1" thickBot="1">
      <c r="E11379"/>
    </row>
    <row r="11380" spans="5:5" ht="14.4" thickTop="1" thickBot="1">
      <c r="E11380"/>
    </row>
    <row r="11381" spans="5:5" ht="14.4" thickTop="1" thickBot="1">
      <c r="E11381"/>
    </row>
    <row r="11382" spans="5:5" ht="14.4" thickTop="1" thickBot="1">
      <c r="E11382"/>
    </row>
    <row r="11383" spans="5:5" ht="14.4" thickTop="1" thickBot="1">
      <c r="E11383"/>
    </row>
    <row r="11384" spans="5:5" ht="14.4" thickTop="1" thickBot="1">
      <c r="E11384"/>
    </row>
    <row r="11385" spans="5:5" ht="14.4" thickTop="1" thickBot="1">
      <c r="E11385"/>
    </row>
    <row r="11386" spans="5:5" ht="14.4" thickTop="1" thickBot="1">
      <c r="E11386"/>
    </row>
    <row r="11387" spans="5:5" ht="14.4" thickTop="1" thickBot="1">
      <c r="E11387"/>
    </row>
    <row r="11388" spans="5:5" ht="14.4" thickTop="1" thickBot="1">
      <c r="E11388"/>
    </row>
    <row r="11389" spans="5:5" ht="14.4" thickTop="1" thickBot="1">
      <c r="E11389"/>
    </row>
    <row r="11390" spans="5:5" ht="14.4" thickTop="1" thickBot="1">
      <c r="E11390"/>
    </row>
    <row r="11391" spans="5:5" ht="14.4" thickTop="1" thickBot="1">
      <c r="E11391"/>
    </row>
    <row r="11392" spans="5:5" ht="14.4" thickTop="1" thickBot="1">
      <c r="E11392"/>
    </row>
    <row r="11393" spans="5:5" ht="14.4" thickTop="1" thickBot="1">
      <c r="E11393"/>
    </row>
    <row r="11394" spans="5:5" ht="14.4" thickTop="1" thickBot="1">
      <c r="E11394"/>
    </row>
    <row r="11395" spans="5:5" ht="14.4" thickTop="1" thickBot="1">
      <c r="E11395"/>
    </row>
    <row r="11396" spans="5:5" ht="14.4" thickTop="1" thickBot="1">
      <c r="E11396"/>
    </row>
    <row r="11397" spans="5:5" ht="14.4" thickTop="1" thickBot="1">
      <c r="E11397"/>
    </row>
    <row r="11398" spans="5:5" ht="14.4" thickTop="1" thickBot="1">
      <c r="E11398"/>
    </row>
    <row r="11399" spans="5:5" ht="14.4" thickTop="1" thickBot="1">
      <c r="E11399"/>
    </row>
    <row r="11400" spans="5:5" ht="14.4" thickTop="1" thickBot="1">
      <c r="E11400"/>
    </row>
    <row r="11401" spans="5:5" ht="14.4" thickTop="1" thickBot="1">
      <c r="E11401"/>
    </row>
    <row r="11402" spans="5:5" ht="14.4" thickTop="1" thickBot="1">
      <c r="E11402"/>
    </row>
    <row r="11403" spans="5:5" ht="14.4" thickTop="1" thickBot="1">
      <c r="E11403"/>
    </row>
    <row r="11404" spans="5:5" ht="14.4" thickTop="1" thickBot="1">
      <c r="E11404"/>
    </row>
    <row r="11405" spans="5:5" ht="14.4" thickTop="1" thickBot="1">
      <c r="E11405"/>
    </row>
    <row r="11406" spans="5:5" ht="14.4" thickTop="1" thickBot="1">
      <c r="E11406"/>
    </row>
    <row r="11407" spans="5:5" ht="14.4" thickTop="1" thickBot="1">
      <c r="E11407"/>
    </row>
    <row r="11408" spans="5:5" ht="13.8" thickTop="1">
      <c r="E11408"/>
    </row>
    <row r="11409" spans="5:5">
      <c r="E11409"/>
    </row>
    <row r="11410" spans="5:5">
      <c r="E11410"/>
    </row>
    <row r="11411" spans="5:5">
      <c r="E11411"/>
    </row>
    <row r="11412" spans="5:5">
      <c r="E11412"/>
    </row>
    <row r="11413" spans="5:5">
      <c r="E11413"/>
    </row>
    <row r="11414" spans="5:5">
      <c r="E11414"/>
    </row>
    <row r="11415" spans="5:5">
      <c r="E11415"/>
    </row>
    <row r="11416" spans="5:5">
      <c r="E11416"/>
    </row>
    <row r="11417" spans="5:5">
      <c r="E11417"/>
    </row>
    <row r="11418" spans="5:5">
      <c r="E11418"/>
    </row>
    <row r="11419" spans="5:5">
      <c r="E11419"/>
    </row>
    <row r="11420" spans="5:5">
      <c r="E11420"/>
    </row>
    <row r="11421" spans="5:5" ht="13.8" thickBot="1">
      <c r="E11421"/>
    </row>
    <row r="11422" spans="5:5" ht="14.4" thickTop="1" thickBot="1">
      <c r="E11422"/>
    </row>
    <row r="11423" spans="5:5" ht="14.4" thickTop="1" thickBot="1">
      <c r="E11423"/>
    </row>
    <row r="11424" spans="5:5" ht="14.4" thickTop="1" thickBot="1">
      <c r="E11424"/>
    </row>
    <row r="11425" spans="5:5" ht="14.4" thickTop="1" thickBot="1">
      <c r="E11425"/>
    </row>
    <row r="11426" spans="5:5" ht="14.4" thickTop="1" thickBot="1">
      <c r="E11426"/>
    </row>
    <row r="11427" spans="5:5" ht="14.4" thickTop="1" thickBot="1">
      <c r="E11427"/>
    </row>
    <row r="11428" spans="5:5" ht="14.4" thickTop="1" thickBot="1">
      <c r="E11428"/>
    </row>
    <row r="11429" spans="5:5" ht="14.4" thickTop="1" thickBot="1">
      <c r="E11429"/>
    </row>
    <row r="11430" spans="5:5" ht="14.4" thickTop="1" thickBot="1">
      <c r="E11430"/>
    </row>
    <row r="11431" spans="5:5" ht="14.4" thickTop="1" thickBot="1">
      <c r="E11431"/>
    </row>
    <row r="11432" spans="5:5" ht="14.4" thickTop="1" thickBot="1">
      <c r="E11432"/>
    </row>
    <row r="11433" spans="5:5" ht="14.4" thickTop="1" thickBot="1">
      <c r="E11433"/>
    </row>
    <row r="11434" spans="5:5" ht="14.4" thickTop="1" thickBot="1">
      <c r="E11434"/>
    </row>
    <row r="11435" spans="5:5" ht="14.4" thickTop="1" thickBot="1">
      <c r="E11435"/>
    </row>
    <row r="11436" spans="5:5" ht="14.4" thickTop="1" thickBot="1">
      <c r="E11436"/>
    </row>
    <row r="11437" spans="5:5" ht="14.4" thickTop="1" thickBot="1">
      <c r="E11437"/>
    </row>
    <row r="11438" spans="5:5" ht="14.4" thickTop="1" thickBot="1">
      <c r="E11438"/>
    </row>
    <row r="11439" spans="5:5" ht="14.4" thickTop="1" thickBot="1">
      <c r="E11439"/>
    </row>
    <row r="11440" spans="5:5" ht="14.4" thickTop="1" thickBot="1">
      <c r="E11440"/>
    </row>
    <row r="11441" spans="5:5" ht="14.4" thickTop="1" thickBot="1">
      <c r="E11441"/>
    </row>
    <row r="11442" spans="5:5" ht="14.4" thickTop="1" thickBot="1">
      <c r="E11442"/>
    </row>
    <row r="11443" spans="5:5" ht="14.4" thickTop="1" thickBot="1">
      <c r="E11443"/>
    </row>
    <row r="11444" spans="5:5" ht="14.4" thickTop="1" thickBot="1">
      <c r="E11444"/>
    </row>
    <row r="11445" spans="5:5" ht="14.4" thickTop="1" thickBot="1">
      <c r="E11445"/>
    </row>
    <row r="11446" spans="5:5" ht="14.4" thickTop="1" thickBot="1">
      <c r="E11446"/>
    </row>
    <row r="11447" spans="5:5" ht="14.4" thickTop="1" thickBot="1">
      <c r="E11447"/>
    </row>
    <row r="11448" spans="5:5" ht="14.4" thickTop="1" thickBot="1">
      <c r="E11448"/>
    </row>
    <row r="11449" spans="5:5" ht="14.4" thickTop="1" thickBot="1">
      <c r="E11449"/>
    </row>
    <row r="11450" spans="5:5" ht="14.4" thickTop="1" thickBot="1">
      <c r="E11450"/>
    </row>
    <row r="11451" spans="5:5" ht="14.4" thickTop="1" thickBot="1">
      <c r="E11451"/>
    </row>
    <row r="11452" spans="5:5" ht="14.4" thickTop="1" thickBot="1">
      <c r="E11452"/>
    </row>
    <row r="11453" spans="5:5" ht="14.4" thickTop="1" thickBot="1">
      <c r="E11453"/>
    </row>
    <row r="11454" spans="5:5" ht="14.4" thickTop="1" thickBot="1">
      <c r="E11454"/>
    </row>
    <row r="11455" spans="5:5" ht="14.4" thickTop="1" thickBot="1">
      <c r="E11455"/>
    </row>
    <row r="11456" spans="5:5" ht="14.4" thickTop="1" thickBot="1">
      <c r="E11456"/>
    </row>
    <row r="11457" spans="5:5" ht="14.4" thickTop="1" thickBot="1">
      <c r="E11457"/>
    </row>
    <row r="11458" spans="5:5" ht="14.4" thickTop="1" thickBot="1">
      <c r="E11458"/>
    </row>
    <row r="11459" spans="5:5" ht="14.4" thickTop="1" thickBot="1">
      <c r="E11459"/>
    </row>
    <row r="11460" spans="5:5" ht="14.4" thickTop="1" thickBot="1">
      <c r="E11460"/>
    </row>
    <row r="11461" spans="5:5" ht="14.4" thickTop="1" thickBot="1">
      <c r="E11461"/>
    </row>
    <row r="11462" spans="5:5" ht="14.4" thickTop="1" thickBot="1">
      <c r="E11462"/>
    </row>
    <row r="11463" spans="5:5" ht="14.4" thickTop="1" thickBot="1">
      <c r="E11463"/>
    </row>
    <row r="11464" spans="5:5" ht="14.4" thickTop="1" thickBot="1">
      <c r="E11464"/>
    </row>
    <row r="11465" spans="5:5" ht="14.4" thickTop="1" thickBot="1">
      <c r="E11465"/>
    </row>
    <row r="11466" spans="5:5" ht="14.4" thickTop="1" thickBot="1">
      <c r="E11466"/>
    </row>
    <row r="11467" spans="5:5" ht="14.4" thickTop="1" thickBot="1">
      <c r="E11467"/>
    </row>
    <row r="11468" spans="5:5" ht="14.4" thickTop="1" thickBot="1">
      <c r="E11468"/>
    </row>
    <row r="11469" spans="5:5" ht="14.4" thickTop="1" thickBot="1">
      <c r="E11469"/>
    </row>
    <row r="11470" spans="5:5" ht="14.4" thickTop="1" thickBot="1">
      <c r="E11470"/>
    </row>
    <row r="11471" spans="5:5" ht="14.4" thickTop="1" thickBot="1">
      <c r="E11471"/>
    </row>
    <row r="11472" spans="5:5" ht="14.4" thickTop="1" thickBot="1">
      <c r="E11472"/>
    </row>
    <row r="11473" spans="5:5" ht="14.4" thickTop="1" thickBot="1">
      <c r="E11473"/>
    </row>
    <row r="11474" spans="5:5" ht="14.4" thickTop="1" thickBot="1">
      <c r="E11474"/>
    </row>
    <row r="11475" spans="5:5" ht="14.4" thickTop="1" thickBot="1">
      <c r="E11475"/>
    </row>
    <row r="11476" spans="5:5" ht="14.4" thickTop="1" thickBot="1">
      <c r="E11476"/>
    </row>
    <row r="11477" spans="5:5" ht="14.4" thickTop="1" thickBot="1">
      <c r="E11477"/>
    </row>
    <row r="11478" spans="5:5" ht="13.8" thickTop="1">
      <c r="E11478"/>
    </row>
    <row r="11479" spans="5:5">
      <c r="E11479"/>
    </row>
    <row r="11480" spans="5:5">
      <c r="E11480"/>
    </row>
    <row r="11481" spans="5:5">
      <c r="E11481"/>
    </row>
    <row r="11482" spans="5:5">
      <c r="E11482"/>
    </row>
    <row r="11483" spans="5:5">
      <c r="E11483"/>
    </row>
    <row r="11484" spans="5:5">
      <c r="E11484"/>
    </row>
    <row r="11485" spans="5:5">
      <c r="E11485"/>
    </row>
    <row r="11486" spans="5:5">
      <c r="E11486"/>
    </row>
    <row r="11487" spans="5:5">
      <c r="E11487"/>
    </row>
    <row r="11488" spans="5:5">
      <c r="E11488"/>
    </row>
    <row r="11489" spans="5:5">
      <c r="E11489"/>
    </row>
    <row r="11490" spans="5:5">
      <c r="E11490"/>
    </row>
    <row r="11491" spans="5:5" ht="13.8" thickBot="1">
      <c r="E11491"/>
    </row>
    <row r="11492" spans="5:5" ht="14.4" thickTop="1" thickBot="1">
      <c r="E11492"/>
    </row>
    <row r="11493" spans="5:5" ht="14.4" thickTop="1" thickBot="1">
      <c r="E11493"/>
    </row>
    <row r="11494" spans="5:5" ht="14.4" thickTop="1" thickBot="1">
      <c r="E11494"/>
    </row>
    <row r="11495" spans="5:5" ht="14.4" thickTop="1" thickBot="1">
      <c r="E11495"/>
    </row>
    <row r="11496" spans="5:5" ht="14.4" thickTop="1" thickBot="1">
      <c r="E11496"/>
    </row>
    <row r="11497" spans="5:5" ht="14.4" thickTop="1" thickBot="1">
      <c r="E11497"/>
    </row>
    <row r="11498" spans="5:5" ht="14.4" thickTop="1" thickBot="1">
      <c r="E11498"/>
    </row>
    <row r="11499" spans="5:5" ht="14.4" thickTop="1" thickBot="1">
      <c r="E11499"/>
    </row>
    <row r="11500" spans="5:5" ht="14.4" thickTop="1" thickBot="1">
      <c r="E11500"/>
    </row>
    <row r="11501" spans="5:5" ht="14.4" thickTop="1" thickBot="1">
      <c r="E11501"/>
    </row>
    <row r="11502" spans="5:5" ht="14.4" thickTop="1" thickBot="1">
      <c r="E11502"/>
    </row>
    <row r="11503" spans="5:5" ht="14.4" thickTop="1" thickBot="1">
      <c r="E11503"/>
    </row>
    <row r="11504" spans="5:5" ht="14.4" thickTop="1" thickBot="1">
      <c r="E11504"/>
    </row>
    <row r="11505" spans="5:5" ht="14.4" thickTop="1" thickBot="1">
      <c r="E11505"/>
    </row>
    <row r="11506" spans="5:5" ht="14.4" thickTop="1" thickBot="1">
      <c r="E11506"/>
    </row>
    <row r="11507" spans="5:5" ht="14.4" thickTop="1" thickBot="1">
      <c r="E11507"/>
    </row>
    <row r="11508" spans="5:5" ht="14.4" thickTop="1" thickBot="1">
      <c r="E11508"/>
    </row>
    <row r="11509" spans="5:5" ht="14.4" thickTop="1" thickBot="1">
      <c r="E11509"/>
    </row>
    <row r="11510" spans="5:5" ht="14.4" thickTop="1" thickBot="1">
      <c r="E11510"/>
    </row>
    <row r="11511" spans="5:5" ht="14.4" thickTop="1" thickBot="1">
      <c r="E11511"/>
    </row>
    <row r="11512" spans="5:5" ht="14.4" thickTop="1" thickBot="1">
      <c r="E11512"/>
    </row>
    <row r="11513" spans="5:5" ht="14.4" thickTop="1" thickBot="1">
      <c r="E11513"/>
    </row>
    <row r="11514" spans="5:5" ht="14.4" thickTop="1" thickBot="1">
      <c r="E11514"/>
    </row>
    <row r="11515" spans="5:5" ht="14.4" thickTop="1" thickBot="1">
      <c r="E11515"/>
    </row>
    <row r="11516" spans="5:5" ht="14.4" thickTop="1" thickBot="1">
      <c r="E11516"/>
    </row>
    <row r="11517" spans="5:5" ht="14.4" thickTop="1" thickBot="1">
      <c r="E11517"/>
    </row>
    <row r="11518" spans="5:5" ht="14.4" thickTop="1" thickBot="1">
      <c r="E11518"/>
    </row>
    <row r="11519" spans="5:5" ht="14.4" thickTop="1" thickBot="1">
      <c r="E11519"/>
    </row>
    <row r="11520" spans="5:5" ht="14.4" thickTop="1" thickBot="1">
      <c r="E11520"/>
    </row>
    <row r="11521" spans="5:5" ht="14.4" thickTop="1" thickBot="1">
      <c r="E11521"/>
    </row>
    <row r="11522" spans="5:5" ht="14.4" thickTop="1" thickBot="1">
      <c r="E11522"/>
    </row>
    <row r="11523" spans="5:5" ht="14.4" thickTop="1" thickBot="1">
      <c r="E11523"/>
    </row>
    <row r="11524" spans="5:5" ht="14.4" thickTop="1" thickBot="1">
      <c r="E11524"/>
    </row>
    <row r="11525" spans="5:5" ht="14.4" thickTop="1" thickBot="1">
      <c r="E11525"/>
    </row>
    <row r="11526" spans="5:5" ht="14.4" thickTop="1" thickBot="1">
      <c r="E11526"/>
    </row>
    <row r="11527" spans="5:5" ht="14.4" thickTop="1" thickBot="1">
      <c r="E11527"/>
    </row>
    <row r="11528" spans="5:5" ht="14.4" thickTop="1" thickBot="1">
      <c r="E11528"/>
    </row>
    <row r="11529" spans="5:5" ht="14.4" thickTop="1" thickBot="1">
      <c r="E11529"/>
    </row>
    <row r="11530" spans="5:5" ht="14.4" thickTop="1" thickBot="1">
      <c r="E11530"/>
    </row>
    <row r="11531" spans="5:5" ht="14.4" thickTop="1" thickBot="1">
      <c r="E11531"/>
    </row>
    <row r="11532" spans="5:5" ht="14.4" thickTop="1" thickBot="1">
      <c r="E11532"/>
    </row>
    <row r="11533" spans="5:5" ht="14.4" thickTop="1" thickBot="1">
      <c r="E11533"/>
    </row>
    <row r="11534" spans="5:5" ht="14.4" thickTop="1" thickBot="1">
      <c r="E11534"/>
    </row>
    <row r="11535" spans="5:5" ht="14.4" thickTop="1" thickBot="1">
      <c r="E11535"/>
    </row>
    <row r="11536" spans="5:5" ht="14.4" thickTop="1" thickBot="1">
      <c r="E11536"/>
    </row>
    <row r="11537" spans="5:5" ht="14.4" thickTop="1" thickBot="1">
      <c r="E11537"/>
    </row>
    <row r="11538" spans="5:5" ht="14.4" thickTop="1" thickBot="1">
      <c r="E11538"/>
    </row>
    <row r="11539" spans="5:5" ht="14.4" thickTop="1" thickBot="1">
      <c r="E11539"/>
    </row>
    <row r="11540" spans="5:5" ht="14.4" thickTop="1" thickBot="1">
      <c r="E11540"/>
    </row>
    <row r="11541" spans="5:5" ht="14.4" thickTop="1" thickBot="1">
      <c r="E11541"/>
    </row>
    <row r="11542" spans="5:5" ht="14.4" thickTop="1" thickBot="1">
      <c r="E11542"/>
    </row>
    <row r="11543" spans="5:5" ht="14.4" thickTop="1" thickBot="1">
      <c r="E11543"/>
    </row>
    <row r="11544" spans="5:5" ht="14.4" thickTop="1" thickBot="1">
      <c r="E11544"/>
    </row>
    <row r="11545" spans="5:5" ht="14.4" thickTop="1" thickBot="1">
      <c r="E11545"/>
    </row>
    <row r="11546" spans="5:5" ht="14.4" thickTop="1" thickBot="1">
      <c r="E11546"/>
    </row>
    <row r="11547" spans="5:5" ht="14.4" thickTop="1" thickBot="1">
      <c r="E11547"/>
    </row>
    <row r="11548" spans="5:5" ht="13.8" thickTop="1">
      <c r="E11548"/>
    </row>
    <row r="11549" spans="5:5">
      <c r="E11549"/>
    </row>
    <row r="11550" spans="5:5">
      <c r="E11550"/>
    </row>
    <row r="11551" spans="5:5">
      <c r="E11551"/>
    </row>
    <row r="11552" spans="5:5">
      <c r="E11552"/>
    </row>
    <row r="11553" spans="5:5">
      <c r="E11553"/>
    </row>
    <row r="11554" spans="5:5">
      <c r="E11554"/>
    </row>
    <row r="11555" spans="5:5">
      <c r="E11555"/>
    </row>
    <row r="11556" spans="5:5">
      <c r="E11556"/>
    </row>
    <row r="11557" spans="5:5">
      <c r="E11557"/>
    </row>
    <row r="11558" spans="5:5">
      <c r="E11558"/>
    </row>
    <row r="11559" spans="5:5">
      <c r="E11559"/>
    </row>
    <row r="11560" spans="5:5">
      <c r="E11560"/>
    </row>
    <row r="11561" spans="5:5" ht="13.8" thickBot="1">
      <c r="E11561"/>
    </row>
    <row r="11562" spans="5:5" ht="14.4" thickTop="1" thickBot="1">
      <c r="E11562"/>
    </row>
    <row r="11563" spans="5:5" ht="14.4" thickTop="1" thickBot="1">
      <c r="E11563"/>
    </row>
    <row r="11564" spans="5:5" ht="14.4" thickTop="1" thickBot="1">
      <c r="E11564"/>
    </row>
    <row r="11565" spans="5:5" ht="14.4" thickTop="1" thickBot="1">
      <c r="E11565"/>
    </row>
    <row r="11566" spans="5:5" ht="14.4" thickTop="1" thickBot="1">
      <c r="E11566"/>
    </row>
    <row r="11567" spans="5:5" ht="14.4" thickTop="1" thickBot="1">
      <c r="E11567"/>
    </row>
    <row r="11568" spans="5:5" ht="14.4" thickTop="1" thickBot="1">
      <c r="E11568"/>
    </row>
    <row r="11569" spans="5:5" ht="14.4" thickTop="1" thickBot="1">
      <c r="E11569"/>
    </row>
    <row r="11570" spans="5:5" ht="14.4" thickTop="1" thickBot="1">
      <c r="E11570"/>
    </row>
    <row r="11571" spans="5:5" ht="14.4" thickTop="1" thickBot="1">
      <c r="E11571"/>
    </row>
    <row r="11572" spans="5:5" ht="14.4" thickTop="1" thickBot="1">
      <c r="E11572"/>
    </row>
    <row r="11573" spans="5:5" ht="14.4" thickTop="1" thickBot="1">
      <c r="E11573"/>
    </row>
    <row r="11574" spans="5:5" ht="14.4" thickTop="1" thickBot="1">
      <c r="E11574"/>
    </row>
    <row r="11575" spans="5:5" ht="14.4" thickTop="1" thickBot="1">
      <c r="E11575"/>
    </row>
    <row r="11576" spans="5:5" ht="14.4" thickTop="1" thickBot="1">
      <c r="E11576"/>
    </row>
    <row r="11577" spans="5:5" ht="14.4" thickTop="1" thickBot="1">
      <c r="E11577"/>
    </row>
    <row r="11578" spans="5:5" ht="14.4" thickTop="1" thickBot="1">
      <c r="E11578"/>
    </row>
    <row r="11579" spans="5:5" ht="14.4" thickTop="1" thickBot="1">
      <c r="E11579"/>
    </row>
    <row r="11580" spans="5:5" ht="14.4" thickTop="1" thickBot="1">
      <c r="E11580"/>
    </row>
    <row r="11581" spans="5:5" ht="14.4" thickTop="1" thickBot="1">
      <c r="E11581"/>
    </row>
    <row r="11582" spans="5:5" ht="14.4" thickTop="1" thickBot="1">
      <c r="E11582"/>
    </row>
    <row r="11583" spans="5:5" ht="14.4" thickTop="1" thickBot="1">
      <c r="E11583"/>
    </row>
    <row r="11584" spans="5:5" ht="14.4" thickTop="1" thickBot="1">
      <c r="E11584"/>
    </row>
    <row r="11585" spans="5:5" ht="14.4" thickTop="1" thickBot="1">
      <c r="E11585"/>
    </row>
    <row r="11586" spans="5:5" ht="14.4" thickTop="1" thickBot="1">
      <c r="E11586"/>
    </row>
    <row r="11587" spans="5:5" ht="14.4" thickTop="1" thickBot="1">
      <c r="E11587"/>
    </row>
    <row r="11588" spans="5:5" ht="14.4" thickTop="1" thickBot="1">
      <c r="E11588"/>
    </row>
    <row r="11589" spans="5:5" ht="14.4" thickTop="1" thickBot="1">
      <c r="E11589"/>
    </row>
    <row r="11590" spans="5:5" ht="14.4" thickTop="1" thickBot="1">
      <c r="E11590"/>
    </row>
    <row r="11591" spans="5:5" ht="14.4" thickTop="1" thickBot="1">
      <c r="E11591"/>
    </row>
    <row r="11592" spans="5:5" ht="14.4" thickTop="1" thickBot="1">
      <c r="E11592"/>
    </row>
    <row r="11593" spans="5:5" ht="14.4" thickTop="1" thickBot="1">
      <c r="E11593"/>
    </row>
    <row r="11594" spans="5:5" ht="14.4" thickTop="1" thickBot="1">
      <c r="E11594"/>
    </row>
    <row r="11595" spans="5:5" ht="14.4" thickTop="1" thickBot="1">
      <c r="E11595"/>
    </row>
    <row r="11596" spans="5:5" ht="14.4" thickTop="1" thickBot="1">
      <c r="E11596"/>
    </row>
    <row r="11597" spans="5:5" ht="14.4" thickTop="1" thickBot="1">
      <c r="E11597"/>
    </row>
    <row r="11598" spans="5:5" ht="14.4" thickTop="1" thickBot="1">
      <c r="E11598"/>
    </row>
    <row r="11599" spans="5:5" ht="14.4" thickTop="1" thickBot="1">
      <c r="E11599"/>
    </row>
    <row r="11600" spans="5:5" ht="14.4" thickTop="1" thickBot="1">
      <c r="E11600"/>
    </row>
    <row r="11601" spans="5:5" ht="14.4" thickTop="1" thickBot="1">
      <c r="E11601"/>
    </row>
    <row r="11602" spans="5:5" ht="14.4" thickTop="1" thickBot="1">
      <c r="E11602"/>
    </row>
    <row r="11603" spans="5:5" ht="14.4" thickTop="1" thickBot="1">
      <c r="E11603"/>
    </row>
    <row r="11604" spans="5:5" ht="14.4" thickTop="1" thickBot="1">
      <c r="E11604"/>
    </row>
    <row r="11605" spans="5:5" ht="14.4" thickTop="1" thickBot="1">
      <c r="E11605"/>
    </row>
    <row r="11606" spans="5:5" ht="14.4" thickTop="1" thickBot="1">
      <c r="E11606"/>
    </row>
    <row r="11607" spans="5:5" ht="14.4" thickTop="1" thickBot="1">
      <c r="E11607"/>
    </row>
    <row r="11608" spans="5:5" ht="14.4" thickTop="1" thickBot="1">
      <c r="E11608"/>
    </row>
    <row r="11609" spans="5:5" ht="14.4" thickTop="1" thickBot="1">
      <c r="E11609"/>
    </row>
    <row r="11610" spans="5:5" ht="14.4" thickTop="1" thickBot="1">
      <c r="E11610"/>
    </row>
    <row r="11611" spans="5:5" ht="14.4" thickTop="1" thickBot="1">
      <c r="E11611"/>
    </row>
    <row r="11612" spans="5:5" ht="14.4" thickTop="1" thickBot="1">
      <c r="E11612"/>
    </row>
    <row r="11613" spans="5:5" ht="14.4" thickTop="1" thickBot="1">
      <c r="E11613"/>
    </row>
    <row r="11614" spans="5:5" ht="14.4" thickTop="1" thickBot="1">
      <c r="E11614"/>
    </row>
    <row r="11615" spans="5:5" ht="14.4" thickTop="1" thickBot="1">
      <c r="E11615"/>
    </row>
    <row r="11616" spans="5:5" ht="14.4" thickTop="1" thickBot="1">
      <c r="E11616"/>
    </row>
    <row r="11617" spans="5:5" ht="14.4" thickTop="1" thickBot="1">
      <c r="E11617"/>
    </row>
    <row r="11618" spans="5:5" ht="13.8" thickTop="1">
      <c r="E11618"/>
    </row>
    <row r="11619" spans="5:5">
      <c r="E11619"/>
    </row>
    <row r="11620" spans="5:5">
      <c r="E11620"/>
    </row>
    <row r="11621" spans="5:5">
      <c r="E11621"/>
    </row>
    <row r="11622" spans="5:5">
      <c r="E11622"/>
    </row>
    <row r="11623" spans="5:5">
      <c r="E11623"/>
    </row>
    <row r="11624" spans="5:5">
      <c r="E11624"/>
    </row>
    <row r="11625" spans="5:5">
      <c r="E11625"/>
    </row>
    <row r="11626" spans="5:5">
      <c r="E11626"/>
    </row>
    <row r="11627" spans="5:5">
      <c r="E11627"/>
    </row>
    <row r="11628" spans="5:5">
      <c r="E11628"/>
    </row>
    <row r="11629" spans="5:5">
      <c r="E11629"/>
    </row>
    <row r="11630" spans="5:5">
      <c r="E11630"/>
    </row>
    <row r="11631" spans="5:5" ht="13.8" thickBot="1">
      <c r="E11631"/>
    </row>
    <row r="11632" spans="5:5" ht="14.4" thickTop="1" thickBot="1">
      <c r="E11632"/>
    </row>
    <row r="11633" spans="5:5" ht="14.4" thickTop="1" thickBot="1">
      <c r="E11633"/>
    </row>
    <row r="11634" spans="5:5" ht="14.4" thickTop="1" thickBot="1">
      <c r="E11634"/>
    </row>
    <row r="11635" spans="5:5" ht="14.4" thickTop="1" thickBot="1">
      <c r="E11635"/>
    </row>
    <row r="11636" spans="5:5" ht="14.4" thickTop="1" thickBot="1">
      <c r="E11636"/>
    </row>
    <row r="11637" spans="5:5" ht="14.4" thickTop="1" thickBot="1">
      <c r="E11637"/>
    </row>
    <row r="11638" spans="5:5" ht="14.4" thickTop="1" thickBot="1">
      <c r="E11638"/>
    </row>
    <row r="11639" spans="5:5" ht="14.4" thickTop="1" thickBot="1">
      <c r="E11639"/>
    </row>
    <row r="11640" spans="5:5" ht="14.4" thickTop="1" thickBot="1">
      <c r="E11640"/>
    </row>
    <row r="11641" spans="5:5" ht="14.4" thickTop="1" thickBot="1">
      <c r="E11641"/>
    </row>
    <row r="11642" spans="5:5" ht="14.4" thickTop="1" thickBot="1">
      <c r="E11642"/>
    </row>
    <row r="11643" spans="5:5" ht="14.4" thickTop="1" thickBot="1">
      <c r="E11643"/>
    </row>
    <row r="11644" spans="5:5" ht="14.4" thickTop="1" thickBot="1">
      <c r="E11644"/>
    </row>
    <row r="11645" spans="5:5" ht="14.4" thickTop="1" thickBot="1">
      <c r="E11645"/>
    </row>
    <row r="11646" spans="5:5" ht="14.4" thickTop="1" thickBot="1">
      <c r="E11646"/>
    </row>
    <row r="11647" spans="5:5" ht="14.4" thickTop="1" thickBot="1">
      <c r="E11647"/>
    </row>
    <row r="11648" spans="5:5" ht="14.4" thickTop="1" thickBot="1">
      <c r="E11648"/>
    </row>
    <row r="11649" spans="5:5" ht="14.4" thickTop="1" thickBot="1">
      <c r="E11649"/>
    </row>
    <row r="11650" spans="5:5" ht="14.4" thickTop="1" thickBot="1">
      <c r="E11650"/>
    </row>
    <row r="11651" spans="5:5" ht="14.4" thickTop="1" thickBot="1">
      <c r="E11651"/>
    </row>
    <row r="11652" spans="5:5" ht="14.4" thickTop="1" thickBot="1">
      <c r="E11652"/>
    </row>
    <row r="11653" spans="5:5" ht="14.4" thickTop="1" thickBot="1">
      <c r="E11653"/>
    </row>
    <row r="11654" spans="5:5" ht="14.4" thickTop="1" thickBot="1">
      <c r="E11654"/>
    </row>
    <row r="11655" spans="5:5" ht="14.4" thickTop="1" thickBot="1">
      <c r="E11655"/>
    </row>
    <row r="11656" spans="5:5" ht="14.4" thickTop="1" thickBot="1">
      <c r="E11656"/>
    </row>
    <row r="11657" spans="5:5" ht="14.4" thickTop="1" thickBot="1">
      <c r="E11657"/>
    </row>
    <row r="11658" spans="5:5" ht="14.4" thickTop="1" thickBot="1">
      <c r="E11658"/>
    </row>
    <row r="11659" spans="5:5" ht="14.4" thickTop="1" thickBot="1">
      <c r="E11659"/>
    </row>
    <row r="11660" spans="5:5" ht="14.4" thickTop="1" thickBot="1">
      <c r="E11660"/>
    </row>
    <row r="11661" spans="5:5" ht="14.4" thickTop="1" thickBot="1">
      <c r="E11661"/>
    </row>
    <row r="11662" spans="5:5" ht="14.4" thickTop="1" thickBot="1">
      <c r="E11662"/>
    </row>
    <row r="11663" spans="5:5" ht="14.4" thickTop="1" thickBot="1">
      <c r="E11663"/>
    </row>
    <row r="11664" spans="5:5" ht="14.4" thickTop="1" thickBot="1">
      <c r="E11664"/>
    </row>
    <row r="11665" spans="5:5" ht="14.4" thickTop="1" thickBot="1">
      <c r="E11665"/>
    </row>
    <row r="11666" spans="5:5" ht="14.4" thickTop="1" thickBot="1">
      <c r="E11666"/>
    </row>
    <row r="11667" spans="5:5" ht="14.4" thickTop="1" thickBot="1">
      <c r="E11667"/>
    </row>
    <row r="11668" spans="5:5" ht="14.4" thickTop="1" thickBot="1">
      <c r="E11668"/>
    </row>
    <row r="11669" spans="5:5" ht="14.4" thickTop="1" thickBot="1">
      <c r="E11669"/>
    </row>
    <row r="11670" spans="5:5" ht="14.4" thickTop="1" thickBot="1">
      <c r="E11670"/>
    </row>
    <row r="11671" spans="5:5" ht="14.4" thickTop="1" thickBot="1">
      <c r="E11671"/>
    </row>
    <row r="11672" spans="5:5" ht="14.4" thickTop="1" thickBot="1">
      <c r="E11672"/>
    </row>
    <row r="11673" spans="5:5" ht="14.4" thickTop="1" thickBot="1">
      <c r="E11673"/>
    </row>
    <row r="11674" spans="5:5" ht="14.4" thickTop="1" thickBot="1">
      <c r="E11674"/>
    </row>
    <row r="11675" spans="5:5" ht="14.4" thickTop="1" thickBot="1">
      <c r="E11675"/>
    </row>
    <row r="11676" spans="5:5" ht="14.4" thickTop="1" thickBot="1">
      <c r="E11676"/>
    </row>
    <row r="11677" spans="5:5" ht="14.4" thickTop="1" thickBot="1">
      <c r="E11677"/>
    </row>
    <row r="11678" spans="5:5" ht="14.4" thickTop="1" thickBot="1">
      <c r="E11678"/>
    </row>
    <row r="11679" spans="5:5" ht="14.4" thickTop="1" thickBot="1">
      <c r="E11679"/>
    </row>
    <row r="11680" spans="5:5" ht="14.4" thickTop="1" thickBot="1">
      <c r="E11680"/>
    </row>
    <row r="11681" spans="5:5" ht="14.4" thickTop="1" thickBot="1">
      <c r="E11681"/>
    </row>
    <row r="11682" spans="5:5" ht="14.4" thickTop="1" thickBot="1">
      <c r="E11682"/>
    </row>
    <row r="11683" spans="5:5" ht="14.4" thickTop="1" thickBot="1">
      <c r="E11683"/>
    </row>
    <row r="11684" spans="5:5" ht="14.4" thickTop="1" thickBot="1">
      <c r="E11684"/>
    </row>
    <row r="11685" spans="5:5" ht="14.4" thickTop="1" thickBot="1">
      <c r="E11685"/>
    </row>
    <row r="11686" spans="5:5" ht="14.4" thickTop="1" thickBot="1">
      <c r="E11686"/>
    </row>
    <row r="11687" spans="5:5" ht="14.4" thickTop="1" thickBot="1">
      <c r="E11687"/>
    </row>
    <row r="11688" spans="5:5" ht="13.8" thickTop="1">
      <c r="E11688"/>
    </row>
    <row r="11689" spans="5:5">
      <c r="E11689"/>
    </row>
    <row r="11690" spans="5:5">
      <c r="E11690"/>
    </row>
    <row r="11691" spans="5:5">
      <c r="E11691"/>
    </row>
    <row r="11692" spans="5:5">
      <c r="E11692"/>
    </row>
    <row r="11693" spans="5:5">
      <c r="E11693"/>
    </row>
    <row r="11694" spans="5:5">
      <c r="E11694"/>
    </row>
    <row r="11695" spans="5:5">
      <c r="E11695"/>
    </row>
    <row r="11696" spans="5:5">
      <c r="E11696"/>
    </row>
    <row r="11697" spans="5:5">
      <c r="E11697"/>
    </row>
    <row r="11698" spans="5:5">
      <c r="E11698"/>
    </row>
    <row r="11699" spans="5:5">
      <c r="E11699"/>
    </row>
    <row r="11700" spans="5:5">
      <c r="E11700"/>
    </row>
    <row r="11701" spans="5:5" ht="13.8" thickBot="1">
      <c r="E11701"/>
    </row>
    <row r="11702" spans="5:5" ht="14.4" thickTop="1" thickBot="1">
      <c r="E11702"/>
    </row>
    <row r="11703" spans="5:5" ht="14.4" thickTop="1" thickBot="1">
      <c r="E11703"/>
    </row>
    <row r="11704" spans="5:5" ht="14.4" thickTop="1" thickBot="1">
      <c r="E11704"/>
    </row>
    <row r="11705" spans="5:5" ht="14.4" thickTop="1" thickBot="1">
      <c r="E11705"/>
    </row>
    <row r="11706" spans="5:5" ht="14.4" thickTop="1" thickBot="1">
      <c r="E11706"/>
    </row>
    <row r="11707" spans="5:5" ht="14.4" thickTop="1" thickBot="1">
      <c r="E11707"/>
    </row>
    <row r="11708" spans="5:5" ht="14.4" thickTop="1" thickBot="1">
      <c r="E11708"/>
    </row>
    <row r="11709" spans="5:5" ht="14.4" thickTop="1" thickBot="1">
      <c r="E11709"/>
    </row>
    <row r="11710" spans="5:5" ht="14.4" thickTop="1" thickBot="1">
      <c r="E11710"/>
    </row>
    <row r="11711" spans="5:5" ht="14.4" thickTop="1" thickBot="1">
      <c r="E11711"/>
    </row>
    <row r="11712" spans="5:5" ht="14.4" thickTop="1" thickBot="1">
      <c r="E11712"/>
    </row>
    <row r="11713" spans="5:5" ht="14.4" thickTop="1" thickBot="1">
      <c r="E11713"/>
    </row>
    <row r="11714" spans="5:5" ht="14.4" thickTop="1" thickBot="1">
      <c r="E11714"/>
    </row>
    <row r="11715" spans="5:5" ht="14.4" thickTop="1" thickBot="1">
      <c r="E11715"/>
    </row>
    <row r="11716" spans="5:5" ht="14.4" thickTop="1" thickBot="1">
      <c r="E11716"/>
    </row>
    <row r="11717" spans="5:5" ht="14.4" thickTop="1" thickBot="1">
      <c r="E11717"/>
    </row>
    <row r="11718" spans="5:5" ht="14.4" thickTop="1" thickBot="1">
      <c r="E11718"/>
    </row>
    <row r="11719" spans="5:5" ht="14.4" thickTop="1" thickBot="1">
      <c r="E11719"/>
    </row>
    <row r="11720" spans="5:5" ht="14.4" thickTop="1" thickBot="1">
      <c r="E11720"/>
    </row>
    <row r="11721" spans="5:5" ht="14.4" thickTop="1" thickBot="1">
      <c r="E11721"/>
    </row>
    <row r="11722" spans="5:5" ht="14.4" thickTop="1" thickBot="1">
      <c r="E11722"/>
    </row>
    <row r="11723" spans="5:5" ht="14.4" thickTop="1" thickBot="1">
      <c r="E11723"/>
    </row>
    <row r="11724" spans="5:5" ht="14.4" thickTop="1" thickBot="1">
      <c r="E11724"/>
    </row>
    <row r="11725" spans="5:5" ht="14.4" thickTop="1" thickBot="1">
      <c r="E11725"/>
    </row>
    <row r="11726" spans="5:5" ht="14.4" thickTop="1" thickBot="1">
      <c r="E11726"/>
    </row>
    <row r="11727" spans="5:5" ht="14.4" thickTop="1" thickBot="1">
      <c r="E11727"/>
    </row>
    <row r="11728" spans="5:5" ht="14.4" thickTop="1" thickBot="1">
      <c r="E11728"/>
    </row>
    <row r="11729" spans="5:5" ht="14.4" thickTop="1" thickBot="1">
      <c r="E11729"/>
    </row>
    <row r="11730" spans="5:5" ht="14.4" thickTop="1" thickBot="1">
      <c r="E11730"/>
    </row>
    <row r="11731" spans="5:5" ht="14.4" thickTop="1" thickBot="1">
      <c r="E11731"/>
    </row>
    <row r="11732" spans="5:5" ht="14.4" thickTop="1" thickBot="1">
      <c r="E11732"/>
    </row>
    <row r="11733" spans="5:5" ht="14.4" thickTop="1" thickBot="1">
      <c r="E11733"/>
    </row>
    <row r="11734" spans="5:5" ht="14.4" thickTop="1" thickBot="1">
      <c r="E11734"/>
    </row>
    <row r="11735" spans="5:5" ht="14.4" thickTop="1" thickBot="1">
      <c r="E11735"/>
    </row>
    <row r="11736" spans="5:5" ht="14.4" thickTop="1" thickBot="1">
      <c r="E11736"/>
    </row>
    <row r="11737" spans="5:5" ht="14.4" thickTop="1" thickBot="1">
      <c r="E11737"/>
    </row>
    <row r="11738" spans="5:5" ht="14.4" thickTop="1" thickBot="1">
      <c r="E11738"/>
    </row>
    <row r="11739" spans="5:5" ht="14.4" thickTop="1" thickBot="1">
      <c r="E11739"/>
    </row>
    <row r="11740" spans="5:5" ht="14.4" thickTop="1" thickBot="1">
      <c r="E11740"/>
    </row>
    <row r="11741" spans="5:5" ht="14.4" thickTop="1" thickBot="1">
      <c r="E11741"/>
    </row>
    <row r="11742" spans="5:5" ht="14.4" thickTop="1" thickBot="1">
      <c r="E11742"/>
    </row>
    <row r="11743" spans="5:5" ht="14.4" thickTop="1" thickBot="1">
      <c r="E11743"/>
    </row>
    <row r="11744" spans="5:5" ht="14.4" thickTop="1" thickBot="1">
      <c r="E11744"/>
    </row>
    <row r="11745" spans="5:5" ht="14.4" thickTop="1" thickBot="1">
      <c r="E11745"/>
    </row>
    <row r="11746" spans="5:5" ht="14.4" thickTop="1" thickBot="1">
      <c r="E11746"/>
    </row>
    <row r="11747" spans="5:5" ht="14.4" thickTop="1" thickBot="1">
      <c r="E11747"/>
    </row>
    <row r="11748" spans="5:5" ht="14.4" thickTop="1" thickBot="1">
      <c r="E11748"/>
    </row>
    <row r="11749" spans="5:5" ht="14.4" thickTop="1" thickBot="1">
      <c r="E11749"/>
    </row>
    <row r="11750" spans="5:5" ht="14.4" thickTop="1" thickBot="1">
      <c r="E11750"/>
    </row>
    <row r="11751" spans="5:5" ht="14.4" thickTop="1" thickBot="1">
      <c r="E11751"/>
    </row>
    <row r="11752" spans="5:5" ht="14.4" thickTop="1" thickBot="1">
      <c r="E11752"/>
    </row>
    <row r="11753" spans="5:5" ht="14.4" thickTop="1" thickBot="1">
      <c r="E11753"/>
    </row>
    <row r="11754" spans="5:5" ht="14.4" thickTop="1" thickBot="1">
      <c r="E11754"/>
    </row>
    <row r="11755" spans="5:5" ht="14.4" thickTop="1" thickBot="1">
      <c r="E11755"/>
    </row>
    <row r="11756" spans="5:5" ht="14.4" thickTop="1" thickBot="1">
      <c r="E11756"/>
    </row>
    <row r="11757" spans="5:5" ht="14.4" thickTop="1" thickBot="1">
      <c r="E11757"/>
    </row>
    <row r="11758" spans="5:5" ht="13.8" thickTop="1">
      <c r="E11758"/>
    </row>
    <row r="11759" spans="5:5">
      <c r="E11759"/>
    </row>
    <row r="11760" spans="5:5">
      <c r="E11760"/>
    </row>
    <row r="11761" spans="5:5">
      <c r="E11761"/>
    </row>
    <row r="11762" spans="5:5">
      <c r="E11762"/>
    </row>
    <row r="11763" spans="5:5">
      <c r="E11763"/>
    </row>
    <row r="11764" spans="5:5">
      <c r="E11764"/>
    </row>
    <row r="11765" spans="5:5">
      <c r="E11765"/>
    </row>
    <row r="11766" spans="5:5">
      <c r="E11766"/>
    </row>
    <row r="11767" spans="5:5">
      <c r="E11767"/>
    </row>
    <row r="11768" spans="5:5">
      <c r="E11768"/>
    </row>
    <row r="11769" spans="5:5">
      <c r="E11769"/>
    </row>
    <row r="11770" spans="5:5">
      <c r="E11770"/>
    </row>
    <row r="11771" spans="5:5" ht="13.8" thickBot="1">
      <c r="E11771"/>
    </row>
    <row r="11772" spans="5:5" ht="14.4" thickTop="1" thickBot="1">
      <c r="E11772"/>
    </row>
    <row r="11773" spans="5:5" ht="14.4" thickTop="1" thickBot="1">
      <c r="E11773"/>
    </row>
    <row r="11774" spans="5:5" ht="14.4" thickTop="1" thickBot="1">
      <c r="E11774"/>
    </row>
    <row r="11775" spans="5:5" ht="14.4" thickTop="1" thickBot="1">
      <c r="E11775"/>
    </row>
    <row r="11776" spans="5:5" ht="14.4" thickTop="1" thickBot="1">
      <c r="E11776"/>
    </row>
    <row r="11777" spans="5:5" ht="14.4" thickTop="1" thickBot="1">
      <c r="E11777"/>
    </row>
    <row r="11778" spans="5:5" ht="14.4" thickTop="1" thickBot="1">
      <c r="E11778"/>
    </row>
    <row r="11779" spans="5:5" ht="14.4" thickTop="1" thickBot="1">
      <c r="E11779"/>
    </row>
    <row r="11780" spans="5:5" ht="14.4" thickTop="1" thickBot="1">
      <c r="E11780"/>
    </row>
    <row r="11781" spans="5:5" ht="14.4" thickTop="1" thickBot="1">
      <c r="E11781"/>
    </row>
    <row r="11782" spans="5:5" ht="14.4" thickTop="1" thickBot="1">
      <c r="E11782"/>
    </row>
    <row r="11783" spans="5:5" ht="14.4" thickTop="1" thickBot="1">
      <c r="E11783"/>
    </row>
    <row r="11784" spans="5:5" ht="14.4" thickTop="1" thickBot="1">
      <c r="E11784"/>
    </row>
    <row r="11785" spans="5:5" ht="14.4" thickTop="1" thickBot="1">
      <c r="E11785"/>
    </row>
    <row r="11786" spans="5:5" ht="14.4" thickTop="1" thickBot="1">
      <c r="E11786"/>
    </row>
    <row r="11787" spans="5:5" ht="14.4" thickTop="1" thickBot="1">
      <c r="E11787"/>
    </row>
    <row r="11788" spans="5:5" ht="14.4" thickTop="1" thickBot="1">
      <c r="E11788"/>
    </row>
    <row r="11789" spans="5:5" ht="14.4" thickTop="1" thickBot="1">
      <c r="E11789"/>
    </row>
    <row r="11790" spans="5:5" ht="14.4" thickTop="1" thickBot="1">
      <c r="E11790"/>
    </row>
    <row r="11791" spans="5:5" ht="14.4" thickTop="1" thickBot="1">
      <c r="E11791"/>
    </row>
    <row r="11792" spans="5:5" ht="14.4" thickTop="1" thickBot="1">
      <c r="E11792"/>
    </row>
    <row r="11793" spans="5:5" ht="14.4" thickTop="1" thickBot="1">
      <c r="E11793"/>
    </row>
    <row r="11794" spans="5:5" ht="14.4" thickTop="1" thickBot="1">
      <c r="E11794"/>
    </row>
    <row r="11795" spans="5:5" ht="14.4" thickTop="1" thickBot="1">
      <c r="E11795"/>
    </row>
    <row r="11796" spans="5:5" ht="14.4" thickTop="1" thickBot="1">
      <c r="E11796"/>
    </row>
    <row r="11797" spans="5:5" ht="14.4" thickTop="1" thickBot="1">
      <c r="E11797"/>
    </row>
    <row r="11798" spans="5:5" ht="14.4" thickTop="1" thickBot="1">
      <c r="E11798"/>
    </row>
    <row r="11799" spans="5:5" ht="14.4" thickTop="1" thickBot="1">
      <c r="E11799"/>
    </row>
    <row r="11800" spans="5:5" ht="14.4" thickTop="1" thickBot="1">
      <c r="E11800"/>
    </row>
    <row r="11801" spans="5:5" ht="14.4" thickTop="1" thickBot="1">
      <c r="E11801"/>
    </row>
    <row r="11802" spans="5:5" ht="14.4" thickTop="1" thickBot="1">
      <c r="E11802"/>
    </row>
    <row r="11803" spans="5:5" ht="14.4" thickTop="1" thickBot="1">
      <c r="E11803"/>
    </row>
    <row r="11804" spans="5:5" ht="14.4" thickTop="1" thickBot="1">
      <c r="E11804"/>
    </row>
    <row r="11805" spans="5:5" ht="14.4" thickTop="1" thickBot="1">
      <c r="E11805"/>
    </row>
    <row r="11806" spans="5:5" ht="14.4" thickTop="1" thickBot="1">
      <c r="E11806"/>
    </row>
    <row r="11807" spans="5:5" ht="14.4" thickTop="1" thickBot="1">
      <c r="E11807"/>
    </row>
    <row r="11808" spans="5:5" ht="14.4" thickTop="1" thickBot="1">
      <c r="E11808"/>
    </row>
    <row r="11809" spans="5:5" ht="14.4" thickTop="1" thickBot="1">
      <c r="E11809"/>
    </row>
    <row r="11810" spans="5:5" ht="14.4" thickTop="1" thickBot="1">
      <c r="E11810"/>
    </row>
    <row r="11811" spans="5:5" ht="14.4" thickTop="1" thickBot="1">
      <c r="E11811"/>
    </row>
    <row r="11812" spans="5:5" ht="14.4" thickTop="1" thickBot="1">
      <c r="E11812"/>
    </row>
    <row r="11813" spans="5:5" ht="14.4" thickTop="1" thickBot="1">
      <c r="E11813"/>
    </row>
    <row r="11814" spans="5:5" ht="14.4" thickTop="1" thickBot="1">
      <c r="E11814"/>
    </row>
    <row r="11815" spans="5:5" ht="14.4" thickTop="1" thickBot="1">
      <c r="E11815"/>
    </row>
    <row r="11816" spans="5:5" ht="14.4" thickTop="1" thickBot="1">
      <c r="E11816"/>
    </row>
    <row r="11817" spans="5:5" ht="14.4" thickTop="1" thickBot="1">
      <c r="E11817"/>
    </row>
    <row r="11818" spans="5:5" ht="14.4" thickTop="1" thickBot="1">
      <c r="E11818"/>
    </row>
    <row r="11819" spans="5:5" ht="14.4" thickTop="1" thickBot="1">
      <c r="E11819"/>
    </row>
    <row r="11820" spans="5:5" ht="14.4" thickTop="1" thickBot="1">
      <c r="E11820"/>
    </row>
    <row r="11821" spans="5:5" ht="14.4" thickTop="1" thickBot="1">
      <c r="E11821"/>
    </row>
    <row r="11822" spans="5:5" ht="14.4" thickTop="1" thickBot="1">
      <c r="E11822"/>
    </row>
    <row r="11823" spans="5:5" ht="14.4" thickTop="1" thickBot="1">
      <c r="E11823"/>
    </row>
    <row r="11824" spans="5:5" ht="14.4" thickTop="1" thickBot="1">
      <c r="E11824"/>
    </row>
    <row r="11825" spans="5:5" ht="14.4" thickTop="1" thickBot="1">
      <c r="E11825"/>
    </row>
    <row r="11826" spans="5:5" ht="14.4" thickTop="1" thickBot="1">
      <c r="E11826"/>
    </row>
    <row r="11827" spans="5:5" ht="14.4" thickTop="1" thickBot="1">
      <c r="E11827"/>
    </row>
    <row r="11828" spans="5:5" ht="13.8" thickTop="1">
      <c r="E11828"/>
    </row>
    <row r="11829" spans="5:5">
      <c r="E11829"/>
    </row>
    <row r="11830" spans="5:5">
      <c r="E11830"/>
    </row>
    <row r="11831" spans="5:5">
      <c r="E11831"/>
    </row>
    <row r="11832" spans="5:5">
      <c r="E11832"/>
    </row>
    <row r="11833" spans="5:5">
      <c r="E11833"/>
    </row>
    <row r="11834" spans="5:5">
      <c r="E11834"/>
    </row>
    <row r="11835" spans="5:5">
      <c r="E11835"/>
    </row>
    <row r="11836" spans="5:5">
      <c r="E11836"/>
    </row>
    <row r="11837" spans="5:5">
      <c r="E11837"/>
    </row>
    <row r="11838" spans="5:5">
      <c r="E11838"/>
    </row>
    <row r="11839" spans="5:5">
      <c r="E11839"/>
    </row>
    <row r="11840" spans="5:5">
      <c r="E11840"/>
    </row>
    <row r="11841" spans="5:5" ht="13.8" thickBot="1">
      <c r="E11841"/>
    </row>
    <row r="11842" spans="5:5" ht="14.4" thickTop="1" thickBot="1">
      <c r="E11842"/>
    </row>
    <row r="11843" spans="5:5" ht="14.4" thickTop="1" thickBot="1">
      <c r="E11843"/>
    </row>
    <row r="11844" spans="5:5" ht="14.4" thickTop="1" thickBot="1">
      <c r="E11844"/>
    </row>
    <row r="11845" spans="5:5" ht="14.4" thickTop="1" thickBot="1">
      <c r="E11845"/>
    </row>
    <row r="11846" spans="5:5" ht="14.4" thickTop="1" thickBot="1">
      <c r="E11846"/>
    </row>
    <row r="11847" spans="5:5" ht="14.4" thickTop="1" thickBot="1">
      <c r="E11847"/>
    </row>
    <row r="11848" spans="5:5" ht="14.4" thickTop="1" thickBot="1">
      <c r="E11848"/>
    </row>
    <row r="11849" spans="5:5" ht="14.4" thickTop="1" thickBot="1">
      <c r="E11849"/>
    </row>
    <row r="11850" spans="5:5" ht="14.4" thickTop="1" thickBot="1">
      <c r="E11850"/>
    </row>
    <row r="11851" spans="5:5" ht="14.4" thickTop="1" thickBot="1">
      <c r="E11851"/>
    </row>
    <row r="11852" spans="5:5" ht="14.4" thickTop="1" thickBot="1">
      <c r="E11852"/>
    </row>
    <row r="11853" spans="5:5" ht="14.4" thickTop="1" thickBot="1">
      <c r="E11853"/>
    </row>
    <row r="11854" spans="5:5" ht="14.4" thickTop="1" thickBot="1">
      <c r="E11854"/>
    </row>
    <row r="11855" spans="5:5" ht="14.4" thickTop="1" thickBot="1">
      <c r="E11855"/>
    </row>
    <row r="11856" spans="5:5" ht="14.4" thickTop="1" thickBot="1">
      <c r="E11856"/>
    </row>
    <row r="11857" spans="5:5" ht="14.4" thickTop="1" thickBot="1">
      <c r="E11857"/>
    </row>
    <row r="11858" spans="5:5" ht="14.4" thickTop="1" thickBot="1">
      <c r="E11858"/>
    </row>
    <row r="11859" spans="5:5" ht="14.4" thickTop="1" thickBot="1">
      <c r="E11859"/>
    </row>
    <row r="11860" spans="5:5" ht="14.4" thickTop="1" thickBot="1">
      <c r="E11860"/>
    </row>
    <row r="11861" spans="5:5" ht="14.4" thickTop="1" thickBot="1">
      <c r="E11861"/>
    </row>
    <row r="11862" spans="5:5" ht="14.4" thickTop="1" thickBot="1">
      <c r="E11862"/>
    </row>
    <row r="11863" spans="5:5" ht="14.4" thickTop="1" thickBot="1">
      <c r="E11863"/>
    </row>
    <row r="11864" spans="5:5" ht="14.4" thickTop="1" thickBot="1">
      <c r="E11864"/>
    </row>
    <row r="11865" spans="5:5" ht="14.4" thickTop="1" thickBot="1">
      <c r="E11865"/>
    </row>
    <row r="11866" spans="5:5" ht="14.4" thickTop="1" thickBot="1">
      <c r="E11866"/>
    </row>
    <row r="11867" spans="5:5" ht="14.4" thickTop="1" thickBot="1">
      <c r="E11867"/>
    </row>
    <row r="11868" spans="5:5" ht="14.4" thickTop="1" thickBot="1">
      <c r="E11868"/>
    </row>
    <row r="11869" spans="5:5" ht="14.4" thickTop="1" thickBot="1">
      <c r="E11869"/>
    </row>
    <row r="11870" spans="5:5" ht="14.4" thickTop="1" thickBot="1">
      <c r="E11870"/>
    </row>
    <row r="11871" spans="5:5" ht="14.4" thickTop="1" thickBot="1">
      <c r="E11871"/>
    </row>
    <row r="11872" spans="5:5" ht="14.4" thickTop="1" thickBot="1">
      <c r="E11872"/>
    </row>
    <row r="11873" spans="5:5" ht="14.4" thickTop="1" thickBot="1">
      <c r="E11873"/>
    </row>
    <row r="11874" spans="5:5" ht="14.4" thickTop="1" thickBot="1">
      <c r="E11874"/>
    </row>
    <row r="11875" spans="5:5" ht="14.4" thickTop="1" thickBot="1">
      <c r="E11875"/>
    </row>
    <row r="11876" spans="5:5" ht="14.4" thickTop="1" thickBot="1">
      <c r="E11876"/>
    </row>
    <row r="11877" spans="5:5" ht="14.4" thickTop="1" thickBot="1">
      <c r="E11877"/>
    </row>
    <row r="11878" spans="5:5" ht="14.4" thickTop="1" thickBot="1">
      <c r="E11878"/>
    </row>
    <row r="11879" spans="5:5" ht="14.4" thickTop="1" thickBot="1">
      <c r="E11879"/>
    </row>
    <row r="11880" spans="5:5" ht="14.4" thickTop="1" thickBot="1">
      <c r="E11880"/>
    </row>
    <row r="11881" spans="5:5" ht="14.4" thickTop="1" thickBot="1">
      <c r="E11881"/>
    </row>
    <row r="11882" spans="5:5" ht="14.4" thickTop="1" thickBot="1">
      <c r="E11882"/>
    </row>
    <row r="11883" spans="5:5" ht="14.4" thickTop="1" thickBot="1">
      <c r="E11883"/>
    </row>
    <row r="11884" spans="5:5" ht="14.4" thickTop="1" thickBot="1">
      <c r="E11884"/>
    </row>
    <row r="11885" spans="5:5" ht="14.4" thickTop="1" thickBot="1">
      <c r="E11885"/>
    </row>
    <row r="11886" spans="5:5" ht="14.4" thickTop="1" thickBot="1">
      <c r="E11886"/>
    </row>
    <row r="11887" spans="5:5" ht="14.4" thickTop="1" thickBot="1">
      <c r="E11887"/>
    </row>
    <row r="11888" spans="5:5" ht="14.4" thickTop="1" thickBot="1">
      <c r="E11888"/>
    </row>
    <row r="11889" spans="5:5" ht="14.4" thickTop="1" thickBot="1">
      <c r="E11889"/>
    </row>
    <row r="11890" spans="5:5" ht="14.4" thickTop="1" thickBot="1">
      <c r="E11890"/>
    </row>
    <row r="11891" spans="5:5" ht="14.4" thickTop="1" thickBot="1">
      <c r="E11891"/>
    </row>
    <row r="11892" spans="5:5" ht="14.4" thickTop="1" thickBot="1">
      <c r="E11892"/>
    </row>
    <row r="11893" spans="5:5" ht="14.4" thickTop="1" thickBot="1">
      <c r="E11893"/>
    </row>
    <row r="11894" spans="5:5" ht="14.4" thickTop="1" thickBot="1">
      <c r="E11894"/>
    </row>
    <row r="11895" spans="5:5" ht="14.4" thickTop="1" thickBot="1">
      <c r="E11895"/>
    </row>
    <row r="11896" spans="5:5" ht="14.4" thickTop="1" thickBot="1">
      <c r="E11896"/>
    </row>
    <row r="11897" spans="5:5" ht="14.4" thickTop="1" thickBot="1">
      <c r="E11897"/>
    </row>
    <row r="11898" spans="5:5" ht="13.8" thickTop="1">
      <c r="E11898"/>
    </row>
    <row r="11899" spans="5:5">
      <c r="E11899"/>
    </row>
    <row r="11900" spans="5:5">
      <c r="E11900"/>
    </row>
    <row r="11901" spans="5:5">
      <c r="E11901"/>
    </row>
    <row r="11902" spans="5:5">
      <c r="E11902"/>
    </row>
    <row r="11903" spans="5:5">
      <c r="E11903"/>
    </row>
    <row r="11904" spans="5:5">
      <c r="E11904"/>
    </row>
    <row r="11905" spans="5:5">
      <c r="E11905"/>
    </row>
    <row r="11906" spans="5:5">
      <c r="E11906"/>
    </row>
    <row r="11907" spans="5:5">
      <c r="E11907"/>
    </row>
    <row r="11908" spans="5:5">
      <c r="E11908"/>
    </row>
    <row r="11909" spans="5:5">
      <c r="E11909"/>
    </row>
    <row r="11910" spans="5:5">
      <c r="E11910"/>
    </row>
    <row r="11911" spans="5:5" ht="13.8" thickBot="1">
      <c r="E11911"/>
    </row>
    <row r="11912" spans="5:5" ht="14.4" thickTop="1" thickBot="1">
      <c r="E11912"/>
    </row>
    <row r="11913" spans="5:5" ht="14.4" thickTop="1" thickBot="1">
      <c r="E11913"/>
    </row>
    <row r="11914" spans="5:5" ht="14.4" thickTop="1" thickBot="1">
      <c r="E11914"/>
    </row>
    <row r="11915" spans="5:5" ht="14.4" thickTop="1" thickBot="1">
      <c r="E11915"/>
    </row>
    <row r="11916" spans="5:5" ht="14.4" thickTop="1" thickBot="1">
      <c r="E11916"/>
    </row>
    <row r="11917" spans="5:5" ht="14.4" thickTop="1" thickBot="1">
      <c r="E11917"/>
    </row>
    <row r="11918" spans="5:5" ht="14.4" thickTop="1" thickBot="1">
      <c r="E11918"/>
    </row>
    <row r="11919" spans="5:5" ht="14.4" thickTop="1" thickBot="1">
      <c r="E11919"/>
    </row>
    <row r="11920" spans="5:5" ht="14.4" thickTop="1" thickBot="1">
      <c r="E11920"/>
    </row>
    <row r="11921" spans="5:5" ht="14.4" thickTop="1" thickBot="1">
      <c r="E11921"/>
    </row>
    <row r="11922" spans="5:5" ht="14.4" thickTop="1" thickBot="1">
      <c r="E11922"/>
    </row>
    <row r="11923" spans="5:5" ht="14.4" thickTop="1" thickBot="1">
      <c r="E11923"/>
    </row>
    <row r="11924" spans="5:5" ht="14.4" thickTop="1" thickBot="1">
      <c r="E11924"/>
    </row>
    <row r="11925" spans="5:5" ht="14.4" thickTop="1" thickBot="1">
      <c r="E11925"/>
    </row>
    <row r="11926" spans="5:5" ht="14.4" thickTop="1" thickBot="1">
      <c r="E11926"/>
    </row>
    <row r="11927" spans="5:5" ht="14.4" thickTop="1" thickBot="1">
      <c r="E11927"/>
    </row>
    <row r="11928" spans="5:5" ht="14.4" thickTop="1" thickBot="1">
      <c r="E11928"/>
    </row>
    <row r="11929" spans="5:5" ht="14.4" thickTop="1" thickBot="1">
      <c r="E11929"/>
    </row>
    <row r="11930" spans="5:5" ht="14.4" thickTop="1" thickBot="1">
      <c r="E11930"/>
    </row>
    <row r="11931" spans="5:5" ht="14.4" thickTop="1" thickBot="1">
      <c r="E11931"/>
    </row>
    <row r="11932" spans="5:5" ht="14.4" thickTop="1" thickBot="1">
      <c r="E11932"/>
    </row>
    <row r="11933" spans="5:5" ht="14.4" thickTop="1" thickBot="1">
      <c r="E11933"/>
    </row>
    <row r="11934" spans="5:5" ht="14.4" thickTop="1" thickBot="1">
      <c r="E11934"/>
    </row>
    <row r="11935" spans="5:5" ht="14.4" thickTop="1" thickBot="1">
      <c r="E11935"/>
    </row>
    <row r="11936" spans="5:5" ht="14.4" thickTop="1" thickBot="1">
      <c r="E11936"/>
    </row>
    <row r="11937" spans="5:5" ht="14.4" thickTop="1" thickBot="1">
      <c r="E11937"/>
    </row>
    <row r="11938" spans="5:5" ht="14.4" thickTop="1" thickBot="1">
      <c r="E11938"/>
    </row>
    <row r="11939" spans="5:5" ht="14.4" thickTop="1" thickBot="1">
      <c r="E11939"/>
    </row>
    <row r="11940" spans="5:5" ht="14.4" thickTop="1" thickBot="1">
      <c r="E11940"/>
    </row>
    <row r="11941" spans="5:5" ht="14.4" thickTop="1" thickBot="1">
      <c r="E11941"/>
    </row>
    <row r="11942" spans="5:5" ht="14.4" thickTop="1" thickBot="1">
      <c r="E11942"/>
    </row>
    <row r="11943" spans="5:5" ht="14.4" thickTop="1" thickBot="1">
      <c r="E11943"/>
    </row>
    <row r="11944" spans="5:5" ht="14.4" thickTop="1" thickBot="1">
      <c r="E11944"/>
    </row>
    <row r="11945" spans="5:5" ht="14.4" thickTop="1" thickBot="1">
      <c r="E11945"/>
    </row>
    <row r="11946" spans="5:5" ht="14.4" thickTop="1" thickBot="1">
      <c r="E11946"/>
    </row>
    <row r="11947" spans="5:5" ht="14.4" thickTop="1" thickBot="1">
      <c r="E11947"/>
    </row>
    <row r="11948" spans="5:5" ht="14.4" thickTop="1" thickBot="1">
      <c r="E11948"/>
    </row>
    <row r="11949" spans="5:5" ht="14.4" thickTop="1" thickBot="1">
      <c r="E11949"/>
    </row>
    <row r="11950" spans="5:5" ht="14.4" thickTop="1" thickBot="1">
      <c r="E11950"/>
    </row>
    <row r="11951" spans="5:5" ht="14.4" thickTop="1" thickBot="1">
      <c r="E11951"/>
    </row>
    <row r="11952" spans="5:5" ht="14.4" thickTop="1" thickBot="1">
      <c r="E11952"/>
    </row>
    <row r="11953" spans="5:5" ht="14.4" thickTop="1" thickBot="1">
      <c r="E11953"/>
    </row>
    <row r="11954" spans="5:5" ht="14.4" thickTop="1" thickBot="1">
      <c r="E11954"/>
    </row>
    <row r="11955" spans="5:5" ht="14.4" thickTop="1" thickBot="1">
      <c r="E11955"/>
    </row>
    <row r="11956" spans="5:5" ht="14.4" thickTop="1" thickBot="1">
      <c r="E11956"/>
    </row>
    <row r="11957" spans="5:5" ht="14.4" thickTop="1" thickBot="1">
      <c r="E11957"/>
    </row>
    <row r="11958" spans="5:5" ht="14.4" thickTop="1" thickBot="1">
      <c r="E11958"/>
    </row>
    <row r="11959" spans="5:5" ht="14.4" thickTop="1" thickBot="1">
      <c r="E11959"/>
    </row>
    <row r="11960" spans="5:5" ht="14.4" thickTop="1" thickBot="1">
      <c r="E11960"/>
    </row>
    <row r="11961" spans="5:5" ht="14.4" thickTop="1" thickBot="1">
      <c r="E11961"/>
    </row>
    <row r="11962" spans="5:5" ht="14.4" thickTop="1" thickBot="1">
      <c r="E11962"/>
    </row>
    <row r="11963" spans="5:5" ht="14.4" thickTop="1" thickBot="1">
      <c r="E11963"/>
    </row>
    <row r="11964" spans="5:5" ht="14.4" thickTop="1" thickBot="1">
      <c r="E11964"/>
    </row>
    <row r="11965" spans="5:5" ht="14.4" thickTop="1" thickBot="1">
      <c r="E11965"/>
    </row>
    <row r="11966" spans="5:5" ht="14.4" thickTop="1" thickBot="1">
      <c r="E11966"/>
    </row>
    <row r="11967" spans="5:5" ht="14.4" thickTop="1" thickBot="1">
      <c r="E11967"/>
    </row>
    <row r="11968" spans="5:5" ht="13.8" thickTop="1">
      <c r="E11968"/>
    </row>
    <row r="11969" spans="5:5">
      <c r="E11969"/>
    </row>
    <row r="11970" spans="5:5">
      <c r="E11970"/>
    </row>
    <row r="11971" spans="5:5">
      <c r="E11971"/>
    </row>
    <row r="11972" spans="5:5">
      <c r="E11972"/>
    </row>
    <row r="11973" spans="5:5">
      <c r="E11973"/>
    </row>
    <row r="11974" spans="5:5">
      <c r="E11974"/>
    </row>
    <row r="11975" spans="5:5">
      <c r="E11975"/>
    </row>
    <row r="11976" spans="5:5">
      <c r="E11976"/>
    </row>
    <row r="11977" spans="5:5">
      <c r="E11977"/>
    </row>
    <row r="11978" spans="5:5">
      <c r="E11978"/>
    </row>
    <row r="11979" spans="5:5">
      <c r="E11979"/>
    </row>
    <row r="11980" spans="5:5">
      <c r="E11980"/>
    </row>
    <row r="11981" spans="5:5" ht="13.8" thickBot="1">
      <c r="E11981"/>
    </row>
    <row r="11982" spans="5:5" ht="14.4" thickTop="1" thickBot="1">
      <c r="E11982"/>
    </row>
    <row r="11983" spans="5:5" ht="14.4" thickTop="1" thickBot="1">
      <c r="E11983"/>
    </row>
    <row r="11984" spans="5:5" ht="14.4" thickTop="1" thickBot="1">
      <c r="E11984"/>
    </row>
    <row r="11985" spans="5:5" ht="14.4" thickTop="1" thickBot="1">
      <c r="E11985"/>
    </row>
    <row r="11986" spans="5:5" ht="14.4" thickTop="1" thickBot="1">
      <c r="E11986"/>
    </row>
    <row r="11987" spans="5:5" ht="14.4" thickTop="1" thickBot="1">
      <c r="E11987"/>
    </row>
    <row r="11988" spans="5:5" ht="14.4" thickTop="1" thickBot="1">
      <c r="E11988"/>
    </row>
    <row r="11989" spans="5:5" ht="14.4" thickTop="1" thickBot="1">
      <c r="E11989"/>
    </row>
    <row r="11990" spans="5:5" ht="14.4" thickTop="1" thickBot="1">
      <c r="E11990"/>
    </row>
    <row r="11991" spans="5:5" ht="14.4" thickTop="1" thickBot="1">
      <c r="E11991"/>
    </row>
    <row r="11992" spans="5:5" ht="14.4" thickTop="1" thickBot="1">
      <c r="E11992"/>
    </row>
    <row r="11993" spans="5:5" ht="14.4" thickTop="1" thickBot="1">
      <c r="E11993"/>
    </row>
    <row r="11994" spans="5:5" ht="14.4" thickTop="1" thickBot="1">
      <c r="E11994"/>
    </row>
    <row r="11995" spans="5:5" ht="14.4" thickTop="1" thickBot="1">
      <c r="E11995"/>
    </row>
    <row r="11996" spans="5:5" ht="14.4" thickTop="1" thickBot="1">
      <c r="E11996"/>
    </row>
    <row r="11997" spans="5:5" ht="14.4" thickTop="1" thickBot="1">
      <c r="E11997"/>
    </row>
    <row r="11998" spans="5:5" ht="14.4" thickTop="1" thickBot="1">
      <c r="E11998"/>
    </row>
    <row r="11999" spans="5:5" ht="14.4" thickTop="1" thickBot="1">
      <c r="E11999"/>
    </row>
    <row r="12000" spans="5:5" ht="14.4" thickTop="1" thickBot="1">
      <c r="E12000"/>
    </row>
    <row r="12001" spans="5:5" ht="14.4" thickTop="1" thickBot="1">
      <c r="E12001"/>
    </row>
    <row r="12002" spans="5:5" ht="14.4" thickTop="1" thickBot="1">
      <c r="E12002"/>
    </row>
    <row r="12003" spans="5:5" ht="14.4" thickTop="1" thickBot="1">
      <c r="E12003"/>
    </row>
    <row r="12004" spans="5:5" ht="14.4" thickTop="1" thickBot="1">
      <c r="E12004"/>
    </row>
    <row r="12005" spans="5:5" ht="14.4" thickTop="1" thickBot="1">
      <c r="E12005"/>
    </row>
    <row r="12006" spans="5:5" ht="14.4" thickTop="1" thickBot="1">
      <c r="E12006"/>
    </row>
    <row r="12007" spans="5:5" ht="14.4" thickTop="1" thickBot="1">
      <c r="E12007"/>
    </row>
    <row r="12008" spans="5:5" ht="14.4" thickTop="1" thickBot="1">
      <c r="E12008"/>
    </row>
    <row r="12009" spans="5:5" ht="14.4" thickTop="1" thickBot="1">
      <c r="E12009"/>
    </row>
    <row r="12010" spans="5:5" ht="14.4" thickTop="1" thickBot="1">
      <c r="E12010"/>
    </row>
    <row r="12011" spans="5:5" ht="14.4" thickTop="1" thickBot="1">
      <c r="E12011"/>
    </row>
    <row r="12012" spans="5:5" ht="14.4" thickTop="1" thickBot="1">
      <c r="E12012"/>
    </row>
    <row r="12013" spans="5:5" ht="14.4" thickTop="1" thickBot="1">
      <c r="E12013"/>
    </row>
    <row r="12014" spans="5:5" ht="14.4" thickTop="1" thickBot="1">
      <c r="E12014"/>
    </row>
    <row r="12015" spans="5:5" ht="14.4" thickTop="1" thickBot="1">
      <c r="E12015"/>
    </row>
    <row r="12016" spans="5:5" ht="14.4" thickTop="1" thickBot="1">
      <c r="E12016"/>
    </row>
    <row r="12017" spans="5:5" ht="14.4" thickTop="1" thickBot="1">
      <c r="E12017"/>
    </row>
    <row r="12018" spans="5:5" ht="14.4" thickTop="1" thickBot="1">
      <c r="E12018"/>
    </row>
    <row r="12019" spans="5:5" ht="14.4" thickTop="1" thickBot="1">
      <c r="E12019"/>
    </row>
    <row r="12020" spans="5:5" ht="14.4" thickTop="1" thickBot="1">
      <c r="E12020"/>
    </row>
    <row r="12021" spans="5:5" ht="14.4" thickTop="1" thickBot="1">
      <c r="E12021"/>
    </row>
    <row r="12022" spans="5:5" ht="14.4" thickTop="1" thickBot="1">
      <c r="E12022"/>
    </row>
    <row r="12023" spans="5:5" ht="14.4" thickTop="1" thickBot="1">
      <c r="E12023"/>
    </row>
    <row r="12024" spans="5:5" ht="14.4" thickTop="1" thickBot="1">
      <c r="E12024"/>
    </row>
    <row r="12025" spans="5:5" ht="14.4" thickTop="1" thickBot="1">
      <c r="E12025"/>
    </row>
    <row r="12026" spans="5:5" ht="14.4" thickTop="1" thickBot="1">
      <c r="E12026"/>
    </row>
    <row r="12027" spans="5:5" ht="14.4" thickTop="1" thickBot="1">
      <c r="E12027"/>
    </row>
    <row r="12028" spans="5:5" ht="14.4" thickTop="1" thickBot="1">
      <c r="E12028"/>
    </row>
    <row r="12029" spans="5:5" ht="14.4" thickTop="1" thickBot="1">
      <c r="E12029"/>
    </row>
    <row r="12030" spans="5:5" ht="14.4" thickTop="1" thickBot="1">
      <c r="E12030"/>
    </row>
    <row r="12031" spans="5:5" ht="14.4" thickTop="1" thickBot="1">
      <c r="E12031"/>
    </row>
    <row r="12032" spans="5:5" ht="14.4" thickTop="1" thickBot="1">
      <c r="E12032"/>
    </row>
    <row r="12033" spans="5:5" ht="14.4" thickTop="1" thickBot="1">
      <c r="E12033"/>
    </row>
    <row r="12034" spans="5:5" ht="14.4" thickTop="1" thickBot="1">
      <c r="E12034"/>
    </row>
    <row r="12035" spans="5:5" ht="14.4" thickTop="1" thickBot="1">
      <c r="E12035"/>
    </row>
    <row r="12036" spans="5:5" ht="14.4" thickTop="1" thickBot="1">
      <c r="E12036"/>
    </row>
    <row r="12037" spans="5:5" ht="14.4" thickTop="1" thickBot="1">
      <c r="E12037"/>
    </row>
    <row r="12038" spans="5:5" ht="13.8" thickTop="1">
      <c r="E12038"/>
    </row>
    <row r="12039" spans="5:5">
      <c r="E12039"/>
    </row>
    <row r="12040" spans="5:5">
      <c r="E12040"/>
    </row>
    <row r="12041" spans="5:5">
      <c r="E12041"/>
    </row>
    <row r="12042" spans="5:5">
      <c r="E12042"/>
    </row>
    <row r="12043" spans="5:5">
      <c r="E12043"/>
    </row>
    <row r="12044" spans="5:5">
      <c r="E12044"/>
    </row>
    <row r="12045" spans="5:5">
      <c r="E12045"/>
    </row>
    <row r="12046" spans="5:5">
      <c r="E12046"/>
    </row>
    <row r="12047" spans="5:5">
      <c r="E12047"/>
    </row>
    <row r="12048" spans="5:5">
      <c r="E12048"/>
    </row>
    <row r="12049" spans="5:5">
      <c r="E12049"/>
    </row>
    <row r="12050" spans="5:5">
      <c r="E12050"/>
    </row>
    <row r="12051" spans="5:5" ht="13.8" thickBot="1">
      <c r="E12051"/>
    </row>
    <row r="12052" spans="5:5" ht="14.4" thickTop="1" thickBot="1">
      <c r="E12052"/>
    </row>
    <row r="12053" spans="5:5" ht="14.4" thickTop="1" thickBot="1">
      <c r="E12053"/>
    </row>
    <row r="12054" spans="5:5" ht="14.4" thickTop="1" thickBot="1">
      <c r="E12054"/>
    </row>
    <row r="12055" spans="5:5" ht="14.4" thickTop="1" thickBot="1">
      <c r="E12055"/>
    </row>
    <row r="12056" spans="5:5" ht="14.4" thickTop="1" thickBot="1">
      <c r="E12056"/>
    </row>
    <row r="12057" spans="5:5" ht="14.4" thickTop="1" thickBot="1">
      <c r="E12057"/>
    </row>
    <row r="12058" spans="5:5" ht="14.4" thickTop="1" thickBot="1">
      <c r="E12058"/>
    </row>
    <row r="12059" spans="5:5" ht="14.4" thickTop="1" thickBot="1">
      <c r="E12059"/>
    </row>
    <row r="12060" spans="5:5" ht="14.4" thickTop="1" thickBot="1">
      <c r="E12060"/>
    </row>
    <row r="12061" spans="5:5" ht="14.4" thickTop="1" thickBot="1">
      <c r="E12061"/>
    </row>
    <row r="12062" spans="5:5" ht="14.4" thickTop="1" thickBot="1">
      <c r="E12062"/>
    </row>
    <row r="12063" spans="5:5" ht="14.4" thickTop="1" thickBot="1">
      <c r="E12063"/>
    </row>
    <row r="12064" spans="5:5" ht="14.4" thickTop="1" thickBot="1">
      <c r="E12064"/>
    </row>
    <row r="12065" spans="5:5" ht="14.4" thickTop="1" thickBot="1">
      <c r="E12065"/>
    </row>
    <row r="12066" spans="5:5" ht="14.4" thickTop="1" thickBot="1">
      <c r="E12066"/>
    </row>
    <row r="12067" spans="5:5" ht="14.4" thickTop="1" thickBot="1">
      <c r="E12067"/>
    </row>
    <row r="12068" spans="5:5" ht="14.4" thickTop="1" thickBot="1">
      <c r="E12068"/>
    </row>
    <row r="12069" spans="5:5" ht="14.4" thickTop="1" thickBot="1">
      <c r="E12069"/>
    </row>
    <row r="12070" spans="5:5" ht="14.4" thickTop="1" thickBot="1">
      <c r="E12070"/>
    </row>
    <row r="12071" spans="5:5" ht="14.4" thickTop="1" thickBot="1">
      <c r="E12071"/>
    </row>
    <row r="12072" spans="5:5" ht="14.4" thickTop="1" thickBot="1">
      <c r="E12072"/>
    </row>
    <row r="12073" spans="5:5" ht="14.4" thickTop="1" thickBot="1">
      <c r="E12073"/>
    </row>
    <row r="12074" spans="5:5" ht="14.4" thickTop="1" thickBot="1">
      <c r="E12074"/>
    </row>
    <row r="12075" spans="5:5" ht="14.4" thickTop="1" thickBot="1">
      <c r="E12075"/>
    </row>
    <row r="12076" spans="5:5" ht="14.4" thickTop="1" thickBot="1">
      <c r="E12076"/>
    </row>
    <row r="12077" spans="5:5" ht="14.4" thickTop="1" thickBot="1">
      <c r="E12077"/>
    </row>
    <row r="12078" spans="5:5" ht="14.4" thickTop="1" thickBot="1">
      <c r="E12078"/>
    </row>
    <row r="12079" spans="5:5" ht="14.4" thickTop="1" thickBot="1">
      <c r="E12079"/>
    </row>
    <row r="12080" spans="5:5" ht="14.4" thickTop="1" thickBot="1">
      <c r="E12080"/>
    </row>
    <row r="12081" spans="5:5" ht="14.4" thickTop="1" thickBot="1">
      <c r="E12081"/>
    </row>
    <row r="12082" spans="5:5" ht="14.4" thickTop="1" thickBot="1">
      <c r="E12082"/>
    </row>
    <row r="12083" spans="5:5" ht="14.4" thickTop="1" thickBot="1">
      <c r="E12083"/>
    </row>
    <row r="12084" spans="5:5" ht="14.4" thickTop="1" thickBot="1">
      <c r="E12084"/>
    </row>
    <row r="12085" spans="5:5" ht="14.4" thickTop="1" thickBot="1">
      <c r="E12085"/>
    </row>
    <row r="12086" spans="5:5" ht="14.4" thickTop="1" thickBot="1">
      <c r="E12086"/>
    </row>
    <row r="12087" spans="5:5" ht="14.4" thickTop="1" thickBot="1">
      <c r="E12087"/>
    </row>
    <row r="12088" spans="5:5" ht="14.4" thickTop="1" thickBot="1">
      <c r="E12088"/>
    </row>
    <row r="12089" spans="5:5" ht="14.4" thickTop="1" thickBot="1">
      <c r="E12089"/>
    </row>
    <row r="12090" spans="5:5" ht="14.4" thickTop="1" thickBot="1">
      <c r="E12090"/>
    </row>
    <row r="12091" spans="5:5" ht="14.4" thickTop="1" thickBot="1">
      <c r="E12091"/>
    </row>
    <row r="12092" spans="5:5" ht="14.4" thickTop="1" thickBot="1">
      <c r="E12092"/>
    </row>
    <row r="12093" spans="5:5" ht="14.4" thickTop="1" thickBot="1">
      <c r="E12093"/>
    </row>
    <row r="12094" spans="5:5" ht="14.4" thickTop="1" thickBot="1">
      <c r="E12094"/>
    </row>
    <row r="12095" spans="5:5" ht="14.4" thickTop="1" thickBot="1">
      <c r="E12095"/>
    </row>
    <row r="12096" spans="5:5" ht="14.4" thickTop="1" thickBot="1">
      <c r="E12096"/>
    </row>
    <row r="12097" spans="5:5" ht="14.4" thickTop="1" thickBot="1">
      <c r="E12097"/>
    </row>
    <row r="12098" spans="5:5" ht="14.4" thickTop="1" thickBot="1">
      <c r="E12098"/>
    </row>
    <row r="12099" spans="5:5" ht="14.4" thickTop="1" thickBot="1">
      <c r="E12099"/>
    </row>
    <row r="12100" spans="5:5" ht="14.4" thickTop="1" thickBot="1">
      <c r="E12100"/>
    </row>
    <row r="12101" spans="5:5" ht="14.4" thickTop="1" thickBot="1">
      <c r="E12101"/>
    </row>
    <row r="12102" spans="5:5" ht="14.4" thickTop="1" thickBot="1">
      <c r="E12102"/>
    </row>
    <row r="12103" spans="5:5" ht="14.4" thickTop="1" thickBot="1">
      <c r="E12103"/>
    </row>
    <row r="12104" spans="5:5" ht="14.4" thickTop="1" thickBot="1">
      <c r="E12104"/>
    </row>
    <row r="12105" spans="5:5" ht="14.4" thickTop="1" thickBot="1">
      <c r="E12105"/>
    </row>
    <row r="12106" spans="5:5" ht="14.4" thickTop="1" thickBot="1">
      <c r="E12106"/>
    </row>
    <row r="12107" spans="5:5" ht="14.4" thickTop="1" thickBot="1">
      <c r="E12107"/>
    </row>
    <row r="12108" spans="5:5" ht="13.8" thickTop="1">
      <c r="E12108"/>
    </row>
    <row r="12109" spans="5:5">
      <c r="E12109"/>
    </row>
    <row r="12110" spans="5:5">
      <c r="E12110"/>
    </row>
    <row r="12111" spans="5:5">
      <c r="E12111"/>
    </row>
    <row r="12112" spans="5:5">
      <c r="E12112"/>
    </row>
    <row r="12113" spans="5:5">
      <c r="E12113"/>
    </row>
    <row r="12114" spans="5:5">
      <c r="E12114"/>
    </row>
    <row r="12115" spans="5:5">
      <c r="E12115"/>
    </row>
    <row r="12116" spans="5:5">
      <c r="E12116"/>
    </row>
    <row r="12117" spans="5:5">
      <c r="E12117"/>
    </row>
    <row r="12118" spans="5:5">
      <c r="E12118"/>
    </row>
    <row r="12119" spans="5:5">
      <c r="E12119"/>
    </row>
    <row r="12120" spans="5:5">
      <c r="E12120"/>
    </row>
    <row r="12121" spans="5:5" ht="13.8" thickBot="1">
      <c r="E12121"/>
    </row>
    <row r="12122" spans="5:5" ht="14.4" thickTop="1" thickBot="1">
      <c r="E12122"/>
    </row>
    <row r="12123" spans="5:5" ht="14.4" thickTop="1" thickBot="1">
      <c r="E12123"/>
    </row>
    <row r="12124" spans="5:5" ht="14.4" thickTop="1" thickBot="1">
      <c r="E12124"/>
    </row>
    <row r="12125" spans="5:5" ht="14.4" thickTop="1" thickBot="1">
      <c r="E12125"/>
    </row>
    <row r="12126" spans="5:5" ht="14.4" thickTop="1" thickBot="1">
      <c r="E12126"/>
    </row>
    <row r="12127" spans="5:5" ht="14.4" thickTop="1" thickBot="1">
      <c r="E12127"/>
    </row>
    <row r="12128" spans="5:5" ht="14.4" thickTop="1" thickBot="1">
      <c r="E12128"/>
    </row>
    <row r="12129" spans="5:5" ht="14.4" thickTop="1" thickBot="1">
      <c r="E12129"/>
    </row>
    <row r="12130" spans="5:5" ht="14.4" thickTop="1" thickBot="1">
      <c r="E12130"/>
    </row>
    <row r="12131" spans="5:5" ht="14.4" thickTop="1" thickBot="1">
      <c r="E12131"/>
    </row>
    <row r="12132" spans="5:5" ht="14.4" thickTop="1" thickBot="1">
      <c r="E12132"/>
    </row>
    <row r="12133" spans="5:5" ht="14.4" thickTop="1" thickBot="1">
      <c r="E12133"/>
    </row>
    <row r="12134" spans="5:5" ht="14.4" thickTop="1" thickBot="1">
      <c r="E12134"/>
    </row>
    <row r="12135" spans="5:5" ht="14.4" thickTop="1" thickBot="1">
      <c r="E12135"/>
    </row>
    <row r="12136" spans="5:5" ht="14.4" thickTop="1" thickBot="1">
      <c r="E12136"/>
    </row>
    <row r="12137" spans="5:5" ht="14.4" thickTop="1" thickBot="1">
      <c r="E12137"/>
    </row>
    <row r="12138" spans="5:5" ht="14.4" thickTop="1" thickBot="1">
      <c r="E12138"/>
    </row>
    <row r="12139" spans="5:5" ht="14.4" thickTop="1" thickBot="1">
      <c r="E12139"/>
    </row>
    <row r="12140" spans="5:5" ht="14.4" thickTop="1" thickBot="1">
      <c r="E12140"/>
    </row>
    <row r="12141" spans="5:5" ht="14.4" thickTop="1" thickBot="1">
      <c r="E12141"/>
    </row>
    <row r="12142" spans="5:5" ht="14.4" thickTop="1" thickBot="1">
      <c r="E12142"/>
    </row>
    <row r="12143" spans="5:5" ht="14.4" thickTop="1" thickBot="1">
      <c r="E12143"/>
    </row>
    <row r="12144" spans="5:5" ht="14.4" thickTop="1" thickBot="1">
      <c r="E12144"/>
    </row>
    <row r="12145" spans="5:5" ht="14.4" thickTop="1" thickBot="1">
      <c r="E12145"/>
    </row>
    <row r="12146" spans="5:5" ht="14.4" thickTop="1" thickBot="1">
      <c r="E12146"/>
    </row>
    <row r="12147" spans="5:5" ht="14.4" thickTop="1" thickBot="1">
      <c r="E12147"/>
    </row>
    <row r="12148" spans="5:5" ht="14.4" thickTop="1" thickBot="1">
      <c r="E12148"/>
    </row>
    <row r="12149" spans="5:5" ht="14.4" thickTop="1" thickBot="1">
      <c r="E12149"/>
    </row>
    <row r="12150" spans="5:5" ht="14.4" thickTop="1" thickBot="1">
      <c r="E12150"/>
    </row>
    <row r="12151" spans="5:5" ht="14.4" thickTop="1" thickBot="1">
      <c r="E12151"/>
    </row>
    <row r="12152" spans="5:5" ht="14.4" thickTop="1" thickBot="1">
      <c r="E12152"/>
    </row>
    <row r="12153" spans="5:5" ht="14.4" thickTop="1" thickBot="1">
      <c r="E12153"/>
    </row>
    <row r="12154" spans="5:5" ht="14.4" thickTop="1" thickBot="1">
      <c r="E12154"/>
    </row>
    <row r="12155" spans="5:5" ht="14.4" thickTop="1" thickBot="1">
      <c r="E12155"/>
    </row>
    <row r="12156" spans="5:5" ht="14.4" thickTop="1" thickBot="1">
      <c r="E12156"/>
    </row>
    <row r="12157" spans="5:5" ht="14.4" thickTop="1" thickBot="1">
      <c r="E12157"/>
    </row>
    <row r="12158" spans="5:5" ht="14.4" thickTop="1" thickBot="1">
      <c r="E12158"/>
    </row>
    <row r="12159" spans="5:5" ht="14.4" thickTop="1" thickBot="1">
      <c r="E12159"/>
    </row>
    <row r="12160" spans="5:5" ht="14.4" thickTop="1" thickBot="1">
      <c r="E12160"/>
    </row>
    <row r="12161" spans="5:5" ht="14.4" thickTop="1" thickBot="1">
      <c r="E12161"/>
    </row>
    <row r="12162" spans="5:5" ht="14.4" thickTop="1" thickBot="1">
      <c r="E12162"/>
    </row>
    <row r="12163" spans="5:5" ht="14.4" thickTop="1" thickBot="1">
      <c r="E12163"/>
    </row>
    <row r="12164" spans="5:5" ht="14.4" thickTop="1" thickBot="1">
      <c r="E12164"/>
    </row>
    <row r="12165" spans="5:5" ht="14.4" thickTop="1" thickBot="1">
      <c r="E12165"/>
    </row>
    <row r="12166" spans="5:5" ht="14.4" thickTop="1" thickBot="1">
      <c r="E12166"/>
    </row>
    <row r="12167" spans="5:5" ht="14.4" thickTop="1" thickBot="1">
      <c r="E12167"/>
    </row>
    <row r="12168" spans="5:5" ht="14.4" thickTop="1" thickBot="1">
      <c r="E12168"/>
    </row>
    <row r="12169" spans="5:5" ht="14.4" thickTop="1" thickBot="1">
      <c r="E12169"/>
    </row>
    <row r="12170" spans="5:5" ht="14.4" thickTop="1" thickBot="1">
      <c r="E12170"/>
    </row>
    <row r="12171" spans="5:5" ht="14.4" thickTop="1" thickBot="1">
      <c r="E12171"/>
    </row>
    <row r="12172" spans="5:5" ht="14.4" thickTop="1" thickBot="1">
      <c r="E12172"/>
    </row>
    <row r="12173" spans="5:5" ht="14.4" thickTop="1" thickBot="1">
      <c r="E12173"/>
    </row>
    <row r="12174" spans="5:5" ht="14.4" thickTop="1" thickBot="1">
      <c r="E12174"/>
    </row>
    <row r="12175" spans="5:5" ht="14.4" thickTop="1" thickBot="1">
      <c r="E12175"/>
    </row>
    <row r="12176" spans="5:5" ht="14.4" thickTop="1" thickBot="1">
      <c r="E12176"/>
    </row>
    <row r="12177" spans="5:5" ht="14.4" thickTop="1" thickBot="1">
      <c r="E12177"/>
    </row>
    <row r="12178" spans="5:5" ht="13.8" thickTop="1">
      <c r="E12178"/>
    </row>
    <row r="12179" spans="5:5">
      <c r="E12179"/>
    </row>
    <row r="12180" spans="5:5">
      <c r="E12180"/>
    </row>
    <row r="12181" spans="5:5">
      <c r="E12181"/>
    </row>
    <row r="12182" spans="5:5">
      <c r="E12182"/>
    </row>
    <row r="12183" spans="5:5">
      <c r="E12183"/>
    </row>
    <row r="12184" spans="5:5">
      <c r="E12184"/>
    </row>
    <row r="12185" spans="5:5">
      <c r="E12185"/>
    </row>
    <row r="12186" spans="5:5">
      <c r="E12186"/>
    </row>
    <row r="12187" spans="5:5">
      <c r="E12187"/>
    </row>
    <row r="12188" spans="5:5">
      <c r="E12188"/>
    </row>
    <row r="12189" spans="5:5">
      <c r="E12189"/>
    </row>
    <row r="12190" spans="5:5">
      <c r="E12190"/>
    </row>
    <row r="12191" spans="5:5" ht="13.8" thickBot="1">
      <c r="E12191"/>
    </row>
    <row r="12192" spans="5:5" ht="14.4" thickTop="1" thickBot="1">
      <c r="E12192"/>
    </row>
    <row r="12193" spans="5:5" ht="14.4" thickTop="1" thickBot="1">
      <c r="E12193"/>
    </row>
    <row r="12194" spans="5:5" ht="14.4" thickTop="1" thickBot="1">
      <c r="E12194"/>
    </row>
    <row r="12195" spans="5:5" ht="14.4" thickTop="1" thickBot="1">
      <c r="E12195"/>
    </row>
    <row r="12196" spans="5:5" ht="14.4" thickTop="1" thickBot="1">
      <c r="E12196"/>
    </row>
    <row r="12197" spans="5:5" ht="14.4" thickTop="1" thickBot="1">
      <c r="E12197"/>
    </row>
    <row r="12198" spans="5:5" ht="14.4" thickTop="1" thickBot="1">
      <c r="E12198"/>
    </row>
    <row r="12199" spans="5:5" ht="14.4" thickTop="1" thickBot="1">
      <c r="E12199"/>
    </row>
    <row r="12200" spans="5:5" ht="14.4" thickTop="1" thickBot="1">
      <c r="E12200"/>
    </row>
    <row r="12201" spans="5:5" ht="14.4" thickTop="1" thickBot="1">
      <c r="E12201"/>
    </row>
    <row r="12202" spans="5:5" ht="14.4" thickTop="1" thickBot="1">
      <c r="E12202"/>
    </row>
    <row r="12203" spans="5:5" ht="14.4" thickTop="1" thickBot="1">
      <c r="E12203"/>
    </row>
    <row r="12204" spans="5:5" ht="14.4" thickTop="1" thickBot="1">
      <c r="E12204"/>
    </row>
    <row r="12205" spans="5:5" ht="14.4" thickTop="1" thickBot="1">
      <c r="E12205"/>
    </row>
    <row r="12206" spans="5:5" ht="14.4" thickTop="1" thickBot="1">
      <c r="E12206"/>
    </row>
    <row r="12207" spans="5:5" ht="14.4" thickTop="1" thickBot="1">
      <c r="E12207"/>
    </row>
    <row r="12208" spans="5:5" ht="14.4" thickTop="1" thickBot="1">
      <c r="E12208"/>
    </row>
    <row r="12209" spans="5:5" ht="14.4" thickTop="1" thickBot="1">
      <c r="E12209"/>
    </row>
    <row r="12210" spans="5:5" ht="14.4" thickTop="1" thickBot="1">
      <c r="E12210"/>
    </row>
    <row r="12211" spans="5:5" ht="14.4" thickTop="1" thickBot="1">
      <c r="E12211"/>
    </row>
    <row r="12212" spans="5:5" ht="14.4" thickTop="1" thickBot="1">
      <c r="E12212"/>
    </row>
    <row r="12213" spans="5:5" ht="14.4" thickTop="1" thickBot="1">
      <c r="E12213"/>
    </row>
    <row r="12214" spans="5:5" ht="14.4" thickTop="1" thickBot="1">
      <c r="E12214"/>
    </row>
    <row r="12215" spans="5:5" ht="14.4" thickTop="1" thickBot="1">
      <c r="E12215"/>
    </row>
    <row r="12216" spans="5:5" ht="14.4" thickTop="1" thickBot="1">
      <c r="E12216"/>
    </row>
    <row r="12217" spans="5:5" ht="14.4" thickTop="1" thickBot="1">
      <c r="E12217"/>
    </row>
    <row r="12218" spans="5:5" ht="14.4" thickTop="1" thickBot="1">
      <c r="E12218"/>
    </row>
    <row r="12219" spans="5:5" ht="14.4" thickTop="1" thickBot="1">
      <c r="E12219"/>
    </row>
    <row r="12220" spans="5:5" ht="14.4" thickTop="1" thickBot="1">
      <c r="E12220"/>
    </row>
    <row r="12221" spans="5:5" ht="14.4" thickTop="1" thickBot="1">
      <c r="E12221"/>
    </row>
    <row r="12222" spans="5:5" ht="14.4" thickTop="1" thickBot="1">
      <c r="E12222"/>
    </row>
    <row r="12223" spans="5:5" ht="14.4" thickTop="1" thickBot="1">
      <c r="E12223"/>
    </row>
    <row r="12224" spans="5:5" ht="14.4" thickTop="1" thickBot="1">
      <c r="E12224"/>
    </row>
    <row r="12225" spans="5:5" ht="14.4" thickTop="1" thickBot="1">
      <c r="E12225"/>
    </row>
    <row r="12226" spans="5:5" ht="14.4" thickTop="1" thickBot="1">
      <c r="E12226"/>
    </row>
    <row r="12227" spans="5:5" ht="14.4" thickTop="1" thickBot="1">
      <c r="E12227"/>
    </row>
    <row r="12228" spans="5:5" ht="14.4" thickTop="1" thickBot="1">
      <c r="E12228"/>
    </row>
    <row r="12229" spans="5:5" ht="14.4" thickTop="1" thickBot="1">
      <c r="E12229"/>
    </row>
    <row r="12230" spans="5:5" ht="14.4" thickTop="1" thickBot="1">
      <c r="E12230"/>
    </row>
    <row r="12231" spans="5:5" ht="14.4" thickTop="1" thickBot="1">
      <c r="E12231"/>
    </row>
    <row r="12232" spans="5:5" ht="14.4" thickTop="1" thickBot="1">
      <c r="E12232"/>
    </row>
    <row r="12233" spans="5:5" ht="14.4" thickTop="1" thickBot="1">
      <c r="E12233"/>
    </row>
    <row r="12234" spans="5:5" ht="14.4" thickTop="1" thickBot="1">
      <c r="E12234"/>
    </row>
    <row r="12235" spans="5:5" ht="14.4" thickTop="1" thickBot="1">
      <c r="E12235"/>
    </row>
    <row r="12236" spans="5:5" ht="14.4" thickTop="1" thickBot="1">
      <c r="E12236"/>
    </row>
    <row r="12237" spans="5:5" ht="14.4" thickTop="1" thickBot="1">
      <c r="E12237"/>
    </row>
    <row r="12238" spans="5:5" ht="14.4" thickTop="1" thickBot="1">
      <c r="E12238"/>
    </row>
    <row r="12239" spans="5:5" ht="14.4" thickTop="1" thickBot="1">
      <c r="E12239"/>
    </row>
    <row r="12240" spans="5:5" ht="14.4" thickTop="1" thickBot="1">
      <c r="E12240"/>
    </row>
    <row r="12241" spans="5:5" ht="14.4" thickTop="1" thickBot="1">
      <c r="E12241"/>
    </row>
    <row r="12242" spans="5:5" ht="14.4" thickTop="1" thickBot="1">
      <c r="E12242"/>
    </row>
    <row r="12243" spans="5:5" ht="14.4" thickTop="1" thickBot="1">
      <c r="E12243"/>
    </row>
    <row r="12244" spans="5:5" ht="14.4" thickTop="1" thickBot="1">
      <c r="E12244"/>
    </row>
    <row r="12245" spans="5:5" ht="14.4" thickTop="1" thickBot="1">
      <c r="E12245"/>
    </row>
    <row r="12246" spans="5:5" ht="14.4" thickTop="1" thickBot="1">
      <c r="E12246"/>
    </row>
    <row r="12247" spans="5:5" ht="14.4" thickTop="1" thickBot="1">
      <c r="E12247"/>
    </row>
    <row r="12248" spans="5:5" ht="13.8" thickTop="1">
      <c r="E12248"/>
    </row>
    <row r="12249" spans="5:5">
      <c r="E12249"/>
    </row>
    <row r="12250" spans="5:5">
      <c r="E12250"/>
    </row>
    <row r="12251" spans="5:5">
      <c r="E12251"/>
    </row>
    <row r="12252" spans="5:5">
      <c r="E12252"/>
    </row>
    <row r="12253" spans="5:5">
      <c r="E12253"/>
    </row>
    <row r="12254" spans="5:5">
      <c r="E12254"/>
    </row>
    <row r="12255" spans="5:5">
      <c r="E12255"/>
    </row>
    <row r="12256" spans="5:5">
      <c r="E12256"/>
    </row>
    <row r="12257" spans="5:5">
      <c r="E12257"/>
    </row>
    <row r="12258" spans="5:5">
      <c r="E12258"/>
    </row>
    <row r="12259" spans="5:5">
      <c r="E12259"/>
    </row>
    <row r="12260" spans="5:5">
      <c r="E12260"/>
    </row>
    <row r="12261" spans="5:5" ht="13.8" thickBot="1">
      <c r="E12261"/>
    </row>
    <row r="12262" spans="5:5" ht="14.4" thickTop="1" thickBot="1">
      <c r="E12262"/>
    </row>
    <row r="12263" spans="5:5" ht="14.4" thickTop="1" thickBot="1">
      <c r="E12263"/>
    </row>
    <row r="12264" spans="5:5" ht="14.4" thickTop="1" thickBot="1">
      <c r="E12264"/>
    </row>
    <row r="12265" spans="5:5" ht="14.4" thickTop="1" thickBot="1">
      <c r="E12265"/>
    </row>
    <row r="12266" spans="5:5" ht="14.4" thickTop="1" thickBot="1">
      <c r="E12266"/>
    </row>
    <row r="12267" spans="5:5" ht="14.4" thickTop="1" thickBot="1">
      <c r="E12267"/>
    </row>
    <row r="12268" spans="5:5" ht="14.4" thickTop="1" thickBot="1">
      <c r="E12268"/>
    </row>
    <row r="12269" spans="5:5" ht="14.4" thickTop="1" thickBot="1">
      <c r="E12269"/>
    </row>
    <row r="12270" spans="5:5" ht="14.4" thickTop="1" thickBot="1">
      <c r="E12270"/>
    </row>
    <row r="12271" spans="5:5" ht="14.4" thickTop="1" thickBot="1">
      <c r="E12271"/>
    </row>
    <row r="12272" spans="5:5" ht="14.4" thickTop="1" thickBot="1">
      <c r="E12272"/>
    </row>
    <row r="12273" spans="5:5" ht="14.4" thickTop="1" thickBot="1">
      <c r="E12273"/>
    </row>
    <row r="12274" spans="5:5" ht="14.4" thickTop="1" thickBot="1">
      <c r="E12274"/>
    </row>
    <row r="12275" spans="5:5" ht="14.4" thickTop="1" thickBot="1">
      <c r="E12275"/>
    </row>
    <row r="12276" spans="5:5" ht="14.4" thickTop="1" thickBot="1">
      <c r="E12276"/>
    </row>
    <row r="12277" spans="5:5" ht="14.4" thickTop="1" thickBot="1">
      <c r="E12277"/>
    </row>
    <row r="12278" spans="5:5" ht="14.4" thickTop="1" thickBot="1">
      <c r="E12278"/>
    </row>
    <row r="12279" spans="5:5" ht="14.4" thickTop="1" thickBot="1">
      <c r="E12279"/>
    </row>
    <row r="12280" spans="5:5" ht="14.4" thickTop="1" thickBot="1">
      <c r="E12280"/>
    </row>
    <row r="12281" spans="5:5" ht="14.4" thickTop="1" thickBot="1">
      <c r="E12281"/>
    </row>
    <row r="12282" spans="5:5" ht="14.4" thickTop="1" thickBot="1">
      <c r="E12282"/>
    </row>
    <row r="12283" spans="5:5" ht="14.4" thickTop="1" thickBot="1">
      <c r="E12283"/>
    </row>
    <row r="12284" spans="5:5" ht="14.4" thickTop="1" thickBot="1">
      <c r="E12284"/>
    </row>
    <row r="12285" spans="5:5" ht="14.4" thickTop="1" thickBot="1">
      <c r="E12285"/>
    </row>
    <row r="12286" spans="5:5" ht="14.4" thickTop="1" thickBot="1">
      <c r="E12286"/>
    </row>
    <row r="12287" spans="5:5" ht="14.4" thickTop="1" thickBot="1">
      <c r="E12287"/>
    </row>
    <row r="12288" spans="5:5" ht="14.4" thickTop="1" thickBot="1">
      <c r="E12288"/>
    </row>
    <row r="12289" spans="5:5" ht="14.4" thickTop="1" thickBot="1">
      <c r="E12289"/>
    </row>
    <row r="12290" spans="5:5" ht="14.4" thickTop="1" thickBot="1">
      <c r="E12290"/>
    </row>
    <row r="12291" spans="5:5" ht="14.4" thickTop="1" thickBot="1">
      <c r="E12291"/>
    </row>
    <row r="12292" spans="5:5" ht="14.4" thickTop="1" thickBot="1">
      <c r="E12292"/>
    </row>
    <row r="12293" spans="5:5" ht="14.4" thickTop="1" thickBot="1">
      <c r="E12293"/>
    </row>
    <row r="12294" spans="5:5" ht="14.4" thickTop="1" thickBot="1">
      <c r="E12294"/>
    </row>
    <row r="12295" spans="5:5" ht="14.4" thickTop="1" thickBot="1">
      <c r="E12295"/>
    </row>
    <row r="12296" spans="5:5" ht="14.4" thickTop="1" thickBot="1">
      <c r="E12296"/>
    </row>
    <row r="12297" spans="5:5" ht="14.4" thickTop="1" thickBot="1">
      <c r="E12297"/>
    </row>
    <row r="12298" spans="5:5" ht="14.4" thickTop="1" thickBot="1">
      <c r="E12298"/>
    </row>
    <row r="12299" spans="5:5" ht="14.4" thickTop="1" thickBot="1">
      <c r="E12299"/>
    </row>
    <row r="12300" spans="5:5" ht="14.4" thickTop="1" thickBot="1">
      <c r="E12300"/>
    </row>
    <row r="12301" spans="5:5" ht="14.4" thickTop="1" thickBot="1">
      <c r="E12301"/>
    </row>
    <row r="12302" spans="5:5" ht="14.4" thickTop="1" thickBot="1">
      <c r="E12302"/>
    </row>
    <row r="12303" spans="5:5" ht="14.4" thickTop="1" thickBot="1">
      <c r="E12303"/>
    </row>
    <row r="12304" spans="5:5" ht="14.4" thickTop="1" thickBot="1">
      <c r="E12304"/>
    </row>
    <row r="12305" spans="5:5" ht="14.4" thickTop="1" thickBot="1">
      <c r="E12305"/>
    </row>
    <row r="12306" spans="5:5" ht="14.4" thickTop="1" thickBot="1">
      <c r="E12306"/>
    </row>
    <row r="12307" spans="5:5" ht="14.4" thickTop="1" thickBot="1">
      <c r="E12307"/>
    </row>
    <row r="12308" spans="5:5" ht="14.4" thickTop="1" thickBot="1">
      <c r="E12308"/>
    </row>
    <row r="12309" spans="5:5" ht="14.4" thickTop="1" thickBot="1">
      <c r="E12309"/>
    </row>
    <row r="12310" spans="5:5" ht="14.4" thickTop="1" thickBot="1">
      <c r="E12310"/>
    </row>
    <row r="12311" spans="5:5" ht="14.4" thickTop="1" thickBot="1">
      <c r="E12311"/>
    </row>
    <row r="12312" spans="5:5" ht="14.4" thickTop="1" thickBot="1">
      <c r="E12312"/>
    </row>
    <row r="12313" spans="5:5" ht="14.4" thickTop="1" thickBot="1">
      <c r="E12313"/>
    </row>
    <row r="12314" spans="5:5" ht="14.4" thickTop="1" thickBot="1">
      <c r="E12314"/>
    </row>
    <row r="12315" spans="5:5" ht="14.4" thickTop="1" thickBot="1">
      <c r="E12315"/>
    </row>
    <row r="12316" spans="5:5" ht="14.4" thickTop="1" thickBot="1">
      <c r="E12316"/>
    </row>
    <row r="12317" spans="5:5" ht="14.4" thickTop="1" thickBot="1">
      <c r="E12317"/>
    </row>
    <row r="12318" spans="5:5" ht="13.8" thickTop="1">
      <c r="E12318"/>
    </row>
    <row r="12319" spans="5:5">
      <c r="E12319"/>
    </row>
    <row r="12320" spans="5:5">
      <c r="E12320"/>
    </row>
    <row r="12321" spans="5:5">
      <c r="E12321"/>
    </row>
    <row r="12322" spans="5:5">
      <c r="E12322"/>
    </row>
    <row r="12323" spans="5:5">
      <c r="E12323"/>
    </row>
    <row r="12324" spans="5:5">
      <c r="E12324"/>
    </row>
    <row r="12325" spans="5:5">
      <c r="E12325"/>
    </row>
    <row r="12326" spans="5:5">
      <c r="E12326"/>
    </row>
    <row r="12327" spans="5:5">
      <c r="E12327"/>
    </row>
    <row r="12328" spans="5:5">
      <c r="E12328"/>
    </row>
    <row r="12329" spans="5:5">
      <c r="E12329"/>
    </row>
    <row r="12330" spans="5:5">
      <c r="E12330"/>
    </row>
    <row r="12331" spans="5:5" ht="13.8" thickBot="1">
      <c r="E12331"/>
    </row>
    <row r="12332" spans="5:5" ht="14.4" thickTop="1" thickBot="1">
      <c r="E12332"/>
    </row>
    <row r="12333" spans="5:5" ht="14.4" thickTop="1" thickBot="1">
      <c r="E12333"/>
    </row>
    <row r="12334" spans="5:5" ht="14.4" thickTop="1" thickBot="1">
      <c r="E12334"/>
    </row>
    <row r="12335" spans="5:5" ht="14.4" thickTop="1" thickBot="1">
      <c r="E12335"/>
    </row>
    <row r="12336" spans="5:5" ht="14.4" thickTop="1" thickBot="1">
      <c r="E12336"/>
    </row>
    <row r="12337" spans="5:5" ht="14.4" thickTop="1" thickBot="1">
      <c r="E12337"/>
    </row>
    <row r="12338" spans="5:5" ht="14.4" thickTop="1" thickBot="1">
      <c r="E12338"/>
    </row>
    <row r="12339" spans="5:5" ht="14.4" thickTop="1" thickBot="1">
      <c r="E12339"/>
    </row>
    <row r="12340" spans="5:5" ht="14.4" thickTop="1" thickBot="1">
      <c r="E12340"/>
    </row>
    <row r="12341" spans="5:5" ht="14.4" thickTop="1" thickBot="1">
      <c r="E12341"/>
    </row>
    <row r="12342" spans="5:5" ht="14.4" thickTop="1" thickBot="1">
      <c r="E12342"/>
    </row>
    <row r="12343" spans="5:5" ht="14.4" thickTop="1" thickBot="1">
      <c r="E12343"/>
    </row>
    <row r="12344" spans="5:5" ht="14.4" thickTop="1" thickBot="1">
      <c r="E12344"/>
    </row>
    <row r="12345" spans="5:5" ht="14.4" thickTop="1" thickBot="1">
      <c r="E12345"/>
    </row>
    <row r="12346" spans="5:5" ht="14.4" thickTop="1" thickBot="1">
      <c r="E12346"/>
    </row>
    <row r="12347" spans="5:5" ht="14.4" thickTop="1" thickBot="1">
      <c r="E12347"/>
    </row>
    <row r="12348" spans="5:5" ht="14.4" thickTop="1" thickBot="1">
      <c r="E12348"/>
    </row>
    <row r="12349" spans="5:5" ht="14.4" thickTop="1" thickBot="1">
      <c r="E12349"/>
    </row>
    <row r="12350" spans="5:5" ht="14.4" thickTop="1" thickBot="1">
      <c r="E12350"/>
    </row>
    <row r="12351" spans="5:5" ht="14.4" thickTop="1" thickBot="1">
      <c r="E12351"/>
    </row>
    <row r="12352" spans="5:5" ht="14.4" thickTop="1" thickBot="1">
      <c r="E12352"/>
    </row>
    <row r="12353" spans="5:5" ht="14.4" thickTop="1" thickBot="1">
      <c r="E12353"/>
    </row>
    <row r="12354" spans="5:5" ht="14.4" thickTop="1" thickBot="1">
      <c r="E12354"/>
    </row>
    <row r="12355" spans="5:5" ht="14.4" thickTop="1" thickBot="1">
      <c r="E12355"/>
    </row>
    <row r="12356" spans="5:5" ht="14.4" thickTop="1" thickBot="1">
      <c r="E12356"/>
    </row>
    <row r="12357" spans="5:5" ht="14.4" thickTop="1" thickBot="1">
      <c r="E12357"/>
    </row>
    <row r="12358" spans="5:5" ht="14.4" thickTop="1" thickBot="1">
      <c r="E12358"/>
    </row>
    <row r="12359" spans="5:5" ht="14.4" thickTop="1" thickBot="1">
      <c r="E12359"/>
    </row>
    <row r="12360" spans="5:5" ht="14.4" thickTop="1" thickBot="1">
      <c r="E12360"/>
    </row>
    <row r="12361" spans="5:5" ht="14.4" thickTop="1" thickBot="1">
      <c r="E12361"/>
    </row>
    <row r="12362" spans="5:5" ht="14.4" thickTop="1" thickBot="1">
      <c r="E12362"/>
    </row>
    <row r="12363" spans="5:5" ht="14.4" thickTop="1" thickBot="1">
      <c r="E12363"/>
    </row>
    <row r="12364" spans="5:5" ht="14.4" thickTop="1" thickBot="1">
      <c r="E12364"/>
    </row>
    <row r="12365" spans="5:5" ht="14.4" thickTop="1" thickBot="1">
      <c r="E12365"/>
    </row>
    <row r="12366" spans="5:5" ht="14.4" thickTop="1" thickBot="1">
      <c r="E12366"/>
    </row>
    <row r="12367" spans="5:5" ht="14.4" thickTop="1" thickBot="1">
      <c r="E12367"/>
    </row>
    <row r="12368" spans="5:5" ht="14.4" thickTop="1" thickBot="1">
      <c r="E12368"/>
    </row>
    <row r="12369" spans="5:5" ht="14.4" thickTop="1" thickBot="1">
      <c r="E12369"/>
    </row>
    <row r="12370" spans="5:5" ht="14.4" thickTop="1" thickBot="1">
      <c r="E12370"/>
    </row>
    <row r="12371" spans="5:5" ht="14.4" thickTop="1" thickBot="1">
      <c r="E12371"/>
    </row>
    <row r="12372" spans="5:5" ht="14.4" thickTop="1" thickBot="1">
      <c r="E12372"/>
    </row>
    <row r="12373" spans="5:5" ht="14.4" thickTop="1" thickBot="1">
      <c r="E12373"/>
    </row>
    <row r="12374" spans="5:5" ht="14.4" thickTop="1" thickBot="1">
      <c r="E12374"/>
    </row>
    <row r="12375" spans="5:5" ht="14.4" thickTop="1" thickBot="1">
      <c r="E12375"/>
    </row>
    <row r="12376" spans="5:5" ht="14.4" thickTop="1" thickBot="1">
      <c r="E12376"/>
    </row>
    <row r="12377" spans="5:5" ht="14.4" thickTop="1" thickBot="1">
      <c r="E12377"/>
    </row>
    <row r="12378" spans="5:5" ht="14.4" thickTop="1" thickBot="1">
      <c r="E12378"/>
    </row>
    <row r="12379" spans="5:5" ht="14.4" thickTop="1" thickBot="1">
      <c r="E12379"/>
    </row>
    <row r="12380" spans="5:5" ht="14.4" thickTop="1" thickBot="1">
      <c r="E12380"/>
    </row>
    <row r="12381" spans="5:5" ht="14.4" thickTop="1" thickBot="1">
      <c r="E12381"/>
    </row>
    <row r="12382" spans="5:5" ht="14.4" thickTop="1" thickBot="1">
      <c r="E12382"/>
    </row>
    <row r="12383" spans="5:5" ht="14.4" thickTop="1" thickBot="1">
      <c r="E12383"/>
    </row>
    <row r="12384" spans="5:5" ht="14.4" thickTop="1" thickBot="1">
      <c r="E12384"/>
    </row>
    <row r="12385" spans="5:5" ht="14.4" thickTop="1" thickBot="1">
      <c r="E12385"/>
    </row>
    <row r="12386" spans="5:5" ht="14.4" thickTop="1" thickBot="1">
      <c r="E12386"/>
    </row>
    <row r="12387" spans="5:5" ht="14.4" thickTop="1" thickBot="1">
      <c r="E12387"/>
    </row>
    <row r="12388" spans="5:5" ht="13.8" thickTop="1">
      <c r="E12388"/>
    </row>
    <row r="12389" spans="5:5">
      <c r="E12389"/>
    </row>
    <row r="12390" spans="5:5">
      <c r="E12390"/>
    </row>
    <row r="12391" spans="5:5">
      <c r="E12391"/>
    </row>
    <row r="12392" spans="5:5">
      <c r="E12392"/>
    </row>
    <row r="12393" spans="5:5">
      <c r="E12393"/>
    </row>
    <row r="12394" spans="5:5">
      <c r="E12394"/>
    </row>
    <row r="12395" spans="5:5">
      <c r="E12395"/>
    </row>
    <row r="12396" spans="5:5">
      <c r="E12396"/>
    </row>
    <row r="12397" spans="5:5">
      <c r="E12397"/>
    </row>
    <row r="12398" spans="5:5">
      <c r="E12398"/>
    </row>
    <row r="12399" spans="5:5">
      <c r="E12399"/>
    </row>
    <row r="12400" spans="5:5">
      <c r="E12400"/>
    </row>
    <row r="12401" spans="5:5" ht="13.8" thickBot="1">
      <c r="E12401"/>
    </row>
    <row r="12402" spans="5:5" ht="14.4" thickTop="1" thickBot="1">
      <c r="E12402"/>
    </row>
    <row r="12403" spans="5:5" ht="14.4" thickTop="1" thickBot="1">
      <c r="E12403"/>
    </row>
    <row r="12404" spans="5:5" ht="14.4" thickTop="1" thickBot="1">
      <c r="E12404"/>
    </row>
    <row r="12405" spans="5:5" ht="14.4" thickTop="1" thickBot="1">
      <c r="E12405"/>
    </row>
    <row r="12406" spans="5:5" ht="14.4" thickTop="1" thickBot="1">
      <c r="E12406"/>
    </row>
    <row r="12407" spans="5:5" ht="14.4" thickTop="1" thickBot="1">
      <c r="E12407"/>
    </row>
    <row r="12408" spans="5:5" ht="14.4" thickTop="1" thickBot="1">
      <c r="E12408"/>
    </row>
    <row r="12409" spans="5:5" ht="14.4" thickTop="1" thickBot="1">
      <c r="E12409"/>
    </row>
    <row r="12410" spans="5:5" ht="14.4" thickTop="1" thickBot="1">
      <c r="E12410"/>
    </row>
    <row r="12411" spans="5:5" ht="14.4" thickTop="1" thickBot="1">
      <c r="E12411"/>
    </row>
    <row r="12412" spans="5:5" ht="14.4" thickTop="1" thickBot="1">
      <c r="E12412"/>
    </row>
    <row r="12413" spans="5:5" ht="14.4" thickTop="1" thickBot="1">
      <c r="E12413"/>
    </row>
    <row r="12414" spans="5:5" ht="14.4" thickTop="1" thickBot="1">
      <c r="E12414"/>
    </row>
    <row r="12415" spans="5:5" ht="14.4" thickTop="1" thickBot="1">
      <c r="E12415"/>
    </row>
    <row r="12416" spans="5:5" ht="14.4" thickTop="1" thickBot="1">
      <c r="E12416"/>
    </row>
    <row r="12417" spans="5:5" ht="14.4" thickTop="1" thickBot="1">
      <c r="E12417"/>
    </row>
    <row r="12418" spans="5:5" ht="14.4" thickTop="1" thickBot="1">
      <c r="E12418"/>
    </row>
    <row r="12419" spans="5:5" ht="14.4" thickTop="1" thickBot="1">
      <c r="E12419"/>
    </row>
    <row r="12420" spans="5:5" ht="14.4" thickTop="1" thickBot="1">
      <c r="E12420"/>
    </row>
    <row r="12421" spans="5:5" ht="14.4" thickTop="1" thickBot="1">
      <c r="E12421"/>
    </row>
    <row r="12422" spans="5:5" ht="14.4" thickTop="1" thickBot="1">
      <c r="E12422"/>
    </row>
    <row r="12423" spans="5:5" ht="14.4" thickTop="1" thickBot="1">
      <c r="E12423"/>
    </row>
    <row r="12424" spans="5:5" ht="14.4" thickTop="1" thickBot="1">
      <c r="E12424"/>
    </row>
    <row r="12425" spans="5:5" ht="14.4" thickTop="1" thickBot="1">
      <c r="E12425"/>
    </row>
    <row r="12426" spans="5:5" ht="14.4" thickTop="1" thickBot="1">
      <c r="E12426"/>
    </row>
    <row r="12427" spans="5:5" ht="14.4" thickTop="1" thickBot="1">
      <c r="E12427"/>
    </row>
    <row r="12428" spans="5:5" ht="14.4" thickTop="1" thickBot="1">
      <c r="E12428"/>
    </row>
    <row r="12429" spans="5:5" ht="14.4" thickTop="1" thickBot="1">
      <c r="E12429"/>
    </row>
    <row r="12430" spans="5:5" ht="14.4" thickTop="1" thickBot="1">
      <c r="E12430"/>
    </row>
    <row r="12431" spans="5:5" ht="14.4" thickTop="1" thickBot="1">
      <c r="E12431"/>
    </row>
    <row r="12432" spans="5:5" ht="14.4" thickTop="1" thickBot="1">
      <c r="E12432"/>
    </row>
    <row r="12433" spans="5:5" ht="14.4" thickTop="1" thickBot="1">
      <c r="E12433"/>
    </row>
    <row r="12434" spans="5:5" ht="14.4" thickTop="1" thickBot="1">
      <c r="E12434"/>
    </row>
    <row r="12435" spans="5:5" ht="14.4" thickTop="1" thickBot="1">
      <c r="E12435"/>
    </row>
    <row r="12436" spans="5:5" ht="14.4" thickTop="1" thickBot="1">
      <c r="E12436"/>
    </row>
    <row r="12437" spans="5:5" ht="14.4" thickTop="1" thickBot="1">
      <c r="E12437"/>
    </row>
    <row r="12438" spans="5:5" ht="14.4" thickTop="1" thickBot="1">
      <c r="E12438"/>
    </row>
    <row r="12439" spans="5:5" ht="14.4" thickTop="1" thickBot="1">
      <c r="E12439"/>
    </row>
    <row r="12440" spans="5:5" ht="14.4" thickTop="1" thickBot="1">
      <c r="E12440"/>
    </row>
    <row r="12441" spans="5:5" ht="14.4" thickTop="1" thickBot="1">
      <c r="E12441"/>
    </row>
    <row r="12442" spans="5:5" ht="14.4" thickTop="1" thickBot="1">
      <c r="E12442"/>
    </row>
    <row r="12443" spans="5:5" ht="14.4" thickTop="1" thickBot="1">
      <c r="E12443"/>
    </row>
    <row r="12444" spans="5:5" ht="14.4" thickTop="1" thickBot="1">
      <c r="E12444"/>
    </row>
    <row r="12445" spans="5:5" ht="14.4" thickTop="1" thickBot="1">
      <c r="E12445"/>
    </row>
    <row r="12446" spans="5:5" ht="14.4" thickTop="1" thickBot="1">
      <c r="E12446"/>
    </row>
    <row r="12447" spans="5:5" ht="14.4" thickTop="1" thickBot="1">
      <c r="E12447"/>
    </row>
    <row r="12448" spans="5:5" ht="14.4" thickTop="1" thickBot="1">
      <c r="E12448"/>
    </row>
    <row r="12449" spans="5:5" ht="14.4" thickTop="1" thickBot="1">
      <c r="E12449"/>
    </row>
    <row r="12450" spans="5:5" ht="14.4" thickTop="1" thickBot="1">
      <c r="E12450"/>
    </row>
    <row r="12451" spans="5:5" ht="14.4" thickTop="1" thickBot="1">
      <c r="E12451"/>
    </row>
    <row r="12452" spans="5:5" ht="14.4" thickTop="1" thickBot="1">
      <c r="E12452"/>
    </row>
    <row r="12453" spans="5:5" ht="14.4" thickTop="1" thickBot="1">
      <c r="E12453"/>
    </row>
    <row r="12454" spans="5:5" ht="14.4" thickTop="1" thickBot="1">
      <c r="E12454"/>
    </row>
    <row r="12455" spans="5:5" ht="14.4" thickTop="1" thickBot="1">
      <c r="E12455"/>
    </row>
    <row r="12456" spans="5:5" ht="14.4" thickTop="1" thickBot="1">
      <c r="E12456"/>
    </row>
    <row r="12457" spans="5:5" ht="14.4" thickTop="1" thickBot="1">
      <c r="E12457"/>
    </row>
    <row r="12458" spans="5:5" ht="13.8" thickTop="1">
      <c r="E12458"/>
    </row>
    <row r="12459" spans="5:5">
      <c r="E12459"/>
    </row>
    <row r="12460" spans="5:5">
      <c r="E12460"/>
    </row>
    <row r="12461" spans="5:5">
      <c r="E12461"/>
    </row>
    <row r="12462" spans="5:5">
      <c r="E12462"/>
    </row>
    <row r="12463" spans="5:5">
      <c r="E12463"/>
    </row>
    <row r="12464" spans="5:5">
      <c r="E12464"/>
    </row>
    <row r="12465" spans="5:5">
      <c r="E12465"/>
    </row>
    <row r="12466" spans="5:5">
      <c r="E12466"/>
    </row>
    <row r="12467" spans="5:5">
      <c r="E12467"/>
    </row>
    <row r="12468" spans="5:5">
      <c r="E12468"/>
    </row>
    <row r="12469" spans="5:5">
      <c r="E12469"/>
    </row>
    <row r="12470" spans="5:5">
      <c r="E12470"/>
    </row>
    <row r="12471" spans="5:5" ht="13.8" thickBot="1">
      <c r="E12471"/>
    </row>
    <row r="12472" spans="5:5" ht="14.4" thickTop="1" thickBot="1">
      <c r="E12472"/>
    </row>
    <row r="12473" spans="5:5" ht="14.4" thickTop="1" thickBot="1">
      <c r="E12473"/>
    </row>
    <row r="12474" spans="5:5" ht="14.4" thickTop="1" thickBot="1">
      <c r="E12474"/>
    </row>
    <row r="12475" spans="5:5" ht="14.4" thickTop="1" thickBot="1">
      <c r="E12475"/>
    </row>
    <row r="12476" spans="5:5" ht="14.4" thickTop="1" thickBot="1">
      <c r="E12476"/>
    </row>
    <row r="12477" spans="5:5" ht="14.4" thickTop="1" thickBot="1">
      <c r="E12477"/>
    </row>
    <row r="12478" spans="5:5" ht="14.4" thickTop="1" thickBot="1">
      <c r="E12478"/>
    </row>
    <row r="12479" spans="5:5" ht="14.4" thickTop="1" thickBot="1">
      <c r="E12479"/>
    </row>
    <row r="12480" spans="5:5" ht="14.4" thickTop="1" thickBot="1">
      <c r="E12480"/>
    </row>
    <row r="12481" spans="5:5" ht="14.4" thickTop="1" thickBot="1">
      <c r="E12481"/>
    </row>
    <row r="12482" spans="5:5" ht="14.4" thickTop="1" thickBot="1">
      <c r="E12482"/>
    </row>
    <row r="12483" spans="5:5" ht="14.4" thickTop="1" thickBot="1">
      <c r="E12483"/>
    </row>
    <row r="12484" spans="5:5" ht="14.4" thickTop="1" thickBot="1">
      <c r="E12484"/>
    </row>
    <row r="12485" spans="5:5" ht="14.4" thickTop="1" thickBot="1">
      <c r="E12485"/>
    </row>
    <row r="12486" spans="5:5" ht="14.4" thickTop="1" thickBot="1">
      <c r="E12486"/>
    </row>
    <row r="12487" spans="5:5" ht="14.4" thickTop="1" thickBot="1">
      <c r="E12487"/>
    </row>
    <row r="12488" spans="5:5" ht="14.4" thickTop="1" thickBot="1">
      <c r="E12488"/>
    </row>
    <row r="12489" spans="5:5" ht="14.4" thickTop="1" thickBot="1">
      <c r="E12489"/>
    </row>
    <row r="12490" spans="5:5" ht="14.4" thickTop="1" thickBot="1">
      <c r="E12490"/>
    </row>
    <row r="12491" spans="5:5" ht="14.4" thickTop="1" thickBot="1">
      <c r="E12491"/>
    </row>
    <row r="12492" spans="5:5" ht="14.4" thickTop="1" thickBot="1">
      <c r="E12492"/>
    </row>
    <row r="12493" spans="5:5" ht="14.4" thickTop="1" thickBot="1">
      <c r="E12493"/>
    </row>
    <row r="12494" spans="5:5" ht="14.4" thickTop="1" thickBot="1">
      <c r="E12494"/>
    </row>
    <row r="12495" spans="5:5" ht="14.4" thickTop="1" thickBot="1">
      <c r="E12495"/>
    </row>
    <row r="12496" spans="5:5" ht="14.4" thickTop="1" thickBot="1">
      <c r="E12496"/>
    </row>
    <row r="12497" spans="5:5" ht="14.4" thickTop="1" thickBot="1">
      <c r="E12497"/>
    </row>
    <row r="12498" spans="5:5" ht="14.4" thickTop="1" thickBot="1">
      <c r="E12498"/>
    </row>
    <row r="12499" spans="5:5" ht="14.4" thickTop="1" thickBot="1">
      <c r="E12499"/>
    </row>
    <row r="12500" spans="5:5" ht="14.4" thickTop="1" thickBot="1">
      <c r="E12500"/>
    </row>
    <row r="12501" spans="5:5" ht="14.4" thickTop="1" thickBot="1">
      <c r="E12501"/>
    </row>
    <row r="12502" spans="5:5" ht="14.4" thickTop="1" thickBot="1">
      <c r="E12502"/>
    </row>
    <row r="12503" spans="5:5" ht="14.4" thickTop="1" thickBot="1">
      <c r="E12503"/>
    </row>
    <row r="12504" spans="5:5" ht="14.4" thickTop="1" thickBot="1">
      <c r="E12504"/>
    </row>
    <row r="12505" spans="5:5" ht="14.4" thickTop="1" thickBot="1">
      <c r="E12505"/>
    </row>
    <row r="12506" spans="5:5" ht="14.4" thickTop="1" thickBot="1">
      <c r="E12506"/>
    </row>
    <row r="12507" spans="5:5" ht="14.4" thickTop="1" thickBot="1">
      <c r="E12507"/>
    </row>
    <row r="12508" spans="5:5" ht="14.4" thickTop="1" thickBot="1">
      <c r="E12508"/>
    </row>
    <row r="12509" spans="5:5" ht="14.4" thickTop="1" thickBot="1">
      <c r="E12509"/>
    </row>
    <row r="12510" spans="5:5" ht="14.4" thickTop="1" thickBot="1">
      <c r="E12510"/>
    </row>
    <row r="12511" spans="5:5" ht="14.4" thickTop="1" thickBot="1">
      <c r="E12511"/>
    </row>
    <row r="12512" spans="5:5" ht="14.4" thickTop="1" thickBot="1">
      <c r="E12512"/>
    </row>
    <row r="12513" spans="5:5" ht="14.4" thickTop="1" thickBot="1">
      <c r="E12513"/>
    </row>
    <row r="12514" spans="5:5" ht="14.4" thickTop="1" thickBot="1">
      <c r="E12514"/>
    </row>
    <row r="12515" spans="5:5" ht="14.4" thickTop="1" thickBot="1">
      <c r="E12515"/>
    </row>
    <row r="12516" spans="5:5" ht="14.4" thickTop="1" thickBot="1">
      <c r="E12516"/>
    </row>
    <row r="12517" spans="5:5" ht="14.4" thickTop="1" thickBot="1">
      <c r="E12517"/>
    </row>
    <row r="12518" spans="5:5" ht="14.4" thickTop="1" thickBot="1">
      <c r="E12518"/>
    </row>
    <row r="12519" spans="5:5" ht="14.4" thickTop="1" thickBot="1">
      <c r="E12519"/>
    </row>
    <row r="12520" spans="5:5" ht="14.4" thickTop="1" thickBot="1">
      <c r="E12520"/>
    </row>
    <row r="12521" spans="5:5" ht="14.4" thickTop="1" thickBot="1">
      <c r="E12521"/>
    </row>
    <row r="12522" spans="5:5" ht="14.4" thickTop="1" thickBot="1">
      <c r="E12522"/>
    </row>
    <row r="12523" spans="5:5" ht="14.4" thickTop="1" thickBot="1">
      <c r="E12523"/>
    </row>
    <row r="12524" spans="5:5" ht="14.4" thickTop="1" thickBot="1">
      <c r="E12524"/>
    </row>
    <row r="12525" spans="5:5" ht="14.4" thickTop="1" thickBot="1">
      <c r="E12525"/>
    </row>
    <row r="12526" spans="5:5" ht="14.4" thickTop="1" thickBot="1">
      <c r="E12526"/>
    </row>
    <row r="12527" spans="5:5" ht="14.4" thickTop="1" thickBot="1">
      <c r="E12527"/>
    </row>
    <row r="12528" spans="5:5" ht="13.8" thickTop="1">
      <c r="E12528"/>
    </row>
    <row r="12529" spans="5:5">
      <c r="E12529"/>
    </row>
    <row r="12530" spans="5:5">
      <c r="E12530"/>
    </row>
    <row r="12531" spans="5:5">
      <c r="E12531"/>
    </row>
    <row r="12532" spans="5:5">
      <c r="E12532"/>
    </row>
    <row r="12533" spans="5:5">
      <c r="E12533"/>
    </row>
    <row r="12534" spans="5:5">
      <c r="E12534"/>
    </row>
    <row r="12535" spans="5:5">
      <c r="E12535"/>
    </row>
    <row r="12536" spans="5:5">
      <c r="E12536"/>
    </row>
    <row r="12537" spans="5:5">
      <c r="E12537"/>
    </row>
    <row r="12538" spans="5:5">
      <c r="E12538"/>
    </row>
    <row r="12539" spans="5:5">
      <c r="E12539"/>
    </row>
    <row r="12540" spans="5:5">
      <c r="E12540"/>
    </row>
    <row r="12541" spans="5:5" ht="13.8" thickBot="1">
      <c r="E12541"/>
    </row>
    <row r="12542" spans="5:5" ht="14.4" thickTop="1" thickBot="1">
      <c r="E12542"/>
    </row>
    <row r="12543" spans="5:5" ht="14.4" thickTop="1" thickBot="1">
      <c r="E12543"/>
    </row>
    <row r="12544" spans="5:5" ht="14.4" thickTop="1" thickBot="1">
      <c r="E12544"/>
    </row>
    <row r="12545" spans="5:5" ht="14.4" thickTop="1" thickBot="1">
      <c r="E12545"/>
    </row>
    <row r="12546" spans="5:5" ht="14.4" thickTop="1" thickBot="1">
      <c r="E12546"/>
    </row>
    <row r="12547" spans="5:5" ht="14.4" thickTop="1" thickBot="1">
      <c r="E12547"/>
    </row>
    <row r="12548" spans="5:5" ht="14.4" thickTop="1" thickBot="1">
      <c r="E12548"/>
    </row>
    <row r="12549" spans="5:5" ht="14.4" thickTop="1" thickBot="1">
      <c r="E12549"/>
    </row>
    <row r="12550" spans="5:5" ht="14.4" thickTop="1" thickBot="1">
      <c r="E12550"/>
    </row>
    <row r="12551" spans="5:5" ht="14.4" thickTop="1" thickBot="1">
      <c r="E12551"/>
    </row>
    <row r="12552" spans="5:5" ht="14.4" thickTop="1" thickBot="1">
      <c r="E12552"/>
    </row>
    <row r="12553" spans="5:5" ht="14.4" thickTop="1" thickBot="1">
      <c r="E12553"/>
    </row>
    <row r="12554" spans="5:5" ht="14.4" thickTop="1" thickBot="1">
      <c r="E12554"/>
    </row>
    <row r="12555" spans="5:5" ht="14.4" thickTop="1" thickBot="1">
      <c r="E12555"/>
    </row>
    <row r="12556" spans="5:5" ht="14.4" thickTop="1" thickBot="1">
      <c r="E12556"/>
    </row>
    <row r="12557" spans="5:5" ht="14.4" thickTop="1" thickBot="1">
      <c r="E12557"/>
    </row>
    <row r="12558" spans="5:5" ht="14.4" thickTop="1" thickBot="1">
      <c r="E12558"/>
    </row>
    <row r="12559" spans="5:5" ht="14.4" thickTop="1" thickBot="1">
      <c r="E12559"/>
    </row>
    <row r="12560" spans="5:5" ht="14.4" thickTop="1" thickBot="1">
      <c r="E12560"/>
    </row>
    <row r="12561" spans="5:5" ht="14.4" thickTop="1" thickBot="1">
      <c r="E12561"/>
    </row>
    <row r="12562" spans="5:5" ht="14.4" thickTop="1" thickBot="1">
      <c r="E12562"/>
    </row>
    <row r="12563" spans="5:5" ht="14.4" thickTop="1" thickBot="1">
      <c r="E12563"/>
    </row>
    <row r="12564" spans="5:5" ht="14.4" thickTop="1" thickBot="1">
      <c r="E12564"/>
    </row>
    <row r="12565" spans="5:5" ht="14.4" thickTop="1" thickBot="1">
      <c r="E12565"/>
    </row>
    <row r="12566" spans="5:5" ht="14.4" thickTop="1" thickBot="1">
      <c r="E12566"/>
    </row>
    <row r="12567" spans="5:5" ht="14.4" thickTop="1" thickBot="1">
      <c r="E12567"/>
    </row>
    <row r="12568" spans="5:5" ht="14.4" thickTop="1" thickBot="1">
      <c r="E12568"/>
    </row>
    <row r="12569" spans="5:5" ht="14.4" thickTop="1" thickBot="1">
      <c r="E12569"/>
    </row>
    <row r="12570" spans="5:5" ht="14.4" thickTop="1" thickBot="1">
      <c r="E12570"/>
    </row>
    <row r="12571" spans="5:5" ht="14.4" thickTop="1" thickBot="1">
      <c r="E12571"/>
    </row>
    <row r="12572" spans="5:5" ht="14.4" thickTop="1" thickBot="1">
      <c r="E12572"/>
    </row>
    <row r="12573" spans="5:5" ht="14.4" thickTop="1" thickBot="1">
      <c r="E12573"/>
    </row>
    <row r="12574" spans="5:5" ht="14.4" thickTop="1" thickBot="1">
      <c r="E12574"/>
    </row>
    <row r="12575" spans="5:5" ht="14.4" thickTop="1" thickBot="1">
      <c r="E12575"/>
    </row>
    <row r="12576" spans="5:5" ht="14.4" thickTop="1" thickBot="1">
      <c r="E12576"/>
    </row>
    <row r="12577" spans="5:5" ht="14.4" thickTop="1" thickBot="1">
      <c r="E12577"/>
    </row>
    <row r="12578" spans="5:5" ht="14.4" thickTop="1" thickBot="1">
      <c r="E12578"/>
    </row>
    <row r="12579" spans="5:5" ht="14.4" thickTop="1" thickBot="1">
      <c r="E12579"/>
    </row>
    <row r="12580" spans="5:5" ht="14.4" thickTop="1" thickBot="1">
      <c r="E12580"/>
    </row>
    <row r="12581" spans="5:5" ht="14.4" thickTop="1" thickBot="1">
      <c r="E12581"/>
    </row>
    <row r="12582" spans="5:5" ht="14.4" thickTop="1" thickBot="1">
      <c r="E12582"/>
    </row>
    <row r="12583" spans="5:5" ht="14.4" thickTop="1" thickBot="1">
      <c r="E12583"/>
    </row>
    <row r="12584" spans="5:5" ht="14.4" thickTop="1" thickBot="1">
      <c r="E12584"/>
    </row>
    <row r="12585" spans="5:5" ht="14.4" thickTop="1" thickBot="1">
      <c r="E12585"/>
    </row>
    <row r="12586" spans="5:5" ht="14.4" thickTop="1" thickBot="1">
      <c r="E12586"/>
    </row>
    <row r="12587" spans="5:5" ht="14.4" thickTop="1" thickBot="1">
      <c r="E12587"/>
    </row>
    <row r="12588" spans="5:5" ht="14.4" thickTop="1" thickBot="1">
      <c r="E12588"/>
    </row>
    <row r="12589" spans="5:5" ht="14.4" thickTop="1" thickBot="1">
      <c r="E12589"/>
    </row>
    <row r="12590" spans="5:5" ht="14.4" thickTop="1" thickBot="1">
      <c r="E12590"/>
    </row>
    <row r="12591" spans="5:5" ht="14.4" thickTop="1" thickBot="1">
      <c r="E12591"/>
    </row>
    <row r="12592" spans="5:5" ht="14.4" thickTop="1" thickBot="1">
      <c r="E12592"/>
    </row>
    <row r="12593" spans="5:5" ht="14.4" thickTop="1" thickBot="1">
      <c r="E12593"/>
    </row>
    <row r="12594" spans="5:5" ht="14.4" thickTop="1" thickBot="1">
      <c r="E12594"/>
    </row>
    <row r="12595" spans="5:5" ht="14.4" thickTop="1" thickBot="1">
      <c r="E12595"/>
    </row>
    <row r="12596" spans="5:5" ht="14.4" thickTop="1" thickBot="1">
      <c r="E12596"/>
    </row>
    <row r="12597" spans="5:5" ht="14.4" thickTop="1" thickBot="1">
      <c r="E12597"/>
    </row>
    <row r="12598" spans="5:5" ht="13.8" thickTop="1">
      <c r="E12598"/>
    </row>
    <row r="12599" spans="5:5">
      <c r="E12599"/>
    </row>
    <row r="12600" spans="5:5">
      <c r="E12600"/>
    </row>
    <row r="12601" spans="5:5">
      <c r="E12601"/>
    </row>
    <row r="12602" spans="5:5">
      <c r="E12602"/>
    </row>
    <row r="12603" spans="5:5">
      <c r="E12603"/>
    </row>
    <row r="12604" spans="5:5">
      <c r="E12604"/>
    </row>
    <row r="12605" spans="5:5">
      <c r="E12605"/>
    </row>
    <row r="12606" spans="5:5">
      <c r="E12606"/>
    </row>
    <row r="12607" spans="5:5">
      <c r="E12607"/>
    </row>
    <row r="12608" spans="5:5">
      <c r="E12608"/>
    </row>
    <row r="12609" spans="5:5">
      <c r="E12609"/>
    </row>
    <row r="12610" spans="5:5">
      <c r="E12610"/>
    </row>
    <row r="12611" spans="5:5" ht="13.8" thickBot="1">
      <c r="E12611"/>
    </row>
    <row r="12612" spans="5:5" ht="14.4" thickTop="1" thickBot="1">
      <c r="E12612"/>
    </row>
    <row r="12613" spans="5:5" ht="14.4" thickTop="1" thickBot="1">
      <c r="E12613"/>
    </row>
    <row r="12614" spans="5:5" ht="14.4" thickTop="1" thickBot="1">
      <c r="E12614"/>
    </row>
    <row r="12615" spans="5:5" ht="14.4" thickTop="1" thickBot="1">
      <c r="E12615"/>
    </row>
    <row r="12616" spans="5:5" ht="14.4" thickTop="1" thickBot="1">
      <c r="E12616"/>
    </row>
    <row r="12617" spans="5:5" ht="14.4" thickTop="1" thickBot="1">
      <c r="E12617"/>
    </row>
    <row r="12618" spans="5:5" ht="14.4" thickTop="1" thickBot="1">
      <c r="E12618"/>
    </row>
    <row r="12619" spans="5:5" ht="14.4" thickTop="1" thickBot="1">
      <c r="E12619"/>
    </row>
    <row r="12620" spans="5:5" ht="14.4" thickTop="1" thickBot="1">
      <c r="E12620"/>
    </row>
    <row r="12621" spans="5:5" ht="14.4" thickTop="1" thickBot="1">
      <c r="E12621"/>
    </row>
    <row r="12622" spans="5:5" ht="14.4" thickTop="1" thickBot="1">
      <c r="E12622"/>
    </row>
    <row r="12623" spans="5:5" ht="14.4" thickTop="1" thickBot="1">
      <c r="E12623"/>
    </row>
    <row r="12624" spans="5:5" ht="14.4" thickTop="1" thickBot="1">
      <c r="E12624"/>
    </row>
    <row r="12625" spans="5:5" ht="14.4" thickTop="1" thickBot="1">
      <c r="E12625"/>
    </row>
    <row r="12626" spans="5:5" ht="14.4" thickTop="1" thickBot="1">
      <c r="E12626"/>
    </row>
    <row r="12627" spans="5:5" ht="14.4" thickTop="1" thickBot="1">
      <c r="E12627"/>
    </row>
    <row r="12628" spans="5:5" ht="14.4" thickTop="1" thickBot="1">
      <c r="E12628"/>
    </row>
    <row r="12629" spans="5:5" ht="14.4" thickTop="1" thickBot="1">
      <c r="E12629"/>
    </row>
    <row r="12630" spans="5:5" ht="14.4" thickTop="1" thickBot="1">
      <c r="E12630"/>
    </row>
    <row r="12631" spans="5:5" ht="14.4" thickTop="1" thickBot="1">
      <c r="E12631"/>
    </row>
    <row r="12632" spans="5:5" ht="14.4" thickTop="1" thickBot="1">
      <c r="E12632"/>
    </row>
    <row r="12633" spans="5:5" ht="14.4" thickTop="1" thickBot="1">
      <c r="E12633"/>
    </row>
    <row r="12634" spans="5:5" ht="14.4" thickTop="1" thickBot="1">
      <c r="E12634"/>
    </row>
    <row r="12635" spans="5:5" ht="14.4" thickTop="1" thickBot="1">
      <c r="E12635"/>
    </row>
    <row r="12636" spans="5:5" ht="14.4" thickTop="1" thickBot="1">
      <c r="E12636"/>
    </row>
    <row r="12637" spans="5:5" ht="14.4" thickTop="1" thickBot="1">
      <c r="E12637"/>
    </row>
    <row r="12638" spans="5:5" ht="14.4" thickTop="1" thickBot="1">
      <c r="E12638"/>
    </row>
    <row r="12639" spans="5:5" ht="14.4" thickTop="1" thickBot="1">
      <c r="E12639"/>
    </row>
    <row r="12640" spans="5:5" ht="14.4" thickTop="1" thickBot="1">
      <c r="E12640"/>
    </row>
    <row r="12641" spans="5:5" ht="14.4" thickTop="1" thickBot="1">
      <c r="E12641"/>
    </row>
    <row r="12642" spans="5:5" ht="14.4" thickTop="1" thickBot="1">
      <c r="E12642"/>
    </row>
    <row r="12643" spans="5:5" ht="14.4" thickTop="1" thickBot="1">
      <c r="E12643"/>
    </row>
    <row r="12644" spans="5:5" ht="14.4" thickTop="1" thickBot="1">
      <c r="E12644"/>
    </row>
    <row r="12645" spans="5:5" ht="14.4" thickTop="1" thickBot="1">
      <c r="E12645"/>
    </row>
    <row r="12646" spans="5:5" ht="14.4" thickTop="1" thickBot="1">
      <c r="E12646"/>
    </row>
    <row r="12647" spans="5:5" ht="14.4" thickTop="1" thickBot="1">
      <c r="E12647"/>
    </row>
    <row r="12648" spans="5:5" ht="14.4" thickTop="1" thickBot="1">
      <c r="E12648"/>
    </row>
    <row r="12649" spans="5:5" ht="14.4" thickTop="1" thickBot="1">
      <c r="E12649"/>
    </row>
    <row r="12650" spans="5:5" ht="14.4" thickTop="1" thickBot="1">
      <c r="E12650"/>
    </row>
    <row r="12651" spans="5:5" ht="14.4" thickTop="1" thickBot="1">
      <c r="E12651"/>
    </row>
    <row r="12652" spans="5:5" ht="14.4" thickTop="1" thickBot="1">
      <c r="E12652"/>
    </row>
    <row r="12653" spans="5:5" ht="14.4" thickTop="1" thickBot="1">
      <c r="E12653"/>
    </row>
    <row r="12654" spans="5:5" ht="14.4" thickTop="1" thickBot="1">
      <c r="E12654"/>
    </row>
    <row r="12655" spans="5:5" ht="14.4" thickTop="1" thickBot="1">
      <c r="E12655"/>
    </row>
    <row r="12656" spans="5:5" ht="14.4" thickTop="1" thickBot="1">
      <c r="E12656"/>
    </row>
    <row r="12657" spans="5:5" ht="14.4" thickTop="1" thickBot="1">
      <c r="E12657"/>
    </row>
    <row r="12658" spans="5:5" ht="14.4" thickTop="1" thickBot="1">
      <c r="E12658"/>
    </row>
    <row r="12659" spans="5:5" ht="14.4" thickTop="1" thickBot="1">
      <c r="E12659"/>
    </row>
    <row r="12660" spans="5:5" ht="14.4" thickTop="1" thickBot="1">
      <c r="E12660"/>
    </row>
    <row r="12661" spans="5:5" ht="14.4" thickTop="1" thickBot="1">
      <c r="E12661"/>
    </row>
    <row r="12662" spans="5:5" ht="14.4" thickTop="1" thickBot="1">
      <c r="E12662"/>
    </row>
    <row r="12663" spans="5:5" ht="14.4" thickTop="1" thickBot="1">
      <c r="E12663"/>
    </row>
    <row r="12664" spans="5:5" ht="14.4" thickTop="1" thickBot="1">
      <c r="E12664"/>
    </row>
    <row r="12665" spans="5:5" ht="14.4" thickTop="1" thickBot="1">
      <c r="E12665"/>
    </row>
    <row r="12666" spans="5:5" ht="14.4" thickTop="1" thickBot="1">
      <c r="E12666"/>
    </row>
    <row r="12667" spans="5:5" ht="14.4" thickTop="1" thickBot="1">
      <c r="E12667"/>
    </row>
    <row r="12668" spans="5:5" ht="13.8" thickTop="1">
      <c r="E12668"/>
    </row>
    <row r="12669" spans="5:5">
      <c r="E12669"/>
    </row>
    <row r="12670" spans="5:5">
      <c r="E12670"/>
    </row>
    <row r="12671" spans="5:5">
      <c r="E12671"/>
    </row>
    <row r="12672" spans="5:5">
      <c r="E12672"/>
    </row>
    <row r="12673" spans="5:5">
      <c r="E12673"/>
    </row>
    <row r="12674" spans="5:5">
      <c r="E12674"/>
    </row>
    <row r="12675" spans="5:5">
      <c r="E12675"/>
    </row>
    <row r="12676" spans="5:5">
      <c r="E12676"/>
    </row>
    <row r="12677" spans="5:5">
      <c r="E12677"/>
    </row>
    <row r="12678" spans="5:5">
      <c r="E12678"/>
    </row>
    <row r="12679" spans="5:5">
      <c r="E12679"/>
    </row>
    <row r="12680" spans="5:5">
      <c r="E12680"/>
    </row>
    <row r="12681" spans="5:5" ht="13.8" thickBot="1">
      <c r="E12681"/>
    </row>
    <row r="12682" spans="5:5" ht="14.4" thickTop="1" thickBot="1">
      <c r="E12682"/>
    </row>
    <row r="12683" spans="5:5" ht="14.4" thickTop="1" thickBot="1">
      <c r="E12683"/>
    </row>
    <row r="12684" spans="5:5" ht="14.4" thickTop="1" thickBot="1">
      <c r="E12684"/>
    </row>
    <row r="12685" spans="5:5" ht="14.4" thickTop="1" thickBot="1">
      <c r="E12685"/>
    </row>
    <row r="12686" spans="5:5" ht="14.4" thickTop="1" thickBot="1">
      <c r="E12686"/>
    </row>
    <row r="12687" spans="5:5" ht="14.4" thickTop="1" thickBot="1">
      <c r="E12687"/>
    </row>
    <row r="12688" spans="5:5" ht="14.4" thickTop="1" thickBot="1">
      <c r="E12688"/>
    </row>
    <row r="12689" spans="5:5" ht="14.4" thickTop="1" thickBot="1">
      <c r="E12689"/>
    </row>
    <row r="12690" spans="5:5" ht="14.4" thickTop="1" thickBot="1">
      <c r="E12690"/>
    </row>
    <row r="12691" spans="5:5" ht="14.4" thickTop="1" thickBot="1">
      <c r="E12691"/>
    </row>
    <row r="12692" spans="5:5" ht="14.4" thickTop="1" thickBot="1">
      <c r="E12692"/>
    </row>
    <row r="12693" spans="5:5" ht="14.4" thickTop="1" thickBot="1">
      <c r="E12693"/>
    </row>
    <row r="12694" spans="5:5" ht="14.4" thickTop="1" thickBot="1">
      <c r="E12694"/>
    </row>
    <row r="12695" spans="5:5" ht="14.4" thickTop="1" thickBot="1">
      <c r="E12695"/>
    </row>
    <row r="12696" spans="5:5" ht="14.4" thickTop="1" thickBot="1">
      <c r="E12696"/>
    </row>
    <row r="12697" spans="5:5" ht="14.4" thickTop="1" thickBot="1">
      <c r="E12697"/>
    </row>
    <row r="12698" spans="5:5" ht="14.4" thickTop="1" thickBot="1">
      <c r="E12698"/>
    </row>
    <row r="12699" spans="5:5" ht="14.4" thickTop="1" thickBot="1">
      <c r="E12699"/>
    </row>
    <row r="12700" spans="5:5" ht="14.4" thickTop="1" thickBot="1">
      <c r="E12700"/>
    </row>
    <row r="12701" spans="5:5" ht="14.4" thickTop="1" thickBot="1">
      <c r="E12701"/>
    </row>
    <row r="12702" spans="5:5" ht="14.4" thickTop="1" thickBot="1">
      <c r="E12702"/>
    </row>
    <row r="12703" spans="5:5" ht="14.4" thickTop="1" thickBot="1">
      <c r="E12703"/>
    </row>
    <row r="12704" spans="5:5" ht="14.4" thickTop="1" thickBot="1">
      <c r="E12704"/>
    </row>
    <row r="12705" spans="5:5" ht="14.4" thickTop="1" thickBot="1">
      <c r="E12705"/>
    </row>
    <row r="12706" spans="5:5" ht="14.4" thickTop="1" thickBot="1">
      <c r="E12706"/>
    </row>
    <row r="12707" spans="5:5" ht="14.4" thickTop="1" thickBot="1">
      <c r="E12707"/>
    </row>
    <row r="12708" spans="5:5" ht="14.4" thickTop="1" thickBot="1">
      <c r="E12708"/>
    </row>
    <row r="12709" spans="5:5" ht="14.4" thickTop="1" thickBot="1">
      <c r="E12709"/>
    </row>
    <row r="12710" spans="5:5" ht="14.4" thickTop="1" thickBot="1">
      <c r="E12710"/>
    </row>
    <row r="12711" spans="5:5" ht="14.4" thickTop="1" thickBot="1">
      <c r="E12711"/>
    </row>
    <row r="12712" spans="5:5" ht="14.4" thickTop="1" thickBot="1">
      <c r="E12712"/>
    </row>
    <row r="12713" spans="5:5" ht="14.4" thickTop="1" thickBot="1">
      <c r="E12713"/>
    </row>
    <row r="12714" spans="5:5" ht="14.4" thickTop="1" thickBot="1">
      <c r="E12714"/>
    </row>
    <row r="12715" spans="5:5" ht="14.4" thickTop="1" thickBot="1">
      <c r="E12715"/>
    </row>
    <row r="12716" spans="5:5" ht="14.4" thickTop="1" thickBot="1">
      <c r="E12716"/>
    </row>
    <row r="12717" spans="5:5" ht="14.4" thickTop="1" thickBot="1">
      <c r="E12717"/>
    </row>
    <row r="12718" spans="5:5" ht="14.4" thickTop="1" thickBot="1">
      <c r="E12718"/>
    </row>
    <row r="12719" spans="5:5" ht="14.4" thickTop="1" thickBot="1">
      <c r="E12719"/>
    </row>
    <row r="12720" spans="5:5" ht="14.4" thickTop="1" thickBot="1">
      <c r="E12720"/>
    </row>
    <row r="12721" spans="5:5" ht="14.4" thickTop="1" thickBot="1">
      <c r="E12721"/>
    </row>
    <row r="12722" spans="5:5" ht="14.4" thickTop="1" thickBot="1">
      <c r="E12722"/>
    </row>
    <row r="12723" spans="5:5" ht="14.4" thickTop="1" thickBot="1">
      <c r="E12723"/>
    </row>
    <row r="12724" spans="5:5" ht="14.4" thickTop="1" thickBot="1">
      <c r="E12724"/>
    </row>
    <row r="12725" spans="5:5" ht="14.4" thickTop="1" thickBot="1">
      <c r="E12725"/>
    </row>
    <row r="12726" spans="5:5" ht="14.4" thickTop="1" thickBot="1">
      <c r="E12726"/>
    </row>
    <row r="12727" spans="5:5" ht="14.4" thickTop="1" thickBot="1">
      <c r="E12727"/>
    </row>
    <row r="12728" spans="5:5" ht="14.4" thickTop="1" thickBot="1">
      <c r="E12728"/>
    </row>
    <row r="12729" spans="5:5" ht="14.4" thickTop="1" thickBot="1">
      <c r="E12729"/>
    </row>
    <row r="12730" spans="5:5" ht="14.4" thickTop="1" thickBot="1">
      <c r="E12730"/>
    </row>
    <row r="12731" spans="5:5" ht="14.4" thickTop="1" thickBot="1">
      <c r="E12731"/>
    </row>
    <row r="12732" spans="5:5" ht="14.4" thickTop="1" thickBot="1">
      <c r="E12732"/>
    </row>
    <row r="12733" spans="5:5" ht="14.4" thickTop="1" thickBot="1">
      <c r="E12733"/>
    </row>
    <row r="12734" spans="5:5" ht="14.4" thickTop="1" thickBot="1">
      <c r="E12734"/>
    </row>
    <row r="12735" spans="5:5" ht="14.4" thickTop="1" thickBot="1">
      <c r="E12735"/>
    </row>
    <row r="12736" spans="5:5" ht="14.4" thickTop="1" thickBot="1">
      <c r="E12736"/>
    </row>
    <row r="12737" spans="5:5" ht="14.4" thickTop="1" thickBot="1">
      <c r="E12737"/>
    </row>
    <row r="12738" spans="5:5" ht="13.8" thickTop="1">
      <c r="E12738"/>
    </row>
    <row r="12739" spans="5:5">
      <c r="E12739"/>
    </row>
    <row r="12740" spans="5:5">
      <c r="E12740"/>
    </row>
    <row r="12741" spans="5:5">
      <c r="E12741"/>
    </row>
    <row r="12742" spans="5:5">
      <c r="E12742"/>
    </row>
    <row r="12743" spans="5:5">
      <c r="E12743"/>
    </row>
    <row r="12744" spans="5:5">
      <c r="E12744"/>
    </row>
    <row r="12745" spans="5:5">
      <c r="E12745"/>
    </row>
    <row r="12746" spans="5:5">
      <c r="E12746"/>
    </row>
    <row r="12747" spans="5:5">
      <c r="E12747"/>
    </row>
    <row r="12748" spans="5:5">
      <c r="E12748"/>
    </row>
    <row r="12749" spans="5:5">
      <c r="E12749"/>
    </row>
    <row r="12750" spans="5:5">
      <c r="E12750"/>
    </row>
    <row r="12751" spans="5:5" ht="13.8" thickBot="1">
      <c r="E12751"/>
    </row>
    <row r="12752" spans="5:5" ht="14.4" thickTop="1" thickBot="1">
      <c r="E12752"/>
    </row>
    <row r="12753" spans="5:5" ht="14.4" thickTop="1" thickBot="1">
      <c r="E12753"/>
    </row>
    <row r="12754" spans="5:5" ht="14.4" thickTop="1" thickBot="1">
      <c r="E12754"/>
    </row>
    <row r="12755" spans="5:5" ht="14.4" thickTop="1" thickBot="1">
      <c r="E12755"/>
    </row>
    <row r="12756" spans="5:5" ht="14.4" thickTop="1" thickBot="1">
      <c r="E12756"/>
    </row>
    <row r="12757" spans="5:5" ht="14.4" thickTop="1" thickBot="1">
      <c r="E12757"/>
    </row>
    <row r="12758" spans="5:5" ht="14.4" thickTop="1" thickBot="1">
      <c r="E12758"/>
    </row>
    <row r="12759" spans="5:5" ht="14.4" thickTop="1" thickBot="1">
      <c r="E12759"/>
    </row>
    <row r="12760" spans="5:5" ht="14.4" thickTop="1" thickBot="1">
      <c r="E12760"/>
    </row>
    <row r="12761" spans="5:5" ht="14.4" thickTop="1" thickBot="1">
      <c r="E12761"/>
    </row>
    <row r="12762" spans="5:5" ht="14.4" thickTop="1" thickBot="1">
      <c r="E12762"/>
    </row>
    <row r="12763" spans="5:5" ht="14.4" thickTop="1" thickBot="1">
      <c r="E12763"/>
    </row>
    <row r="12764" spans="5:5" ht="14.4" thickTop="1" thickBot="1">
      <c r="E12764"/>
    </row>
    <row r="12765" spans="5:5" ht="14.4" thickTop="1" thickBot="1">
      <c r="E12765"/>
    </row>
    <row r="12766" spans="5:5" ht="14.4" thickTop="1" thickBot="1">
      <c r="E12766"/>
    </row>
    <row r="12767" spans="5:5" ht="14.4" thickTop="1" thickBot="1">
      <c r="E12767"/>
    </row>
    <row r="12768" spans="5:5" ht="14.4" thickTop="1" thickBot="1">
      <c r="E12768"/>
    </row>
    <row r="12769" spans="5:5" ht="14.4" thickTop="1" thickBot="1">
      <c r="E12769"/>
    </row>
    <row r="12770" spans="5:5" ht="14.4" thickTop="1" thickBot="1">
      <c r="E12770"/>
    </row>
    <row r="12771" spans="5:5" ht="14.4" thickTop="1" thickBot="1">
      <c r="E12771"/>
    </row>
    <row r="12772" spans="5:5" ht="14.4" thickTop="1" thickBot="1">
      <c r="E12772"/>
    </row>
    <row r="12773" spans="5:5" ht="14.4" thickTop="1" thickBot="1">
      <c r="E12773"/>
    </row>
    <row r="12774" spans="5:5" ht="14.4" thickTop="1" thickBot="1">
      <c r="E12774"/>
    </row>
    <row r="12775" spans="5:5" ht="14.4" thickTop="1" thickBot="1">
      <c r="E12775"/>
    </row>
    <row r="12776" spans="5:5" ht="14.4" thickTop="1" thickBot="1">
      <c r="E12776"/>
    </row>
    <row r="12777" spans="5:5" ht="14.4" thickTop="1" thickBot="1">
      <c r="E12777"/>
    </row>
    <row r="12778" spans="5:5" ht="14.4" thickTop="1" thickBot="1">
      <c r="E12778"/>
    </row>
    <row r="12779" spans="5:5" ht="14.4" thickTop="1" thickBot="1">
      <c r="E12779"/>
    </row>
    <row r="12780" spans="5:5" ht="14.4" thickTop="1" thickBot="1">
      <c r="E12780"/>
    </row>
    <row r="12781" spans="5:5" ht="14.4" thickTop="1" thickBot="1">
      <c r="E12781"/>
    </row>
    <row r="12782" spans="5:5" ht="14.4" thickTop="1" thickBot="1">
      <c r="E12782"/>
    </row>
    <row r="12783" spans="5:5" ht="14.4" thickTop="1" thickBot="1">
      <c r="E12783"/>
    </row>
    <row r="12784" spans="5:5" ht="14.4" thickTop="1" thickBot="1">
      <c r="E12784"/>
    </row>
    <row r="12785" spans="5:5" ht="14.4" thickTop="1" thickBot="1">
      <c r="E12785"/>
    </row>
    <row r="12786" spans="5:5" ht="14.4" thickTop="1" thickBot="1">
      <c r="E12786"/>
    </row>
    <row r="12787" spans="5:5" ht="14.4" thickTop="1" thickBot="1">
      <c r="E12787"/>
    </row>
    <row r="12788" spans="5:5" ht="14.4" thickTop="1" thickBot="1">
      <c r="E12788"/>
    </row>
    <row r="12789" spans="5:5" ht="14.4" thickTop="1" thickBot="1">
      <c r="E12789"/>
    </row>
    <row r="12790" spans="5:5" ht="14.4" thickTop="1" thickBot="1">
      <c r="E12790"/>
    </row>
    <row r="12791" spans="5:5" ht="14.4" thickTop="1" thickBot="1">
      <c r="E12791"/>
    </row>
    <row r="12792" spans="5:5" ht="14.4" thickTop="1" thickBot="1">
      <c r="E12792"/>
    </row>
    <row r="12793" spans="5:5" ht="14.4" thickTop="1" thickBot="1">
      <c r="E12793"/>
    </row>
    <row r="12794" spans="5:5" ht="14.4" thickTop="1" thickBot="1">
      <c r="E12794"/>
    </row>
    <row r="12795" spans="5:5" ht="14.4" thickTop="1" thickBot="1">
      <c r="E12795"/>
    </row>
    <row r="12796" spans="5:5" ht="14.4" thickTop="1" thickBot="1">
      <c r="E12796"/>
    </row>
    <row r="12797" spans="5:5" ht="14.4" thickTop="1" thickBot="1">
      <c r="E12797"/>
    </row>
    <row r="12798" spans="5:5" ht="14.4" thickTop="1" thickBot="1">
      <c r="E12798"/>
    </row>
    <row r="12799" spans="5:5" ht="14.4" thickTop="1" thickBot="1">
      <c r="E12799"/>
    </row>
    <row r="12800" spans="5:5" ht="14.4" thickTop="1" thickBot="1">
      <c r="E12800"/>
    </row>
    <row r="12801" spans="5:5" ht="14.4" thickTop="1" thickBot="1">
      <c r="E12801"/>
    </row>
    <row r="12802" spans="5:5" ht="14.4" thickTop="1" thickBot="1">
      <c r="E12802"/>
    </row>
    <row r="12803" spans="5:5" ht="14.4" thickTop="1" thickBot="1">
      <c r="E12803"/>
    </row>
    <row r="12804" spans="5:5" ht="14.4" thickTop="1" thickBot="1">
      <c r="E12804"/>
    </row>
    <row r="12805" spans="5:5" ht="14.4" thickTop="1" thickBot="1">
      <c r="E12805"/>
    </row>
    <row r="12806" spans="5:5" ht="14.4" thickTop="1" thickBot="1">
      <c r="E12806"/>
    </row>
    <row r="12807" spans="5:5" ht="14.4" thickTop="1" thickBot="1">
      <c r="E12807"/>
    </row>
    <row r="12808" spans="5:5" ht="13.8" thickTop="1">
      <c r="E12808"/>
    </row>
    <row r="12809" spans="5:5">
      <c r="E12809"/>
    </row>
    <row r="12810" spans="5:5">
      <c r="E12810"/>
    </row>
    <row r="12811" spans="5:5">
      <c r="E12811"/>
    </row>
    <row r="12812" spans="5:5">
      <c r="E12812"/>
    </row>
    <row r="12813" spans="5:5">
      <c r="E12813"/>
    </row>
    <row r="12814" spans="5:5">
      <c r="E12814"/>
    </row>
    <row r="12815" spans="5:5">
      <c r="E12815"/>
    </row>
    <row r="12816" spans="5:5">
      <c r="E12816"/>
    </row>
    <row r="12817" spans="5:5">
      <c r="E12817"/>
    </row>
    <row r="12818" spans="5:5">
      <c r="E12818"/>
    </row>
    <row r="12819" spans="5:5">
      <c r="E12819"/>
    </row>
    <row r="12820" spans="5:5">
      <c r="E12820"/>
    </row>
    <row r="12821" spans="5:5" ht="13.8" thickBot="1">
      <c r="E12821"/>
    </row>
    <row r="12822" spans="5:5" ht="14.4" thickTop="1" thickBot="1">
      <c r="E12822"/>
    </row>
    <row r="12823" spans="5:5" ht="14.4" thickTop="1" thickBot="1">
      <c r="E12823"/>
    </row>
    <row r="12824" spans="5:5" ht="14.4" thickTop="1" thickBot="1">
      <c r="E12824"/>
    </row>
    <row r="12825" spans="5:5" ht="14.4" thickTop="1" thickBot="1">
      <c r="E12825"/>
    </row>
    <row r="12826" spans="5:5" ht="14.4" thickTop="1" thickBot="1">
      <c r="E12826"/>
    </row>
    <row r="12827" spans="5:5" ht="14.4" thickTop="1" thickBot="1">
      <c r="E12827"/>
    </row>
    <row r="12828" spans="5:5" ht="14.4" thickTop="1" thickBot="1">
      <c r="E12828"/>
    </row>
    <row r="12829" spans="5:5" ht="14.4" thickTop="1" thickBot="1">
      <c r="E12829"/>
    </row>
    <row r="12830" spans="5:5" ht="14.4" thickTop="1" thickBot="1">
      <c r="E12830"/>
    </row>
    <row r="12831" spans="5:5" ht="14.4" thickTop="1" thickBot="1">
      <c r="E12831"/>
    </row>
    <row r="12832" spans="5:5" ht="14.4" thickTop="1" thickBot="1">
      <c r="E12832"/>
    </row>
    <row r="12833" spans="5:5" ht="14.4" thickTop="1" thickBot="1">
      <c r="E12833"/>
    </row>
    <row r="12834" spans="5:5" ht="14.4" thickTop="1" thickBot="1">
      <c r="E12834"/>
    </row>
    <row r="12835" spans="5:5" ht="14.4" thickTop="1" thickBot="1">
      <c r="E12835"/>
    </row>
    <row r="12836" spans="5:5" ht="14.4" thickTop="1" thickBot="1">
      <c r="E12836"/>
    </row>
    <row r="12837" spans="5:5" ht="14.4" thickTop="1" thickBot="1">
      <c r="E12837"/>
    </row>
    <row r="12838" spans="5:5" ht="14.4" thickTop="1" thickBot="1">
      <c r="E12838"/>
    </row>
    <row r="12839" spans="5:5" ht="14.4" thickTop="1" thickBot="1">
      <c r="E12839"/>
    </row>
    <row r="12840" spans="5:5" ht="14.4" thickTop="1" thickBot="1">
      <c r="E12840"/>
    </row>
    <row r="12841" spans="5:5" ht="14.4" thickTop="1" thickBot="1">
      <c r="E12841"/>
    </row>
    <row r="12842" spans="5:5" ht="14.4" thickTop="1" thickBot="1">
      <c r="E12842"/>
    </row>
    <row r="12843" spans="5:5" ht="14.4" thickTop="1" thickBot="1">
      <c r="E12843"/>
    </row>
    <row r="12844" spans="5:5" ht="14.4" thickTop="1" thickBot="1">
      <c r="E12844"/>
    </row>
    <row r="12845" spans="5:5" ht="14.4" thickTop="1" thickBot="1">
      <c r="E12845"/>
    </row>
    <row r="12846" spans="5:5" ht="14.4" thickTop="1" thickBot="1">
      <c r="E12846"/>
    </row>
    <row r="12847" spans="5:5" ht="14.4" thickTop="1" thickBot="1">
      <c r="E12847"/>
    </row>
    <row r="12848" spans="5:5" ht="14.4" thickTop="1" thickBot="1">
      <c r="E12848"/>
    </row>
    <row r="12849" spans="5:5" ht="14.4" thickTop="1" thickBot="1">
      <c r="E12849"/>
    </row>
    <row r="12850" spans="5:5" ht="14.4" thickTop="1" thickBot="1">
      <c r="E12850"/>
    </row>
    <row r="12851" spans="5:5" ht="14.4" thickTop="1" thickBot="1">
      <c r="E12851"/>
    </row>
    <row r="12852" spans="5:5" ht="14.4" thickTop="1" thickBot="1">
      <c r="E12852"/>
    </row>
    <row r="12853" spans="5:5" ht="14.4" thickTop="1" thickBot="1">
      <c r="E12853"/>
    </row>
    <row r="12854" spans="5:5" ht="14.4" thickTop="1" thickBot="1">
      <c r="E12854"/>
    </row>
    <row r="12855" spans="5:5" ht="14.4" thickTop="1" thickBot="1">
      <c r="E12855"/>
    </row>
    <row r="12856" spans="5:5" ht="14.4" thickTop="1" thickBot="1">
      <c r="E12856"/>
    </row>
    <row r="12857" spans="5:5" ht="14.4" thickTop="1" thickBot="1">
      <c r="E12857"/>
    </row>
    <row r="12858" spans="5:5" ht="14.4" thickTop="1" thickBot="1">
      <c r="E12858"/>
    </row>
    <row r="12859" spans="5:5" ht="14.4" thickTop="1" thickBot="1">
      <c r="E12859"/>
    </row>
    <row r="12860" spans="5:5" ht="14.4" thickTop="1" thickBot="1">
      <c r="E12860"/>
    </row>
    <row r="12861" spans="5:5" ht="14.4" thickTop="1" thickBot="1">
      <c r="E12861"/>
    </row>
    <row r="12862" spans="5:5" ht="14.4" thickTop="1" thickBot="1">
      <c r="E12862"/>
    </row>
    <row r="12863" spans="5:5" ht="14.4" thickTop="1" thickBot="1">
      <c r="E12863"/>
    </row>
    <row r="12864" spans="5:5" ht="14.4" thickTop="1" thickBot="1">
      <c r="E12864"/>
    </row>
    <row r="12865" spans="5:5" ht="14.4" thickTop="1" thickBot="1">
      <c r="E12865"/>
    </row>
    <row r="12866" spans="5:5" ht="14.4" thickTop="1" thickBot="1">
      <c r="E12866"/>
    </row>
    <row r="12867" spans="5:5" ht="14.4" thickTop="1" thickBot="1">
      <c r="E12867"/>
    </row>
    <row r="12868" spans="5:5" ht="14.4" thickTop="1" thickBot="1">
      <c r="E12868"/>
    </row>
    <row r="12869" spans="5:5" ht="14.4" thickTop="1" thickBot="1">
      <c r="E12869"/>
    </row>
    <row r="12870" spans="5:5" ht="14.4" thickTop="1" thickBot="1">
      <c r="E12870"/>
    </row>
    <row r="12871" spans="5:5" ht="14.4" thickTop="1" thickBot="1">
      <c r="E12871"/>
    </row>
    <row r="12872" spans="5:5" ht="14.4" thickTop="1" thickBot="1">
      <c r="E12872"/>
    </row>
    <row r="12873" spans="5:5" ht="14.4" thickTop="1" thickBot="1">
      <c r="E12873"/>
    </row>
    <row r="12874" spans="5:5" ht="14.4" thickTop="1" thickBot="1">
      <c r="E12874"/>
    </row>
    <row r="12875" spans="5:5" ht="14.4" thickTop="1" thickBot="1">
      <c r="E12875"/>
    </row>
    <row r="12876" spans="5:5" ht="14.4" thickTop="1" thickBot="1">
      <c r="E12876"/>
    </row>
    <row r="12877" spans="5:5" ht="14.4" thickTop="1" thickBot="1">
      <c r="E12877"/>
    </row>
    <row r="12878" spans="5:5" ht="13.8" thickTop="1">
      <c r="E12878"/>
    </row>
    <row r="12879" spans="5:5">
      <c r="E12879"/>
    </row>
    <row r="12880" spans="5:5">
      <c r="E12880"/>
    </row>
    <row r="12881" spans="5:5">
      <c r="E12881"/>
    </row>
    <row r="12882" spans="5:5">
      <c r="E12882"/>
    </row>
    <row r="12883" spans="5:5">
      <c r="E12883"/>
    </row>
    <row r="12884" spans="5:5">
      <c r="E12884"/>
    </row>
    <row r="12885" spans="5:5">
      <c r="E12885"/>
    </row>
    <row r="12886" spans="5:5">
      <c r="E12886"/>
    </row>
    <row r="12887" spans="5:5">
      <c r="E12887"/>
    </row>
    <row r="12888" spans="5:5">
      <c r="E12888"/>
    </row>
    <row r="12889" spans="5:5">
      <c r="E12889"/>
    </row>
    <row r="12890" spans="5:5">
      <c r="E12890"/>
    </row>
    <row r="12891" spans="5:5" ht="13.8" thickBot="1">
      <c r="E12891"/>
    </row>
    <row r="12892" spans="5:5" ht="14.4" thickTop="1" thickBot="1">
      <c r="E12892"/>
    </row>
    <row r="12893" spans="5:5" ht="14.4" thickTop="1" thickBot="1">
      <c r="E12893"/>
    </row>
    <row r="12894" spans="5:5" ht="14.4" thickTop="1" thickBot="1">
      <c r="E12894"/>
    </row>
    <row r="12895" spans="5:5" ht="14.4" thickTop="1" thickBot="1">
      <c r="E12895"/>
    </row>
    <row r="12896" spans="5:5" ht="14.4" thickTop="1" thickBot="1">
      <c r="E12896"/>
    </row>
    <row r="12897" spans="5:5" ht="14.4" thickTop="1" thickBot="1">
      <c r="E12897"/>
    </row>
    <row r="12898" spans="5:5" ht="14.4" thickTop="1" thickBot="1">
      <c r="E12898"/>
    </row>
    <row r="12899" spans="5:5" ht="14.4" thickTop="1" thickBot="1">
      <c r="E12899"/>
    </row>
    <row r="12900" spans="5:5" ht="14.4" thickTop="1" thickBot="1">
      <c r="E12900"/>
    </row>
    <row r="12901" spans="5:5" ht="14.4" thickTop="1" thickBot="1">
      <c r="E12901"/>
    </row>
    <row r="12902" spans="5:5" ht="14.4" thickTop="1" thickBot="1">
      <c r="E12902"/>
    </row>
    <row r="12903" spans="5:5" ht="14.4" thickTop="1" thickBot="1">
      <c r="E12903"/>
    </row>
    <row r="12904" spans="5:5" ht="14.4" thickTop="1" thickBot="1">
      <c r="E12904"/>
    </row>
    <row r="12905" spans="5:5" ht="14.4" thickTop="1" thickBot="1">
      <c r="E12905"/>
    </row>
    <row r="12906" spans="5:5" ht="14.4" thickTop="1" thickBot="1">
      <c r="E12906"/>
    </row>
    <row r="12907" spans="5:5" ht="14.4" thickTop="1" thickBot="1">
      <c r="E12907"/>
    </row>
    <row r="12908" spans="5:5" ht="14.4" thickTop="1" thickBot="1">
      <c r="E12908"/>
    </row>
    <row r="12909" spans="5:5" ht="14.4" thickTop="1" thickBot="1">
      <c r="E12909"/>
    </row>
    <row r="12910" spans="5:5" ht="14.4" thickTop="1" thickBot="1">
      <c r="E12910"/>
    </row>
    <row r="12911" spans="5:5" ht="14.4" thickTop="1" thickBot="1">
      <c r="E12911"/>
    </row>
    <row r="12912" spans="5:5" ht="14.4" thickTop="1" thickBot="1">
      <c r="E12912"/>
    </row>
    <row r="12913" spans="5:5" ht="14.4" thickTop="1" thickBot="1">
      <c r="E12913"/>
    </row>
    <row r="12914" spans="5:5" ht="14.4" thickTop="1" thickBot="1">
      <c r="E12914"/>
    </row>
    <row r="12915" spans="5:5" ht="14.4" thickTop="1" thickBot="1">
      <c r="E12915"/>
    </row>
    <row r="12916" spans="5:5" ht="14.4" thickTop="1" thickBot="1">
      <c r="E12916"/>
    </row>
    <row r="12917" spans="5:5" ht="14.4" thickTop="1" thickBot="1">
      <c r="E12917"/>
    </row>
    <row r="12918" spans="5:5" ht="14.4" thickTop="1" thickBot="1">
      <c r="E12918"/>
    </row>
    <row r="12919" spans="5:5" ht="14.4" thickTop="1" thickBot="1">
      <c r="E12919"/>
    </row>
    <row r="12920" spans="5:5" ht="14.4" thickTop="1" thickBot="1">
      <c r="E12920"/>
    </row>
    <row r="12921" spans="5:5" ht="14.4" thickTop="1" thickBot="1">
      <c r="E12921"/>
    </row>
    <row r="12922" spans="5:5" ht="14.4" thickTop="1" thickBot="1">
      <c r="E12922"/>
    </row>
    <row r="12923" spans="5:5" ht="14.4" thickTop="1" thickBot="1">
      <c r="E12923"/>
    </row>
    <row r="12924" spans="5:5" ht="14.4" thickTop="1" thickBot="1">
      <c r="E12924"/>
    </row>
    <row r="12925" spans="5:5" ht="14.4" thickTop="1" thickBot="1">
      <c r="E12925"/>
    </row>
    <row r="12926" spans="5:5" ht="14.4" thickTop="1" thickBot="1">
      <c r="E12926"/>
    </row>
    <row r="12927" spans="5:5" ht="14.4" thickTop="1" thickBot="1">
      <c r="E12927"/>
    </row>
    <row r="12928" spans="5:5" ht="14.4" thickTop="1" thickBot="1">
      <c r="E12928"/>
    </row>
    <row r="12929" spans="5:5" ht="14.4" thickTop="1" thickBot="1">
      <c r="E12929"/>
    </row>
    <row r="12930" spans="5:5" ht="14.4" thickTop="1" thickBot="1">
      <c r="E12930"/>
    </row>
    <row r="12931" spans="5:5" ht="14.4" thickTop="1" thickBot="1">
      <c r="E12931"/>
    </row>
    <row r="12932" spans="5:5" ht="14.4" thickTop="1" thickBot="1">
      <c r="E12932"/>
    </row>
    <row r="12933" spans="5:5" ht="14.4" thickTop="1" thickBot="1">
      <c r="E12933"/>
    </row>
    <row r="12934" spans="5:5" ht="14.4" thickTop="1" thickBot="1">
      <c r="E12934"/>
    </row>
    <row r="12935" spans="5:5" ht="14.4" thickTop="1" thickBot="1">
      <c r="E12935"/>
    </row>
    <row r="12936" spans="5:5" ht="14.4" thickTop="1" thickBot="1">
      <c r="E12936"/>
    </row>
    <row r="12937" spans="5:5" ht="14.4" thickTop="1" thickBot="1">
      <c r="E12937"/>
    </row>
    <row r="12938" spans="5:5" ht="14.4" thickTop="1" thickBot="1">
      <c r="E12938"/>
    </row>
    <row r="12939" spans="5:5" ht="14.4" thickTop="1" thickBot="1">
      <c r="E12939"/>
    </row>
    <row r="12940" spans="5:5" ht="14.4" thickTop="1" thickBot="1">
      <c r="E12940"/>
    </row>
    <row r="12941" spans="5:5" ht="14.4" thickTop="1" thickBot="1">
      <c r="E12941"/>
    </row>
    <row r="12942" spans="5:5" ht="14.4" thickTop="1" thickBot="1">
      <c r="E12942"/>
    </row>
    <row r="12943" spans="5:5" ht="14.4" thickTop="1" thickBot="1">
      <c r="E12943"/>
    </row>
    <row r="12944" spans="5:5" ht="14.4" thickTop="1" thickBot="1">
      <c r="E12944"/>
    </row>
    <row r="12945" spans="5:5" ht="14.4" thickTop="1" thickBot="1">
      <c r="E12945"/>
    </row>
    <row r="12946" spans="5:5" ht="14.4" thickTop="1" thickBot="1">
      <c r="E12946"/>
    </row>
    <row r="12947" spans="5:5" ht="14.4" thickTop="1" thickBot="1">
      <c r="E12947"/>
    </row>
    <row r="12948" spans="5:5" ht="13.8" thickTop="1">
      <c r="E12948"/>
    </row>
    <row r="12949" spans="5:5">
      <c r="E12949"/>
    </row>
    <row r="12950" spans="5:5">
      <c r="E12950"/>
    </row>
    <row r="12951" spans="5:5">
      <c r="E12951"/>
    </row>
    <row r="12952" spans="5:5">
      <c r="E12952"/>
    </row>
    <row r="12953" spans="5:5">
      <c r="E12953"/>
    </row>
    <row r="12954" spans="5:5">
      <c r="E12954"/>
    </row>
    <row r="12955" spans="5:5">
      <c r="E12955"/>
    </row>
    <row r="12956" spans="5:5">
      <c r="E12956"/>
    </row>
    <row r="12957" spans="5:5">
      <c r="E12957"/>
    </row>
    <row r="12958" spans="5:5">
      <c r="E12958"/>
    </row>
    <row r="12959" spans="5:5">
      <c r="E12959"/>
    </row>
    <row r="12960" spans="5:5">
      <c r="E12960"/>
    </row>
    <row r="12961" spans="5:5" ht="13.8" thickBot="1">
      <c r="E12961"/>
    </row>
    <row r="12962" spans="5:5" ht="14.4" thickTop="1" thickBot="1">
      <c r="E12962"/>
    </row>
    <row r="12963" spans="5:5" ht="14.4" thickTop="1" thickBot="1">
      <c r="E12963"/>
    </row>
    <row r="12964" spans="5:5" ht="14.4" thickTop="1" thickBot="1">
      <c r="E12964"/>
    </row>
    <row r="12965" spans="5:5" ht="14.4" thickTop="1" thickBot="1">
      <c r="E12965"/>
    </row>
    <row r="12966" spans="5:5" ht="14.4" thickTop="1" thickBot="1">
      <c r="E12966"/>
    </row>
    <row r="12967" spans="5:5" ht="14.4" thickTop="1" thickBot="1">
      <c r="E12967"/>
    </row>
    <row r="12968" spans="5:5" ht="14.4" thickTop="1" thickBot="1">
      <c r="E12968"/>
    </row>
    <row r="12969" spans="5:5" ht="14.4" thickTop="1" thickBot="1">
      <c r="E12969"/>
    </row>
    <row r="12970" spans="5:5" ht="14.4" thickTop="1" thickBot="1">
      <c r="E12970"/>
    </row>
    <row r="12971" spans="5:5" ht="14.4" thickTop="1" thickBot="1">
      <c r="E12971"/>
    </row>
    <row r="12972" spans="5:5" ht="14.4" thickTop="1" thickBot="1">
      <c r="E12972"/>
    </row>
    <row r="12973" spans="5:5" ht="14.4" thickTop="1" thickBot="1">
      <c r="E12973"/>
    </row>
    <row r="12974" spans="5:5" ht="14.4" thickTop="1" thickBot="1">
      <c r="E12974"/>
    </row>
    <row r="12975" spans="5:5" ht="14.4" thickTop="1" thickBot="1">
      <c r="E12975"/>
    </row>
    <row r="12976" spans="5:5" ht="14.4" thickTop="1" thickBot="1">
      <c r="E12976"/>
    </row>
    <row r="12977" spans="5:5" ht="14.4" thickTop="1" thickBot="1">
      <c r="E12977"/>
    </row>
    <row r="12978" spans="5:5" ht="14.4" thickTop="1" thickBot="1">
      <c r="E12978"/>
    </row>
    <row r="12979" spans="5:5" ht="14.4" thickTop="1" thickBot="1">
      <c r="E12979"/>
    </row>
    <row r="12980" spans="5:5" ht="14.4" thickTop="1" thickBot="1">
      <c r="E12980"/>
    </row>
    <row r="12981" spans="5:5" ht="14.4" thickTop="1" thickBot="1">
      <c r="E12981"/>
    </row>
    <row r="12982" spans="5:5" ht="14.4" thickTop="1" thickBot="1">
      <c r="E12982"/>
    </row>
    <row r="12983" spans="5:5" ht="14.4" thickTop="1" thickBot="1">
      <c r="E12983"/>
    </row>
    <row r="12984" spans="5:5" ht="14.4" thickTop="1" thickBot="1">
      <c r="E12984"/>
    </row>
    <row r="12985" spans="5:5" ht="14.4" thickTop="1" thickBot="1">
      <c r="E12985"/>
    </row>
    <row r="12986" spans="5:5" ht="14.4" thickTop="1" thickBot="1">
      <c r="E12986"/>
    </row>
    <row r="12987" spans="5:5" ht="14.4" thickTop="1" thickBot="1">
      <c r="E12987"/>
    </row>
    <row r="12988" spans="5:5" ht="14.4" thickTop="1" thickBot="1">
      <c r="E12988"/>
    </row>
    <row r="12989" spans="5:5" ht="14.4" thickTop="1" thickBot="1">
      <c r="E12989"/>
    </row>
    <row r="12990" spans="5:5" ht="14.4" thickTop="1" thickBot="1">
      <c r="E12990"/>
    </row>
    <row r="12991" spans="5:5" ht="14.4" thickTop="1" thickBot="1">
      <c r="E12991"/>
    </row>
    <row r="12992" spans="5:5" ht="14.4" thickTop="1" thickBot="1">
      <c r="E12992"/>
    </row>
    <row r="12993" spans="5:5" ht="14.4" thickTop="1" thickBot="1">
      <c r="E12993"/>
    </row>
    <row r="12994" spans="5:5" ht="14.4" thickTop="1" thickBot="1">
      <c r="E12994"/>
    </row>
    <row r="12995" spans="5:5" ht="14.4" thickTop="1" thickBot="1">
      <c r="E12995"/>
    </row>
    <row r="12996" spans="5:5" ht="14.4" thickTop="1" thickBot="1">
      <c r="E12996"/>
    </row>
    <row r="12997" spans="5:5" ht="14.4" thickTop="1" thickBot="1">
      <c r="E12997"/>
    </row>
    <row r="12998" spans="5:5" ht="14.4" thickTop="1" thickBot="1">
      <c r="E12998"/>
    </row>
    <row r="12999" spans="5:5" ht="14.4" thickTop="1" thickBot="1">
      <c r="E12999"/>
    </row>
    <row r="13000" spans="5:5" ht="14.4" thickTop="1" thickBot="1">
      <c r="E13000"/>
    </row>
    <row r="13001" spans="5:5" ht="14.4" thickTop="1" thickBot="1">
      <c r="E13001"/>
    </row>
    <row r="13002" spans="5:5" ht="14.4" thickTop="1" thickBot="1">
      <c r="E13002"/>
    </row>
    <row r="13003" spans="5:5" ht="14.4" thickTop="1" thickBot="1">
      <c r="E13003"/>
    </row>
    <row r="13004" spans="5:5" ht="14.4" thickTop="1" thickBot="1">
      <c r="E13004"/>
    </row>
    <row r="13005" spans="5:5" ht="14.4" thickTop="1" thickBot="1">
      <c r="E13005"/>
    </row>
    <row r="13006" spans="5:5" ht="14.4" thickTop="1" thickBot="1">
      <c r="E13006"/>
    </row>
    <row r="13007" spans="5:5" ht="14.4" thickTop="1" thickBot="1">
      <c r="E13007"/>
    </row>
    <row r="13008" spans="5:5" ht="14.4" thickTop="1" thickBot="1">
      <c r="E13008"/>
    </row>
    <row r="13009" spans="5:5" ht="14.4" thickTop="1" thickBot="1">
      <c r="E13009"/>
    </row>
    <row r="13010" spans="5:5" ht="14.4" thickTop="1" thickBot="1">
      <c r="E13010"/>
    </row>
    <row r="13011" spans="5:5" ht="14.4" thickTop="1" thickBot="1">
      <c r="E13011"/>
    </row>
    <row r="13012" spans="5:5" ht="14.4" thickTop="1" thickBot="1">
      <c r="E13012"/>
    </row>
    <row r="13013" spans="5:5" ht="14.4" thickTop="1" thickBot="1">
      <c r="E13013"/>
    </row>
    <row r="13014" spans="5:5" ht="14.4" thickTop="1" thickBot="1">
      <c r="E13014"/>
    </row>
    <row r="13015" spans="5:5" ht="14.4" thickTop="1" thickBot="1">
      <c r="E13015"/>
    </row>
    <row r="13016" spans="5:5" ht="14.4" thickTop="1" thickBot="1">
      <c r="E13016"/>
    </row>
    <row r="13017" spans="5:5" ht="14.4" thickTop="1" thickBot="1">
      <c r="E13017"/>
    </row>
    <row r="13018" spans="5:5" ht="13.8" thickTop="1">
      <c r="E13018"/>
    </row>
    <row r="13019" spans="5:5">
      <c r="E13019"/>
    </row>
    <row r="13020" spans="5:5">
      <c r="E13020"/>
    </row>
    <row r="13021" spans="5:5">
      <c r="E13021"/>
    </row>
    <row r="13022" spans="5:5">
      <c r="E13022"/>
    </row>
    <row r="13023" spans="5:5">
      <c r="E13023"/>
    </row>
    <row r="13024" spans="5:5">
      <c r="E13024"/>
    </row>
    <row r="13025" spans="5:5">
      <c r="E13025"/>
    </row>
    <row r="13026" spans="5:5">
      <c r="E13026"/>
    </row>
    <row r="13027" spans="5:5">
      <c r="E13027"/>
    </row>
    <row r="13028" spans="5:5">
      <c r="E13028"/>
    </row>
    <row r="13029" spans="5:5">
      <c r="E13029"/>
    </row>
    <row r="13030" spans="5:5">
      <c r="E13030"/>
    </row>
    <row r="13031" spans="5:5" ht="13.8" thickBot="1">
      <c r="E13031"/>
    </row>
    <row r="13032" spans="5:5" ht="14.4" thickTop="1" thickBot="1">
      <c r="E13032"/>
    </row>
    <row r="13033" spans="5:5" ht="14.4" thickTop="1" thickBot="1">
      <c r="E13033"/>
    </row>
    <row r="13034" spans="5:5" ht="14.4" thickTop="1" thickBot="1">
      <c r="E13034"/>
    </row>
    <row r="13035" spans="5:5" ht="14.4" thickTop="1" thickBot="1">
      <c r="E13035"/>
    </row>
    <row r="13036" spans="5:5" ht="14.4" thickTop="1" thickBot="1">
      <c r="E13036"/>
    </row>
    <row r="13037" spans="5:5" ht="14.4" thickTop="1" thickBot="1">
      <c r="E13037"/>
    </row>
    <row r="13038" spans="5:5" ht="14.4" thickTop="1" thickBot="1">
      <c r="E13038"/>
    </row>
    <row r="13039" spans="5:5" ht="14.4" thickTop="1" thickBot="1">
      <c r="E13039"/>
    </row>
    <row r="13040" spans="5:5" ht="14.4" thickTop="1" thickBot="1">
      <c r="E13040"/>
    </row>
    <row r="13041" spans="5:5" ht="14.4" thickTop="1" thickBot="1">
      <c r="E13041"/>
    </row>
    <row r="13042" spans="5:5" ht="14.4" thickTop="1" thickBot="1">
      <c r="E13042"/>
    </row>
    <row r="13043" spans="5:5" ht="14.4" thickTop="1" thickBot="1">
      <c r="E13043"/>
    </row>
    <row r="13044" spans="5:5" ht="14.4" thickTop="1" thickBot="1">
      <c r="E13044"/>
    </row>
    <row r="13045" spans="5:5" ht="14.4" thickTop="1" thickBot="1">
      <c r="E13045"/>
    </row>
    <row r="13046" spans="5:5" ht="14.4" thickTop="1" thickBot="1">
      <c r="E13046"/>
    </row>
    <row r="13047" spans="5:5" ht="14.4" thickTop="1" thickBot="1">
      <c r="E13047"/>
    </row>
    <row r="13048" spans="5:5" ht="14.4" thickTop="1" thickBot="1">
      <c r="E13048"/>
    </row>
    <row r="13049" spans="5:5" ht="14.4" thickTop="1" thickBot="1">
      <c r="E13049"/>
    </row>
    <row r="13050" spans="5:5" ht="14.4" thickTop="1" thickBot="1">
      <c r="E13050"/>
    </row>
    <row r="13051" spans="5:5" ht="14.4" thickTop="1" thickBot="1">
      <c r="E13051"/>
    </row>
    <row r="13052" spans="5:5" ht="14.4" thickTop="1" thickBot="1">
      <c r="E13052"/>
    </row>
    <row r="13053" spans="5:5" ht="14.4" thickTop="1" thickBot="1">
      <c r="E13053"/>
    </row>
    <row r="13054" spans="5:5" ht="14.4" thickTop="1" thickBot="1">
      <c r="E13054"/>
    </row>
    <row r="13055" spans="5:5" ht="14.4" thickTop="1" thickBot="1">
      <c r="E13055"/>
    </row>
    <row r="13056" spans="5:5" ht="14.4" thickTop="1" thickBot="1">
      <c r="E13056"/>
    </row>
    <row r="13057" spans="5:5" ht="14.4" thickTop="1" thickBot="1">
      <c r="E13057"/>
    </row>
    <row r="13058" spans="5:5" ht="14.4" thickTop="1" thickBot="1">
      <c r="E13058"/>
    </row>
    <row r="13059" spans="5:5" ht="14.4" thickTop="1" thickBot="1">
      <c r="E13059"/>
    </row>
    <row r="13060" spans="5:5" ht="14.4" thickTop="1" thickBot="1">
      <c r="E13060"/>
    </row>
    <row r="13061" spans="5:5" ht="14.4" thickTop="1" thickBot="1">
      <c r="E13061"/>
    </row>
    <row r="13062" spans="5:5" ht="14.4" thickTop="1" thickBot="1">
      <c r="E13062"/>
    </row>
    <row r="13063" spans="5:5" ht="14.4" thickTop="1" thickBot="1">
      <c r="E13063"/>
    </row>
    <row r="13064" spans="5:5" ht="14.4" thickTop="1" thickBot="1">
      <c r="E13064"/>
    </row>
    <row r="13065" spans="5:5" ht="14.4" thickTop="1" thickBot="1">
      <c r="E13065"/>
    </row>
    <row r="13066" spans="5:5" ht="14.4" thickTop="1" thickBot="1">
      <c r="E13066"/>
    </row>
    <row r="13067" spans="5:5" ht="14.4" thickTop="1" thickBot="1">
      <c r="E13067"/>
    </row>
    <row r="13068" spans="5:5" ht="14.4" thickTop="1" thickBot="1">
      <c r="E13068"/>
    </row>
    <row r="13069" spans="5:5" ht="14.4" thickTop="1" thickBot="1">
      <c r="E13069"/>
    </row>
    <row r="13070" spans="5:5" ht="14.4" thickTop="1" thickBot="1">
      <c r="E13070"/>
    </row>
    <row r="13071" spans="5:5" ht="14.4" thickTop="1" thickBot="1">
      <c r="E13071"/>
    </row>
    <row r="13072" spans="5:5" ht="14.4" thickTop="1" thickBot="1">
      <c r="E13072"/>
    </row>
    <row r="13073" spans="5:5" ht="14.4" thickTop="1" thickBot="1">
      <c r="E13073"/>
    </row>
    <row r="13074" spans="5:5" ht="14.4" thickTop="1" thickBot="1">
      <c r="E13074"/>
    </row>
    <row r="13075" spans="5:5" ht="14.4" thickTop="1" thickBot="1">
      <c r="E13075"/>
    </row>
    <row r="13076" spans="5:5" ht="14.4" thickTop="1" thickBot="1">
      <c r="E13076"/>
    </row>
    <row r="13077" spans="5:5" ht="14.4" thickTop="1" thickBot="1">
      <c r="E13077"/>
    </row>
    <row r="13078" spans="5:5" ht="14.4" thickTop="1" thickBot="1">
      <c r="E13078"/>
    </row>
    <row r="13079" spans="5:5" ht="14.4" thickTop="1" thickBot="1">
      <c r="E13079"/>
    </row>
    <row r="13080" spans="5:5" ht="14.4" thickTop="1" thickBot="1">
      <c r="E13080"/>
    </row>
    <row r="13081" spans="5:5" ht="14.4" thickTop="1" thickBot="1">
      <c r="E13081"/>
    </row>
    <row r="13082" spans="5:5" ht="14.4" thickTop="1" thickBot="1">
      <c r="E13082"/>
    </row>
    <row r="13083" spans="5:5" ht="14.4" thickTop="1" thickBot="1">
      <c r="E13083"/>
    </row>
    <row r="13084" spans="5:5" ht="14.4" thickTop="1" thickBot="1">
      <c r="E13084"/>
    </row>
    <row r="13085" spans="5:5" ht="14.4" thickTop="1" thickBot="1">
      <c r="E13085"/>
    </row>
    <row r="13086" spans="5:5" ht="14.4" thickTop="1" thickBot="1">
      <c r="E13086"/>
    </row>
    <row r="13087" spans="5:5" ht="14.4" thickTop="1" thickBot="1">
      <c r="E13087"/>
    </row>
    <row r="13088" spans="5:5" ht="13.8" thickTop="1">
      <c r="E13088"/>
    </row>
    <row r="13089" spans="5:5">
      <c r="E13089"/>
    </row>
    <row r="13090" spans="5:5">
      <c r="E13090"/>
    </row>
    <row r="13091" spans="5:5">
      <c r="E13091"/>
    </row>
    <row r="13092" spans="5:5">
      <c r="E13092"/>
    </row>
    <row r="13093" spans="5:5">
      <c r="E13093"/>
    </row>
    <row r="13094" spans="5:5">
      <c r="E13094"/>
    </row>
    <row r="13095" spans="5:5">
      <c r="E13095"/>
    </row>
    <row r="13096" spans="5:5">
      <c r="E13096"/>
    </row>
    <row r="13097" spans="5:5">
      <c r="E13097"/>
    </row>
    <row r="13098" spans="5:5">
      <c r="E13098"/>
    </row>
    <row r="13099" spans="5:5">
      <c r="E13099"/>
    </row>
    <row r="13100" spans="5:5">
      <c r="E13100"/>
    </row>
    <row r="13101" spans="5:5" ht="13.8" thickBot="1">
      <c r="E13101"/>
    </row>
    <row r="13102" spans="5:5" ht="14.4" thickTop="1" thickBot="1">
      <c r="E13102"/>
    </row>
    <row r="13103" spans="5:5" ht="14.4" thickTop="1" thickBot="1">
      <c r="E13103"/>
    </row>
    <row r="13104" spans="5:5" ht="14.4" thickTop="1" thickBot="1">
      <c r="E13104"/>
    </row>
    <row r="13105" spans="5:5" ht="14.4" thickTop="1" thickBot="1">
      <c r="E13105"/>
    </row>
    <row r="13106" spans="5:5" ht="14.4" thickTop="1" thickBot="1">
      <c r="E13106"/>
    </row>
    <row r="13107" spans="5:5" ht="14.4" thickTop="1" thickBot="1">
      <c r="E13107"/>
    </row>
    <row r="13108" spans="5:5" ht="14.4" thickTop="1" thickBot="1">
      <c r="E13108"/>
    </row>
    <row r="13109" spans="5:5" ht="14.4" thickTop="1" thickBot="1">
      <c r="E13109"/>
    </row>
    <row r="13110" spans="5:5" ht="14.4" thickTop="1" thickBot="1">
      <c r="E13110"/>
    </row>
    <row r="13111" spans="5:5" ht="14.4" thickTop="1" thickBot="1">
      <c r="E13111"/>
    </row>
    <row r="13112" spans="5:5" ht="14.4" thickTop="1" thickBot="1">
      <c r="E13112"/>
    </row>
    <row r="13113" spans="5:5" ht="14.4" thickTop="1" thickBot="1">
      <c r="E13113"/>
    </row>
    <row r="13114" spans="5:5" ht="14.4" thickTop="1" thickBot="1">
      <c r="E13114"/>
    </row>
    <row r="13115" spans="5:5" ht="14.4" thickTop="1" thickBot="1">
      <c r="E13115"/>
    </row>
    <row r="13116" spans="5:5" ht="14.4" thickTop="1" thickBot="1">
      <c r="E13116"/>
    </row>
    <row r="13117" spans="5:5" ht="14.4" thickTop="1" thickBot="1">
      <c r="E13117"/>
    </row>
    <row r="13118" spans="5:5" ht="14.4" thickTop="1" thickBot="1">
      <c r="E13118"/>
    </row>
    <row r="13119" spans="5:5" ht="14.4" thickTop="1" thickBot="1">
      <c r="E13119"/>
    </row>
    <row r="13120" spans="5:5" ht="14.4" thickTop="1" thickBot="1">
      <c r="E13120"/>
    </row>
    <row r="13121" spans="5:5" ht="14.4" thickTop="1" thickBot="1">
      <c r="E13121"/>
    </row>
    <row r="13122" spans="5:5" ht="14.4" thickTop="1" thickBot="1">
      <c r="E13122"/>
    </row>
    <row r="13123" spans="5:5" ht="14.4" thickTop="1" thickBot="1">
      <c r="E13123"/>
    </row>
    <row r="13124" spans="5:5" ht="14.4" thickTop="1" thickBot="1">
      <c r="E13124"/>
    </row>
    <row r="13125" spans="5:5" ht="14.4" thickTop="1" thickBot="1">
      <c r="E13125"/>
    </row>
    <row r="13126" spans="5:5" ht="14.4" thickTop="1" thickBot="1">
      <c r="E13126"/>
    </row>
    <row r="13127" spans="5:5" ht="14.4" thickTop="1" thickBot="1">
      <c r="E13127"/>
    </row>
    <row r="13128" spans="5:5" ht="14.4" thickTop="1" thickBot="1">
      <c r="E13128"/>
    </row>
    <row r="13129" spans="5:5" ht="14.4" thickTop="1" thickBot="1">
      <c r="E13129"/>
    </row>
    <row r="13130" spans="5:5" ht="14.4" thickTop="1" thickBot="1">
      <c r="E13130"/>
    </row>
    <row r="13131" spans="5:5" ht="14.4" thickTop="1" thickBot="1">
      <c r="E13131"/>
    </row>
    <row r="13132" spans="5:5" ht="14.4" thickTop="1" thickBot="1">
      <c r="E13132"/>
    </row>
    <row r="13133" spans="5:5" ht="14.4" thickTop="1" thickBot="1">
      <c r="E13133"/>
    </row>
    <row r="13134" spans="5:5" ht="14.4" thickTop="1" thickBot="1">
      <c r="E13134"/>
    </row>
    <row r="13135" spans="5:5" ht="14.4" thickTop="1" thickBot="1">
      <c r="E13135"/>
    </row>
    <row r="13136" spans="5:5" ht="14.4" thickTop="1" thickBot="1">
      <c r="E13136"/>
    </row>
    <row r="13137" spans="5:5" ht="14.4" thickTop="1" thickBot="1">
      <c r="E13137"/>
    </row>
    <row r="13138" spans="5:5" ht="14.4" thickTop="1" thickBot="1">
      <c r="E13138"/>
    </row>
    <row r="13139" spans="5:5" ht="14.4" thickTop="1" thickBot="1">
      <c r="E13139"/>
    </row>
    <row r="13140" spans="5:5" ht="14.4" thickTop="1" thickBot="1">
      <c r="E13140"/>
    </row>
    <row r="13141" spans="5:5" ht="14.4" thickTop="1" thickBot="1">
      <c r="E13141"/>
    </row>
    <row r="13142" spans="5:5" ht="14.4" thickTop="1" thickBot="1">
      <c r="E13142"/>
    </row>
    <row r="13143" spans="5:5" ht="14.4" thickTop="1" thickBot="1">
      <c r="E13143"/>
    </row>
    <row r="13144" spans="5:5" ht="14.4" thickTop="1" thickBot="1">
      <c r="E13144"/>
    </row>
    <row r="13145" spans="5:5" ht="14.4" thickTop="1" thickBot="1">
      <c r="E13145"/>
    </row>
    <row r="13146" spans="5:5" ht="14.4" thickTop="1" thickBot="1">
      <c r="E13146"/>
    </row>
    <row r="13147" spans="5:5" ht="14.4" thickTop="1" thickBot="1">
      <c r="E13147"/>
    </row>
    <row r="13148" spans="5:5" ht="14.4" thickTop="1" thickBot="1">
      <c r="E13148"/>
    </row>
    <row r="13149" spans="5:5" ht="14.4" thickTop="1" thickBot="1">
      <c r="E13149"/>
    </row>
    <row r="13150" spans="5:5" ht="14.4" thickTop="1" thickBot="1">
      <c r="E13150"/>
    </row>
    <row r="13151" spans="5:5" ht="14.4" thickTop="1" thickBot="1">
      <c r="E13151"/>
    </row>
    <row r="13152" spans="5:5" ht="14.4" thickTop="1" thickBot="1">
      <c r="E13152"/>
    </row>
    <row r="13153" spans="5:5" ht="14.4" thickTop="1" thickBot="1">
      <c r="E13153"/>
    </row>
    <row r="13154" spans="5:5" ht="14.4" thickTop="1" thickBot="1">
      <c r="E13154"/>
    </row>
    <row r="13155" spans="5:5" ht="14.4" thickTop="1" thickBot="1">
      <c r="E13155"/>
    </row>
    <row r="13156" spans="5:5" ht="14.4" thickTop="1" thickBot="1">
      <c r="E13156"/>
    </row>
    <row r="13157" spans="5:5" ht="14.4" thickTop="1" thickBot="1">
      <c r="E13157"/>
    </row>
    <row r="13158" spans="5:5" ht="13.8" thickTop="1">
      <c r="E13158"/>
    </row>
    <row r="13159" spans="5:5">
      <c r="E13159"/>
    </row>
    <row r="13160" spans="5:5">
      <c r="E13160"/>
    </row>
    <row r="13161" spans="5:5">
      <c r="E13161"/>
    </row>
    <row r="13162" spans="5:5">
      <c r="E13162"/>
    </row>
    <row r="13163" spans="5:5">
      <c r="E13163"/>
    </row>
    <row r="13164" spans="5:5">
      <c r="E13164"/>
    </row>
    <row r="13165" spans="5:5">
      <c r="E13165"/>
    </row>
    <row r="13166" spans="5:5">
      <c r="E13166"/>
    </row>
    <row r="13167" spans="5:5">
      <c r="E13167"/>
    </row>
    <row r="13168" spans="5:5">
      <c r="E13168"/>
    </row>
    <row r="13169" spans="5:5">
      <c r="E13169"/>
    </row>
    <row r="13170" spans="5:5">
      <c r="E13170"/>
    </row>
    <row r="13171" spans="5:5" ht="13.8" thickBot="1">
      <c r="E13171"/>
    </row>
    <row r="13172" spans="5:5" ht="14.4" thickTop="1" thickBot="1">
      <c r="E13172"/>
    </row>
    <row r="13173" spans="5:5" ht="14.4" thickTop="1" thickBot="1">
      <c r="E13173"/>
    </row>
    <row r="13174" spans="5:5" ht="14.4" thickTop="1" thickBot="1">
      <c r="E13174"/>
    </row>
    <row r="13175" spans="5:5" ht="14.4" thickTop="1" thickBot="1">
      <c r="E13175"/>
    </row>
    <row r="13176" spans="5:5" ht="14.4" thickTop="1" thickBot="1">
      <c r="E13176"/>
    </row>
    <row r="13177" spans="5:5" ht="14.4" thickTop="1" thickBot="1">
      <c r="E13177"/>
    </row>
    <row r="13178" spans="5:5" ht="14.4" thickTop="1" thickBot="1">
      <c r="E13178"/>
    </row>
    <row r="13179" spans="5:5" ht="14.4" thickTop="1" thickBot="1">
      <c r="E13179"/>
    </row>
    <row r="13180" spans="5:5" ht="14.4" thickTop="1" thickBot="1">
      <c r="E13180"/>
    </row>
    <row r="13181" spans="5:5" ht="14.4" thickTop="1" thickBot="1">
      <c r="E13181"/>
    </row>
    <row r="13182" spans="5:5" ht="14.4" thickTop="1" thickBot="1">
      <c r="E13182"/>
    </row>
    <row r="13183" spans="5:5" ht="14.4" thickTop="1" thickBot="1">
      <c r="E13183"/>
    </row>
    <row r="13184" spans="5:5" ht="14.4" thickTop="1" thickBot="1">
      <c r="E13184"/>
    </row>
    <row r="13185" spans="5:5" ht="14.4" thickTop="1" thickBot="1">
      <c r="E13185"/>
    </row>
    <row r="13186" spans="5:5" ht="14.4" thickTop="1" thickBot="1">
      <c r="E13186"/>
    </row>
    <row r="13187" spans="5:5" ht="14.4" thickTop="1" thickBot="1">
      <c r="E13187"/>
    </row>
    <row r="13188" spans="5:5" ht="14.4" thickTop="1" thickBot="1">
      <c r="E13188"/>
    </row>
    <row r="13189" spans="5:5" ht="14.4" thickTop="1" thickBot="1">
      <c r="E13189"/>
    </row>
    <row r="13190" spans="5:5" ht="14.4" thickTop="1" thickBot="1">
      <c r="E13190"/>
    </row>
    <row r="13191" spans="5:5" ht="14.4" thickTop="1" thickBot="1">
      <c r="E13191"/>
    </row>
    <row r="13192" spans="5:5" ht="14.4" thickTop="1" thickBot="1">
      <c r="E13192"/>
    </row>
    <row r="13193" spans="5:5" ht="14.4" thickTop="1" thickBot="1">
      <c r="E13193"/>
    </row>
    <row r="13194" spans="5:5" ht="14.4" thickTop="1" thickBot="1">
      <c r="E13194"/>
    </row>
    <row r="13195" spans="5:5" ht="14.4" thickTop="1" thickBot="1">
      <c r="E13195"/>
    </row>
    <row r="13196" spans="5:5" ht="14.4" thickTop="1" thickBot="1">
      <c r="E13196"/>
    </row>
    <row r="13197" spans="5:5" ht="14.4" thickTop="1" thickBot="1">
      <c r="E13197"/>
    </row>
    <row r="13198" spans="5:5" ht="14.4" thickTop="1" thickBot="1">
      <c r="E13198"/>
    </row>
    <row r="13199" spans="5:5" ht="14.4" thickTop="1" thickBot="1">
      <c r="E13199"/>
    </row>
    <row r="13200" spans="5:5" ht="14.4" thickTop="1" thickBot="1">
      <c r="E13200"/>
    </row>
    <row r="13201" spans="5:5" ht="14.4" thickTop="1" thickBot="1">
      <c r="E13201"/>
    </row>
    <row r="13202" spans="5:5" ht="14.4" thickTop="1" thickBot="1">
      <c r="E13202"/>
    </row>
    <row r="13203" spans="5:5" ht="14.4" thickTop="1" thickBot="1">
      <c r="E13203"/>
    </row>
    <row r="13204" spans="5:5" ht="14.4" thickTop="1" thickBot="1">
      <c r="E13204"/>
    </row>
    <row r="13205" spans="5:5" ht="14.4" thickTop="1" thickBot="1">
      <c r="E13205"/>
    </row>
    <row r="13206" spans="5:5" ht="14.4" thickTop="1" thickBot="1">
      <c r="E13206"/>
    </row>
    <row r="13207" spans="5:5" ht="14.4" thickTop="1" thickBot="1">
      <c r="E13207"/>
    </row>
    <row r="13208" spans="5:5" ht="14.4" thickTop="1" thickBot="1">
      <c r="E13208"/>
    </row>
    <row r="13209" spans="5:5" ht="14.4" thickTop="1" thickBot="1">
      <c r="E13209"/>
    </row>
    <row r="13210" spans="5:5" ht="14.4" thickTop="1" thickBot="1">
      <c r="E13210"/>
    </row>
    <row r="13211" spans="5:5" ht="14.4" thickTop="1" thickBot="1">
      <c r="E13211"/>
    </row>
    <row r="13212" spans="5:5" ht="14.4" thickTop="1" thickBot="1">
      <c r="E13212"/>
    </row>
    <row r="13213" spans="5:5" ht="14.4" thickTop="1" thickBot="1">
      <c r="E13213"/>
    </row>
    <row r="13214" spans="5:5" ht="14.4" thickTop="1" thickBot="1">
      <c r="E13214"/>
    </row>
    <row r="13215" spans="5:5" ht="14.4" thickTop="1" thickBot="1">
      <c r="E13215"/>
    </row>
    <row r="13216" spans="5:5" ht="14.4" thickTop="1" thickBot="1">
      <c r="E13216"/>
    </row>
    <row r="13217" spans="5:5" ht="14.4" thickTop="1" thickBot="1">
      <c r="E13217"/>
    </row>
    <row r="13218" spans="5:5" ht="14.4" thickTop="1" thickBot="1">
      <c r="E13218"/>
    </row>
    <row r="13219" spans="5:5" ht="14.4" thickTop="1" thickBot="1">
      <c r="E13219"/>
    </row>
    <row r="13220" spans="5:5" ht="14.4" thickTop="1" thickBot="1">
      <c r="E13220"/>
    </row>
    <row r="13221" spans="5:5" ht="14.4" thickTop="1" thickBot="1">
      <c r="E13221"/>
    </row>
    <row r="13222" spans="5:5" ht="14.4" thickTop="1" thickBot="1">
      <c r="E13222"/>
    </row>
    <row r="13223" spans="5:5" ht="14.4" thickTop="1" thickBot="1">
      <c r="E13223"/>
    </row>
    <row r="13224" spans="5:5" ht="14.4" thickTop="1" thickBot="1">
      <c r="E13224"/>
    </row>
    <row r="13225" spans="5:5" ht="14.4" thickTop="1" thickBot="1">
      <c r="E13225"/>
    </row>
    <row r="13226" spans="5:5" ht="14.4" thickTop="1" thickBot="1">
      <c r="E13226"/>
    </row>
    <row r="13227" spans="5:5" ht="14.4" thickTop="1" thickBot="1">
      <c r="E13227"/>
    </row>
    <row r="13228" spans="5:5" ht="13.8" thickTop="1">
      <c r="E13228"/>
    </row>
    <row r="13229" spans="5:5">
      <c r="E13229"/>
    </row>
    <row r="13230" spans="5:5">
      <c r="E13230"/>
    </row>
    <row r="13231" spans="5:5">
      <c r="E13231"/>
    </row>
    <row r="13232" spans="5:5">
      <c r="E13232"/>
    </row>
    <row r="13233" spans="5:5">
      <c r="E13233"/>
    </row>
    <row r="13234" spans="5:5">
      <c r="E13234"/>
    </row>
    <row r="13235" spans="5:5">
      <c r="E13235"/>
    </row>
    <row r="13236" spans="5:5">
      <c r="E13236"/>
    </row>
    <row r="13237" spans="5:5">
      <c r="E13237"/>
    </row>
    <row r="13238" spans="5:5">
      <c r="E13238"/>
    </row>
    <row r="13239" spans="5:5">
      <c r="E13239"/>
    </row>
    <row r="13240" spans="5:5">
      <c r="E13240"/>
    </row>
    <row r="13241" spans="5:5" ht="13.8" thickBot="1">
      <c r="E13241"/>
    </row>
    <row r="13242" spans="5:5" ht="14.4" thickTop="1" thickBot="1">
      <c r="E13242"/>
    </row>
    <row r="13243" spans="5:5" ht="14.4" thickTop="1" thickBot="1">
      <c r="E13243"/>
    </row>
    <row r="13244" spans="5:5" ht="14.4" thickTop="1" thickBot="1">
      <c r="E13244"/>
    </row>
    <row r="13245" spans="5:5" ht="14.4" thickTop="1" thickBot="1">
      <c r="E13245"/>
    </row>
    <row r="13246" spans="5:5" ht="14.4" thickTop="1" thickBot="1">
      <c r="E13246"/>
    </row>
    <row r="13247" spans="5:5" ht="14.4" thickTop="1" thickBot="1">
      <c r="E13247"/>
    </row>
    <row r="13248" spans="5:5" ht="14.4" thickTop="1" thickBot="1">
      <c r="E13248"/>
    </row>
    <row r="13249" spans="5:5" ht="14.4" thickTop="1" thickBot="1">
      <c r="E13249"/>
    </row>
    <row r="13250" spans="5:5" ht="14.4" thickTop="1" thickBot="1">
      <c r="E13250"/>
    </row>
    <row r="13251" spans="5:5" ht="14.4" thickTop="1" thickBot="1">
      <c r="E13251"/>
    </row>
    <row r="13252" spans="5:5" ht="14.4" thickTop="1" thickBot="1">
      <c r="E13252"/>
    </row>
    <row r="13253" spans="5:5" ht="14.4" thickTop="1" thickBot="1">
      <c r="E13253"/>
    </row>
    <row r="13254" spans="5:5" ht="14.4" thickTop="1" thickBot="1">
      <c r="E13254"/>
    </row>
    <row r="13255" spans="5:5" ht="14.4" thickTop="1" thickBot="1">
      <c r="E13255"/>
    </row>
    <row r="13256" spans="5:5" ht="14.4" thickTop="1" thickBot="1">
      <c r="E13256"/>
    </row>
    <row r="13257" spans="5:5" ht="14.4" thickTop="1" thickBot="1">
      <c r="E13257"/>
    </row>
    <row r="13258" spans="5:5" ht="14.4" thickTop="1" thickBot="1">
      <c r="E13258"/>
    </row>
    <row r="13259" spans="5:5" ht="14.4" thickTop="1" thickBot="1">
      <c r="E13259"/>
    </row>
    <row r="13260" spans="5:5" ht="14.4" thickTop="1" thickBot="1">
      <c r="E13260"/>
    </row>
    <row r="13261" spans="5:5" ht="14.4" thickTop="1" thickBot="1">
      <c r="E13261"/>
    </row>
    <row r="13262" spans="5:5" ht="14.4" thickTop="1" thickBot="1">
      <c r="E13262"/>
    </row>
    <row r="13263" spans="5:5" ht="14.4" thickTop="1" thickBot="1">
      <c r="E13263"/>
    </row>
    <row r="13264" spans="5:5" ht="14.4" thickTop="1" thickBot="1">
      <c r="E13264"/>
    </row>
    <row r="13265" spans="5:5" ht="14.4" thickTop="1" thickBot="1">
      <c r="E13265"/>
    </row>
    <row r="13266" spans="5:5" ht="14.4" thickTop="1" thickBot="1">
      <c r="E13266"/>
    </row>
    <row r="13267" spans="5:5" ht="14.4" thickTop="1" thickBot="1">
      <c r="E13267"/>
    </row>
    <row r="13268" spans="5:5" ht="14.4" thickTop="1" thickBot="1">
      <c r="E13268"/>
    </row>
    <row r="13269" spans="5:5" ht="14.4" thickTop="1" thickBot="1">
      <c r="E13269"/>
    </row>
    <row r="13270" spans="5:5" ht="14.4" thickTop="1" thickBot="1">
      <c r="E13270"/>
    </row>
    <row r="13271" spans="5:5" ht="14.4" thickTop="1" thickBot="1">
      <c r="E13271"/>
    </row>
    <row r="13272" spans="5:5" ht="14.4" thickTop="1" thickBot="1">
      <c r="E13272"/>
    </row>
    <row r="13273" spans="5:5" ht="14.4" thickTop="1" thickBot="1">
      <c r="E13273"/>
    </row>
    <row r="13274" spans="5:5" ht="14.4" thickTop="1" thickBot="1">
      <c r="E13274"/>
    </row>
    <row r="13275" spans="5:5" ht="14.4" thickTop="1" thickBot="1">
      <c r="E13275"/>
    </row>
    <row r="13276" spans="5:5" ht="14.4" thickTop="1" thickBot="1">
      <c r="E13276"/>
    </row>
    <row r="13277" spans="5:5" ht="14.4" thickTop="1" thickBot="1">
      <c r="E13277"/>
    </row>
    <row r="13278" spans="5:5" ht="14.4" thickTop="1" thickBot="1">
      <c r="E13278"/>
    </row>
    <row r="13279" spans="5:5" ht="14.4" thickTop="1" thickBot="1">
      <c r="E13279"/>
    </row>
    <row r="13280" spans="5:5" ht="14.4" thickTop="1" thickBot="1">
      <c r="E13280"/>
    </row>
    <row r="13281" spans="5:5" ht="14.4" thickTop="1" thickBot="1">
      <c r="E13281"/>
    </row>
    <row r="13282" spans="5:5" ht="14.4" thickTop="1" thickBot="1">
      <c r="E13282"/>
    </row>
    <row r="13283" spans="5:5" ht="14.4" thickTop="1" thickBot="1">
      <c r="E13283"/>
    </row>
    <row r="13284" spans="5:5" ht="14.4" thickTop="1" thickBot="1">
      <c r="E13284"/>
    </row>
    <row r="13285" spans="5:5" ht="14.4" thickTop="1" thickBot="1">
      <c r="E13285"/>
    </row>
    <row r="13286" spans="5:5" ht="14.4" thickTop="1" thickBot="1">
      <c r="E13286"/>
    </row>
    <row r="13287" spans="5:5" ht="14.4" thickTop="1" thickBot="1">
      <c r="E13287"/>
    </row>
    <row r="13288" spans="5:5" ht="14.4" thickTop="1" thickBot="1">
      <c r="E13288"/>
    </row>
    <row r="13289" spans="5:5" ht="14.4" thickTop="1" thickBot="1">
      <c r="E13289"/>
    </row>
    <row r="13290" spans="5:5" ht="14.4" thickTop="1" thickBot="1">
      <c r="E13290"/>
    </row>
    <row r="13291" spans="5:5" ht="14.4" thickTop="1" thickBot="1">
      <c r="E13291"/>
    </row>
    <row r="13292" spans="5:5" ht="14.4" thickTop="1" thickBot="1">
      <c r="E13292"/>
    </row>
    <row r="13293" spans="5:5" ht="14.4" thickTop="1" thickBot="1">
      <c r="E13293"/>
    </row>
    <row r="13294" spans="5:5" ht="14.4" thickTop="1" thickBot="1">
      <c r="E13294"/>
    </row>
    <row r="13295" spans="5:5" ht="14.4" thickTop="1" thickBot="1">
      <c r="E13295"/>
    </row>
    <row r="13296" spans="5:5" ht="14.4" thickTop="1" thickBot="1">
      <c r="E13296"/>
    </row>
    <row r="13297" spans="5:5" ht="14.4" thickTop="1" thickBot="1">
      <c r="E13297"/>
    </row>
    <row r="13298" spans="5:5" ht="13.8" thickTop="1">
      <c r="E13298"/>
    </row>
    <row r="13299" spans="5:5">
      <c r="E13299"/>
    </row>
    <row r="13300" spans="5:5">
      <c r="E13300"/>
    </row>
    <row r="13301" spans="5:5">
      <c r="E13301"/>
    </row>
    <row r="13302" spans="5:5">
      <c r="E13302"/>
    </row>
    <row r="13303" spans="5:5">
      <c r="E13303"/>
    </row>
    <row r="13304" spans="5:5">
      <c r="E13304"/>
    </row>
    <row r="13305" spans="5:5">
      <c r="E13305"/>
    </row>
    <row r="13306" spans="5:5">
      <c r="E13306"/>
    </row>
    <row r="13307" spans="5:5">
      <c r="E13307"/>
    </row>
    <row r="13308" spans="5:5">
      <c r="E13308"/>
    </row>
    <row r="13309" spans="5:5">
      <c r="E13309"/>
    </row>
    <row r="13310" spans="5:5">
      <c r="E13310"/>
    </row>
    <row r="13311" spans="5:5" ht="13.8" thickBot="1">
      <c r="E13311"/>
    </row>
    <row r="13312" spans="5:5" ht="14.4" thickTop="1" thickBot="1">
      <c r="E13312"/>
    </row>
    <row r="13313" spans="5:5" ht="14.4" thickTop="1" thickBot="1">
      <c r="E13313"/>
    </row>
    <row r="13314" spans="5:5" ht="14.4" thickTop="1" thickBot="1">
      <c r="E13314"/>
    </row>
    <row r="13315" spans="5:5" ht="14.4" thickTop="1" thickBot="1">
      <c r="E13315"/>
    </row>
    <row r="13316" spans="5:5" ht="14.4" thickTop="1" thickBot="1">
      <c r="E13316"/>
    </row>
    <row r="13317" spans="5:5" ht="14.4" thickTop="1" thickBot="1">
      <c r="E13317"/>
    </row>
    <row r="13318" spans="5:5" ht="14.4" thickTop="1" thickBot="1">
      <c r="E13318"/>
    </row>
    <row r="13319" spans="5:5" ht="14.4" thickTop="1" thickBot="1">
      <c r="E13319"/>
    </row>
    <row r="13320" spans="5:5" ht="14.4" thickTop="1" thickBot="1">
      <c r="E13320"/>
    </row>
    <row r="13321" spans="5:5" ht="14.4" thickTop="1" thickBot="1">
      <c r="E13321"/>
    </row>
    <row r="13322" spans="5:5" ht="14.4" thickTop="1" thickBot="1">
      <c r="E13322"/>
    </row>
    <row r="13323" spans="5:5" ht="14.4" thickTop="1" thickBot="1">
      <c r="E13323"/>
    </row>
    <row r="13324" spans="5:5" ht="14.4" thickTop="1" thickBot="1">
      <c r="E13324"/>
    </row>
    <row r="13325" spans="5:5" ht="14.4" thickTop="1" thickBot="1">
      <c r="E13325"/>
    </row>
    <row r="13326" spans="5:5" ht="14.4" thickTop="1" thickBot="1">
      <c r="E13326"/>
    </row>
    <row r="13327" spans="5:5" ht="14.4" thickTop="1" thickBot="1">
      <c r="E13327"/>
    </row>
    <row r="13328" spans="5:5" ht="14.4" thickTop="1" thickBot="1">
      <c r="E13328"/>
    </row>
    <row r="13329" spans="5:5" ht="14.4" thickTop="1" thickBot="1">
      <c r="E13329"/>
    </row>
    <row r="13330" spans="5:5" ht="14.4" thickTop="1" thickBot="1">
      <c r="E13330"/>
    </row>
    <row r="13331" spans="5:5" ht="14.4" thickTop="1" thickBot="1">
      <c r="E13331"/>
    </row>
    <row r="13332" spans="5:5" ht="14.4" thickTop="1" thickBot="1">
      <c r="E13332"/>
    </row>
    <row r="13333" spans="5:5" ht="14.4" thickTop="1" thickBot="1">
      <c r="E13333"/>
    </row>
    <row r="13334" spans="5:5" ht="14.4" thickTop="1" thickBot="1">
      <c r="E13334"/>
    </row>
    <row r="13335" spans="5:5" ht="14.4" thickTop="1" thickBot="1">
      <c r="E13335"/>
    </row>
    <row r="13336" spans="5:5" ht="14.4" thickTop="1" thickBot="1">
      <c r="E13336"/>
    </row>
    <row r="13337" spans="5:5" ht="14.4" thickTop="1" thickBot="1">
      <c r="E13337"/>
    </row>
    <row r="13338" spans="5:5" ht="14.4" thickTop="1" thickBot="1">
      <c r="E13338"/>
    </row>
    <row r="13339" spans="5:5" ht="14.4" thickTop="1" thickBot="1">
      <c r="E13339"/>
    </row>
    <row r="13340" spans="5:5" ht="14.4" thickTop="1" thickBot="1">
      <c r="E13340"/>
    </row>
    <row r="13341" spans="5:5" ht="14.4" thickTop="1" thickBot="1">
      <c r="E13341"/>
    </row>
    <row r="13342" spans="5:5" ht="14.4" thickTop="1" thickBot="1">
      <c r="E13342"/>
    </row>
    <row r="13343" spans="5:5" ht="14.4" thickTop="1" thickBot="1">
      <c r="E13343"/>
    </row>
    <row r="13344" spans="5:5" ht="14.4" thickTop="1" thickBot="1">
      <c r="E13344"/>
    </row>
    <row r="13345" spans="5:5" ht="14.4" thickTop="1" thickBot="1">
      <c r="E13345"/>
    </row>
    <row r="13346" spans="5:5" ht="14.4" thickTop="1" thickBot="1">
      <c r="E13346"/>
    </row>
    <row r="13347" spans="5:5" ht="14.4" thickTop="1" thickBot="1">
      <c r="E13347"/>
    </row>
    <row r="13348" spans="5:5" ht="14.4" thickTop="1" thickBot="1">
      <c r="E13348"/>
    </row>
    <row r="13349" spans="5:5" ht="14.4" thickTop="1" thickBot="1">
      <c r="E13349"/>
    </row>
    <row r="13350" spans="5:5" ht="14.4" thickTop="1" thickBot="1">
      <c r="E13350"/>
    </row>
    <row r="13351" spans="5:5" ht="14.4" thickTop="1" thickBot="1">
      <c r="E13351"/>
    </row>
    <row r="13352" spans="5:5" ht="14.4" thickTop="1" thickBot="1">
      <c r="E13352"/>
    </row>
    <row r="13353" spans="5:5" ht="14.4" thickTop="1" thickBot="1">
      <c r="E13353"/>
    </row>
    <row r="13354" spans="5:5" ht="14.4" thickTop="1" thickBot="1">
      <c r="E13354"/>
    </row>
    <row r="13355" spans="5:5" ht="14.4" thickTop="1" thickBot="1">
      <c r="E13355"/>
    </row>
    <row r="13356" spans="5:5" ht="14.4" thickTop="1" thickBot="1">
      <c r="E13356"/>
    </row>
    <row r="13357" spans="5:5" ht="14.4" thickTop="1" thickBot="1">
      <c r="E13357"/>
    </row>
    <row r="13358" spans="5:5" ht="14.4" thickTop="1" thickBot="1">
      <c r="E13358"/>
    </row>
    <row r="13359" spans="5:5" ht="14.4" thickTop="1" thickBot="1">
      <c r="E13359"/>
    </row>
    <row r="13360" spans="5:5" ht="14.4" thickTop="1" thickBot="1">
      <c r="E13360"/>
    </row>
    <row r="13361" spans="5:5" ht="14.4" thickTop="1" thickBot="1">
      <c r="E13361"/>
    </row>
    <row r="13362" spans="5:5" ht="14.4" thickTop="1" thickBot="1">
      <c r="E13362"/>
    </row>
    <row r="13363" spans="5:5" ht="14.4" thickTop="1" thickBot="1">
      <c r="E13363"/>
    </row>
    <row r="13364" spans="5:5" ht="14.4" thickTop="1" thickBot="1">
      <c r="E13364"/>
    </row>
    <row r="13365" spans="5:5" ht="14.4" thickTop="1" thickBot="1">
      <c r="E13365"/>
    </row>
    <row r="13366" spans="5:5" ht="14.4" thickTop="1" thickBot="1">
      <c r="E13366"/>
    </row>
    <row r="13367" spans="5:5" ht="14.4" thickTop="1" thickBot="1">
      <c r="E13367"/>
    </row>
    <row r="13368" spans="5:5" ht="13.8" thickTop="1">
      <c r="E13368"/>
    </row>
    <row r="13369" spans="5:5">
      <c r="E13369"/>
    </row>
    <row r="13370" spans="5:5">
      <c r="E13370"/>
    </row>
    <row r="13371" spans="5:5">
      <c r="E13371"/>
    </row>
    <row r="13372" spans="5:5">
      <c r="E13372"/>
    </row>
    <row r="13373" spans="5:5">
      <c r="E13373"/>
    </row>
    <row r="13374" spans="5:5">
      <c r="E13374"/>
    </row>
    <row r="13375" spans="5:5">
      <c r="E13375"/>
    </row>
    <row r="13376" spans="5:5">
      <c r="E13376"/>
    </row>
    <row r="13377" spans="5:5">
      <c r="E13377"/>
    </row>
    <row r="13378" spans="5:5">
      <c r="E13378"/>
    </row>
    <row r="13379" spans="5:5">
      <c r="E13379"/>
    </row>
    <row r="13380" spans="5:5">
      <c r="E13380"/>
    </row>
    <row r="13381" spans="5:5" ht="13.8" thickBot="1">
      <c r="E13381"/>
    </row>
    <row r="13382" spans="5:5" ht="14.4" thickTop="1" thickBot="1">
      <c r="E13382"/>
    </row>
    <row r="13383" spans="5:5" ht="14.4" thickTop="1" thickBot="1">
      <c r="E13383"/>
    </row>
    <row r="13384" spans="5:5" ht="14.4" thickTop="1" thickBot="1">
      <c r="E13384"/>
    </row>
    <row r="13385" spans="5:5" ht="14.4" thickTop="1" thickBot="1">
      <c r="E13385"/>
    </row>
    <row r="13386" spans="5:5" ht="14.4" thickTop="1" thickBot="1">
      <c r="E13386"/>
    </row>
    <row r="13387" spans="5:5" ht="14.4" thickTop="1" thickBot="1">
      <c r="E13387"/>
    </row>
    <row r="13388" spans="5:5" ht="14.4" thickTop="1" thickBot="1">
      <c r="E13388"/>
    </row>
    <row r="13389" spans="5:5" ht="14.4" thickTop="1" thickBot="1">
      <c r="E13389"/>
    </row>
    <row r="13390" spans="5:5" ht="14.4" thickTop="1" thickBot="1">
      <c r="E13390"/>
    </row>
    <row r="13391" spans="5:5" ht="14.4" thickTop="1" thickBot="1">
      <c r="E13391"/>
    </row>
    <row r="13392" spans="5:5" ht="14.4" thickTop="1" thickBot="1">
      <c r="E13392"/>
    </row>
    <row r="13393" spans="5:5" ht="14.4" thickTop="1" thickBot="1">
      <c r="E13393"/>
    </row>
    <row r="13394" spans="5:5" ht="14.4" thickTop="1" thickBot="1">
      <c r="E13394"/>
    </row>
    <row r="13395" spans="5:5" ht="14.4" thickTop="1" thickBot="1">
      <c r="E13395"/>
    </row>
    <row r="13396" spans="5:5" ht="14.4" thickTop="1" thickBot="1">
      <c r="E13396"/>
    </row>
    <row r="13397" spans="5:5" ht="14.4" thickTop="1" thickBot="1">
      <c r="E13397"/>
    </row>
    <row r="13398" spans="5:5" ht="14.4" thickTop="1" thickBot="1">
      <c r="E13398"/>
    </row>
    <row r="13399" spans="5:5" ht="14.4" thickTop="1" thickBot="1">
      <c r="E13399"/>
    </row>
    <row r="13400" spans="5:5" ht="14.4" thickTop="1" thickBot="1">
      <c r="E13400"/>
    </row>
    <row r="13401" spans="5:5" ht="14.4" thickTop="1" thickBot="1">
      <c r="E13401"/>
    </row>
    <row r="13402" spans="5:5" ht="14.4" thickTop="1" thickBot="1">
      <c r="E13402"/>
    </row>
    <row r="13403" spans="5:5" ht="14.4" thickTop="1" thickBot="1">
      <c r="E13403"/>
    </row>
    <row r="13404" spans="5:5" ht="14.4" thickTop="1" thickBot="1">
      <c r="E13404"/>
    </row>
    <row r="13405" spans="5:5" ht="14.4" thickTop="1" thickBot="1">
      <c r="E13405"/>
    </row>
    <row r="13406" spans="5:5" ht="14.4" thickTop="1" thickBot="1">
      <c r="E13406"/>
    </row>
    <row r="13407" spans="5:5" ht="14.4" thickTop="1" thickBot="1">
      <c r="E13407"/>
    </row>
    <row r="13408" spans="5:5" ht="14.4" thickTop="1" thickBot="1">
      <c r="E13408"/>
    </row>
    <row r="13409" spans="5:5" ht="14.4" thickTop="1" thickBot="1">
      <c r="E13409"/>
    </row>
    <row r="13410" spans="5:5" ht="14.4" thickTop="1" thickBot="1">
      <c r="E13410"/>
    </row>
    <row r="13411" spans="5:5" ht="14.4" thickTop="1" thickBot="1">
      <c r="E13411"/>
    </row>
    <row r="13412" spans="5:5" ht="14.4" thickTop="1" thickBot="1">
      <c r="E13412"/>
    </row>
    <row r="13413" spans="5:5" ht="14.4" thickTop="1" thickBot="1">
      <c r="E13413"/>
    </row>
    <row r="13414" spans="5:5" ht="14.4" thickTop="1" thickBot="1">
      <c r="E13414"/>
    </row>
    <row r="13415" spans="5:5" ht="14.4" thickTop="1" thickBot="1">
      <c r="E13415"/>
    </row>
    <row r="13416" spans="5:5" ht="14.4" thickTop="1" thickBot="1">
      <c r="E13416"/>
    </row>
    <row r="13417" spans="5:5" ht="14.4" thickTop="1" thickBot="1">
      <c r="E13417"/>
    </row>
    <row r="13418" spans="5:5" ht="14.4" thickTop="1" thickBot="1">
      <c r="E13418"/>
    </row>
    <row r="13419" spans="5:5" ht="14.4" thickTop="1" thickBot="1">
      <c r="E13419"/>
    </row>
    <row r="13420" spans="5:5" ht="14.4" thickTop="1" thickBot="1">
      <c r="E13420"/>
    </row>
    <row r="13421" spans="5:5" ht="14.4" thickTop="1" thickBot="1">
      <c r="E13421"/>
    </row>
    <row r="13422" spans="5:5" ht="14.4" thickTop="1" thickBot="1">
      <c r="E13422"/>
    </row>
    <row r="13423" spans="5:5" ht="14.4" thickTop="1" thickBot="1">
      <c r="E13423"/>
    </row>
    <row r="13424" spans="5:5" ht="14.4" thickTop="1" thickBot="1">
      <c r="E13424"/>
    </row>
    <row r="13425" spans="5:5" ht="14.4" thickTop="1" thickBot="1">
      <c r="E13425"/>
    </row>
    <row r="13426" spans="5:5" ht="14.4" thickTop="1" thickBot="1">
      <c r="E13426"/>
    </row>
    <row r="13427" spans="5:5" ht="14.4" thickTop="1" thickBot="1">
      <c r="E13427"/>
    </row>
    <row r="13428" spans="5:5" ht="14.4" thickTop="1" thickBot="1">
      <c r="E13428"/>
    </row>
    <row r="13429" spans="5:5" ht="14.4" thickTop="1" thickBot="1">
      <c r="E13429"/>
    </row>
    <row r="13430" spans="5:5" ht="14.4" thickTop="1" thickBot="1">
      <c r="E13430"/>
    </row>
    <row r="13431" spans="5:5" ht="14.4" thickTop="1" thickBot="1">
      <c r="E13431"/>
    </row>
    <row r="13432" spans="5:5" ht="14.4" thickTop="1" thickBot="1">
      <c r="E13432"/>
    </row>
    <row r="13433" spans="5:5" ht="14.4" thickTop="1" thickBot="1">
      <c r="E13433"/>
    </row>
    <row r="13434" spans="5:5" ht="14.4" thickTop="1" thickBot="1">
      <c r="E13434"/>
    </row>
    <row r="13435" spans="5:5" ht="14.4" thickTop="1" thickBot="1">
      <c r="E13435"/>
    </row>
    <row r="13436" spans="5:5" ht="14.4" thickTop="1" thickBot="1">
      <c r="E13436"/>
    </row>
    <row r="13437" spans="5:5" ht="14.4" thickTop="1" thickBot="1">
      <c r="E13437"/>
    </row>
    <row r="13438" spans="5:5" ht="13.8" thickTop="1">
      <c r="E13438"/>
    </row>
    <row r="13439" spans="5:5">
      <c r="E13439"/>
    </row>
    <row r="13440" spans="5:5">
      <c r="E13440"/>
    </row>
    <row r="13441" spans="5:5">
      <c r="E13441"/>
    </row>
    <row r="13442" spans="5:5">
      <c r="E13442"/>
    </row>
    <row r="13443" spans="5:5">
      <c r="E13443"/>
    </row>
    <row r="13444" spans="5:5">
      <c r="E13444"/>
    </row>
    <row r="13445" spans="5:5">
      <c r="E13445"/>
    </row>
    <row r="13446" spans="5:5">
      <c r="E13446"/>
    </row>
    <row r="13447" spans="5:5">
      <c r="E13447"/>
    </row>
    <row r="13448" spans="5:5">
      <c r="E13448"/>
    </row>
    <row r="13449" spans="5:5">
      <c r="E13449"/>
    </row>
    <row r="13450" spans="5:5">
      <c r="E13450"/>
    </row>
    <row r="13451" spans="5:5" ht="13.8" thickBot="1">
      <c r="E13451"/>
    </row>
    <row r="13452" spans="5:5" ht="14.4" thickTop="1" thickBot="1">
      <c r="E13452"/>
    </row>
    <row r="13453" spans="5:5" ht="14.4" thickTop="1" thickBot="1">
      <c r="E13453"/>
    </row>
    <row r="13454" spans="5:5" ht="14.4" thickTop="1" thickBot="1">
      <c r="E13454"/>
    </row>
    <row r="13455" spans="5:5" ht="14.4" thickTop="1" thickBot="1">
      <c r="E13455"/>
    </row>
    <row r="13456" spans="5:5" ht="14.4" thickTop="1" thickBot="1">
      <c r="E13456"/>
    </row>
    <row r="13457" spans="5:5" ht="14.4" thickTop="1" thickBot="1">
      <c r="E13457"/>
    </row>
    <row r="13458" spans="5:5" ht="14.4" thickTop="1" thickBot="1">
      <c r="E13458"/>
    </row>
    <row r="13459" spans="5:5" ht="14.4" thickTop="1" thickBot="1">
      <c r="E13459"/>
    </row>
    <row r="13460" spans="5:5" ht="14.4" thickTop="1" thickBot="1">
      <c r="E13460"/>
    </row>
    <row r="13461" spans="5:5" ht="14.4" thickTop="1" thickBot="1">
      <c r="E13461"/>
    </row>
    <row r="13462" spans="5:5" ht="14.4" thickTop="1" thickBot="1">
      <c r="E13462"/>
    </row>
    <row r="13463" spans="5:5" ht="14.4" thickTop="1" thickBot="1">
      <c r="E13463"/>
    </row>
    <row r="13464" spans="5:5" ht="14.4" thickTop="1" thickBot="1">
      <c r="E13464"/>
    </row>
    <row r="13465" spans="5:5" ht="14.4" thickTop="1" thickBot="1">
      <c r="E13465"/>
    </row>
    <row r="13466" spans="5:5" ht="14.4" thickTop="1" thickBot="1">
      <c r="E13466"/>
    </row>
    <row r="13467" spans="5:5" ht="14.4" thickTop="1" thickBot="1">
      <c r="E13467"/>
    </row>
    <row r="13468" spans="5:5" ht="14.4" thickTop="1" thickBot="1">
      <c r="E13468"/>
    </row>
    <row r="13469" spans="5:5" ht="14.4" thickTop="1" thickBot="1">
      <c r="E13469"/>
    </row>
    <row r="13470" spans="5:5" ht="14.4" thickTop="1" thickBot="1">
      <c r="E13470"/>
    </row>
    <row r="13471" spans="5:5" ht="14.4" thickTop="1" thickBot="1">
      <c r="E13471"/>
    </row>
    <row r="13472" spans="5:5" ht="14.4" thickTop="1" thickBot="1">
      <c r="E13472"/>
    </row>
    <row r="13473" spans="5:5" ht="14.4" thickTop="1" thickBot="1">
      <c r="E13473"/>
    </row>
    <row r="13474" spans="5:5" ht="14.4" thickTop="1" thickBot="1">
      <c r="E13474"/>
    </row>
    <row r="13475" spans="5:5" ht="14.4" thickTop="1" thickBot="1">
      <c r="E13475"/>
    </row>
    <row r="13476" spans="5:5" ht="14.4" thickTop="1" thickBot="1">
      <c r="E13476"/>
    </row>
    <row r="13477" spans="5:5" ht="14.4" thickTop="1" thickBot="1">
      <c r="E13477"/>
    </row>
    <row r="13478" spans="5:5" ht="14.4" thickTop="1" thickBot="1">
      <c r="E13478"/>
    </row>
    <row r="13479" spans="5:5" ht="14.4" thickTop="1" thickBot="1">
      <c r="E13479"/>
    </row>
    <row r="13480" spans="5:5" ht="14.4" thickTop="1" thickBot="1">
      <c r="E13480"/>
    </row>
    <row r="13481" spans="5:5" ht="14.4" thickTop="1" thickBot="1">
      <c r="E13481"/>
    </row>
    <row r="13482" spans="5:5" ht="14.4" thickTop="1" thickBot="1">
      <c r="E13482"/>
    </row>
    <row r="13483" spans="5:5" ht="14.4" thickTop="1" thickBot="1">
      <c r="E13483"/>
    </row>
    <row r="13484" spans="5:5" ht="14.4" thickTop="1" thickBot="1">
      <c r="E13484"/>
    </row>
    <row r="13485" spans="5:5" ht="14.4" thickTop="1" thickBot="1">
      <c r="E13485"/>
    </row>
    <row r="13486" spans="5:5" ht="14.4" thickTop="1" thickBot="1">
      <c r="E13486"/>
    </row>
    <row r="13487" spans="5:5" ht="14.4" thickTop="1" thickBot="1">
      <c r="E13487"/>
    </row>
    <row r="13488" spans="5:5" ht="14.4" thickTop="1" thickBot="1">
      <c r="E13488"/>
    </row>
    <row r="13489" spans="5:5" ht="14.4" thickTop="1" thickBot="1">
      <c r="E13489"/>
    </row>
    <row r="13490" spans="5:5" ht="14.4" thickTop="1" thickBot="1">
      <c r="E13490"/>
    </row>
    <row r="13491" spans="5:5" ht="14.4" thickTop="1" thickBot="1">
      <c r="E13491"/>
    </row>
    <row r="13492" spans="5:5" ht="14.4" thickTop="1" thickBot="1">
      <c r="E13492"/>
    </row>
    <row r="13493" spans="5:5" ht="14.4" thickTop="1" thickBot="1">
      <c r="E13493"/>
    </row>
    <row r="13494" spans="5:5" ht="14.4" thickTop="1" thickBot="1">
      <c r="E13494"/>
    </row>
    <row r="13495" spans="5:5" ht="14.4" thickTop="1" thickBot="1">
      <c r="E13495"/>
    </row>
    <row r="13496" spans="5:5" ht="14.4" thickTop="1" thickBot="1">
      <c r="E13496"/>
    </row>
    <row r="13497" spans="5:5" ht="14.4" thickTop="1" thickBot="1">
      <c r="E13497"/>
    </row>
    <row r="13498" spans="5:5" ht="14.4" thickTop="1" thickBot="1">
      <c r="E13498"/>
    </row>
    <row r="13499" spans="5:5" ht="14.4" thickTop="1" thickBot="1">
      <c r="E13499"/>
    </row>
    <row r="13500" spans="5:5" ht="14.4" thickTop="1" thickBot="1">
      <c r="E13500"/>
    </row>
    <row r="13501" spans="5:5" ht="14.4" thickTop="1" thickBot="1">
      <c r="E13501"/>
    </row>
    <row r="13502" spans="5:5" ht="14.4" thickTop="1" thickBot="1">
      <c r="E13502"/>
    </row>
    <row r="13503" spans="5:5" ht="14.4" thickTop="1" thickBot="1">
      <c r="E13503"/>
    </row>
    <row r="13504" spans="5:5" ht="14.4" thickTop="1" thickBot="1">
      <c r="E13504"/>
    </row>
    <row r="13505" spans="5:5" ht="14.4" thickTop="1" thickBot="1">
      <c r="E13505"/>
    </row>
    <row r="13506" spans="5:5" ht="14.4" thickTop="1" thickBot="1">
      <c r="E13506"/>
    </row>
    <row r="13507" spans="5:5" ht="14.4" thickTop="1" thickBot="1">
      <c r="E13507"/>
    </row>
    <row r="13508" spans="5:5" ht="13.8" thickTop="1">
      <c r="E13508"/>
    </row>
    <row r="13509" spans="5:5">
      <c r="E13509"/>
    </row>
    <row r="13510" spans="5:5">
      <c r="E13510"/>
    </row>
    <row r="13511" spans="5:5">
      <c r="E13511"/>
    </row>
    <row r="13512" spans="5:5">
      <c r="E13512"/>
    </row>
    <row r="13513" spans="5:5">
      <c r="E13513"/>
    </row>
    <row r="13514" spans="5:5">
      <c r="E13514"/>
    </row>
    <row r="13515" spans="5:5">
      <c r="E13515"/>
    </row>
    <row r="13516" spans="5:5">
      <c r="E13516"/>
    </row>
    <row r="13517" spans="5:5">
      <c r="E13517"/>
    </row>
    <row r="13518" spans="5:5">
      <c r="E13518"/>
    </row>
    <row r="13519" spans="5:5">
      <c r="E13519"/>
    </row>
    <row r="13520" spans="5:5">
      <c r="E13520"/>
    </row>
    <row r="13521" spans="5:5" ht="13.8" thickBot="1">
      <c r="E13521"/>
    </row>
    <row r="13522" spans="5:5" ht="14.4" thickTop="1" thickBot="1">
      <c r="E13522"/>
    </row>
    <row r="13523" spans="5:5" ht="14.4" thickTop="1" thickBot="1">
      <c r="E13523"/>
    </row>
    <row r="13524" spans="5:5" ht="14.4" thickTop="1" thickBot="1">
      <c r="E13524"/>
    </row>
    <row r="13525" spans="5:5" ht="14.4" thickTop="1" thickBot="1">
      <c r="E13525"/>
    </row>
    <row r="13526" spans="5:5" ht="14.4" thickTop="1" thickBot="1">
      <c r="E13526"/>
    </row>
    <row r="13527" spans="5:5" ht="14.4" thickTop="1" thickBot="1">
      <c r="E13527"/>
    </row>
    <row r="13528" spans="5:5" ht="14.4" thickTop="1" thickBot="1">
      <c r="E13528"/>
    </row>
    <row r="13529" spans="5:5" ht="14.4" thickTop="1" thickBot="1">
      <c r="E13529"/>
    </row>
    <row r="13530" spans="5:5" ht="14.4" thickTop="1" thickBot="1">
      <c r="E13530"/>
    </row>
    <row r="13531" spans="5:5" ht="14.4" thickTop="1" thickBot="1">
      <c r="E13531"/>
    </row>
    <row r="13532" spans="5:5" ht="14.4" thickTop="1" thickBot="1">
      <c r="E13532"/>
    </row>
    <row r="13533" spans="5:5" ht="14.4" thickTop="1" thickBot="1">
      <c r="E13533"/>
    </row>
    <row r="13534" spans="5:5" ht="14.4" thickTop="1" thickBot="1">
      <c r="E13534"/>
    </row>
    <row r="13535" spans="5:5" ht="14.4" thickTop="1" thickBot="1">
      <c r="E13535"/>
    </row>
    <row r="13536" spans="5:5" ht="14.4" thickTop="1" thickBot="1">
      <c r="E13536"/>
    </row>
    <row r="13537" spans="5:5" ht="14.4" thickTop="1" thickBot="1">
      <c r="E13537"/>
    </row>
    <row r="13538" spans="5:5" ht="14.4" thickTop="1" thickBot="1">
      <c r="E13538"/>
    </row>
    <row r="13539" spans="5:5" ht="14.4" thickTop="1" thickBot="1">
      <c r="E13539"/>
    </row>
    <row r="13540" spans="5:5" ht="14.4" thickTop="1" thickBot="1">
      <c r="E13540"/>
    </row>
    <row r="13541" spans="5:5" ht="14.4" thickTop="1" thickBot="1">
      <c r="E13541"/>
    </row>
    <row r="13542" spans="5:5" ht="14.4" thickTop="1" thickBot="1">
      <c r="E13542"/>
    </row>
    <row r="13543" spans="5:5" ht="14.4" thickTop="1" thickBot="1">
      <c r="E13543"/>
    </row>
    <row r="13544" spans="5:5" ht="14.4" thickTop="1" thickBot="1">
      <c r="E13544"/>
    </row>
    <row r="13545" spans="5:5" ht="14.4" thickTop="1" thickBot="1">
      <c r="E13545"/>
    </row>
    <row r="13546" spans="5:5" ht="14.4" thickTop="1" thickBot="1">
      <c r="E13546"/>
    </row>
    <row r="13547" spans="5:5" ht="14.4" thickTop="1" thickBot="1">
      <c r="E13547"/>
    </row>
    <row r="13548" spans="5:5" ht="14.4" thickTop="1" thickBot="1">
      <c r="E13548"/>
    </row>
    <row r="13549" spans="5:5" ht="14.4" thickTop="1" thickBot="1">
      <c r="E13549"/>
    </row>
    <row r="13550" spans="5:5" ht="14.4" thickTop="1" thickBot="1">
      <c r="E13550"/>
    </row>
    <row r="13551" spans="5:5" ht="14.4" thickTop="1" thickBot="1">
      <c r="E13551"/>
    </row>
    <row r="13552" spans="5:5" ht="14.4" thickTop="1" thickBot="1">
      <c r="E13552"/>
    </row>
    <row r="13553" spans="5:5" ht="14.4" thickTop="1" thickBot="1">
      <c r="E13553"/>
    </row>
    <row r="13554" spans="5:5" ht="14.4" thickTop="1" thickBot="1">
      <c r="E13554"/>
    </row>
    <row r="13555" spans="5:5" ht="14.4" thickTop="1" thickBot="1">
      <c r="E13555"/>
    </row>
    <row r="13556" spans="5:5" ht="14.4" thickTop="1" thickBot="1">
      <c r="E13556"/>
    </row>
    <row r="13557" spans="5:5" ht="14.4" thickTop="1" thickBot="1">
      <c r="E13557"/>
    </row>
    <row r="13558" spans="5:5" ht="14.4" thickTop="1" thickBot="1">
      <c r="E13558"/>
    </row>
    <row r="13559" spans="5:5" ht="14.4" thickTop="1" thickBot="1">
      <c r="E13559"/>
    </row>
    <row r="13560" spans="5:5" ht="14.4" thickTop="1" thickBot="1">
      <c r="E13560"/>
    </row>
    <row r="13561" spans="5:5" ht="14.4" thickTop="1" thickBot="1">
      <c r="E13561"/>
    </row>
    <row r="13562" spans="5:5" ht="14.4" thickTop="1" thickBot="1">
      <c r="E13562"/>
    </row>
    <row r="13563" spans="5:5" ht="14.4" thickTop="1" thickBot="1">
      <c r="E13563"/>
    </row>
    <row r="13564" spans="5:5" ht="14.4" thickTop="1" thickBot="1">
      <c r="E13564"/>
    </row>
    <row r="13565" spans="5:5" ht="14.4" thickTop="1" thickBot="1">
      <c r="E13565"/>
    </row>
    <row r="13566" spans="5:5" ht="14.4" thickTop="1" thickBot="1">
      <c r="E13566"/>
    </row>
    <row r="13567" spans="5:5" ht="14.4" thickTop="1" thickBot="1">
      <c r="E13567"/>
    </row>
    <row r="13568" spans="5:5" ht="14.4" thickTop="1" thickBot="1">
      <c r="E13568"/>
    </row>
    <row r="13569" spans="5:5" ht="14.4" thickTop="1" thickBot="1">
      <c r="E13569"/>
    </row>
    <row r="13570" spans="5:5" ht="14.4" thickTop="1" thickBot="1">
      <c r="E13570"/>
    </row>
    <row r="13571" spans="5:5" ht="14.4" thickTop="1" thickBot="1">
      <c r="E13571"/>
    </row>
    <row r="13572" spans="5:5" ht="14.4" thickTop="1" thickBot="1">
      <c r="E13572"/>
    </row>
    <row r="13573" spans="5:5" ht="14.4" thickTop="1" thickBot="1">
      <c r="E13573"/>
    </row>
    <row r="13574" spans="5:5" ht="14.4" thickTop="1" thickBot="1">
      <c r="E13574"/>
    </row>
    <row r="13575" spans="5:5" ht="14.4" thickTop="1" thickBot="1">
      <c r="E13575"/>
    </row>
    <row r="13576" spans="5:5" ht="14.4" thickTop="1" thickBot="1">
      <c r="E13576"/>
    </row>
    <row r="13577" spans="5:5" ht="14.4" thickTop="1" thickBot="1">
      <c r="E13577"/>
    </row>
    <row r="13578" spans="5:5" ht="13.8" thickTop="1">
      <c r="E13578"/>
    </row>
    <row r="13579" spans="5:5">
      <c r="E13579"/>
    </row>
    <row r="13580" spans="5:5">
      <c r="E13580"/>
    </row>
    <row r="13581" spans="5:5">
      <c r="E13581"/>
    </row>
    <row r="13582" spans="5:5">
      <c r="E13582"/>
    </row>
    <row r="13583" spans="5:5">
      <c r="E13583"/>
    </row>
    <row r="13584" spans="5:5">
      <c r="E13584"/>
    </row>
    <row r="13585" spans="5:5">
      <c r="E13585"/>
    </row>
    <row r="13586" spans="5:5">
      <c r="E13586"/>
    </row>
    <row r="13587" spans="5:5">
      <c r="E13587"/>
    </row>
    <row r="13588" spans="5:5">
      <c r="E13588"/>
    </row>
    <row r="13589" spans="5:5">
      <c r="E13589"/>
    </row>
    <row r="13590" spans="5:5">
      <c r="E13590"/>
    </row>
    <row r="13591" spans="5:5" ht="13.8" thickBot="1">
      <c r="E13591"/>
    </row>
    <row r="13592" spans="5:5" ht="14.4" thickTop="1" thickBot="1">
      <c r="E13592"/>
    </row>
    <row r="13593" spans="5:5" ht="14.4" thickTop="1" thickBot="1">
      <c r="E13593"/>
    </row>
    <row r="13594" spans="5:5" ht="14.4" thickTop="1" thickBot="1">
      <c r="E13594"/>
    </row>
    <row r="13595" spans="5:5" ht="14.4" thickTop="1" thickBot="1">
      <c r="E13595"/>
    </row>
    <row r="13596" spans="5:5" ht="14.4" thickTop="1" thickBot="1">
      <c r="E13596"/>
    </row>
    <row r="13597" spans="5:5" ht="14.4" thickTop="1" thickBot="1">
      <c r="E13597"/>
    </row>
    <row r="13598" spans="5:5" ht="14.4" thickTop="1" thickBot="1">
      <c r="E13598"/>
    </row>
    <row r="13599" spans="5:5" ht="14.4" thickTop="1" thickBot="1">
      <c r="E13599"/>
    </row>
    <row r="13600" spans="5:5" ht="14.4" thickTop="1" thickBot="1">
      <c r="E13600"/>
    </row>
    <row r="13601" spans="5:5" ht="14.4" thickTop="1" thickBot="1">
      <c r="E13601"/>
    </row>
    <row r="13602" spans="5:5" ht="14.4" thickTop="1" thickBot="1">
      <c r="E13602"/>
    </row>
    <row r="13603" spans="5:5" ht="14.4" thickTop="1" thickBot="1">
      <c r="E13603"/>
    </row>
    <row r="13604" spans="5:5" ht="14.4" thickTop="1" thickBot="1">
      <c r="E13604"/>
    </row>
    <row r="13605" spans="5:5" ht="14.4" thickTop="1" thickBot="1">
      <c r="E13605"/>
    </row>
    <row r="13606" spans="5:5" ht="14.4" thickTop="1" thickBot="1">
      <c r="E13606"/>
    </row>
    <row r="13607" spans="5:5" ht="14.4" thickTop="1" thickBot="1">
      <c r="E13607"/>
    </row>
    <row r="13608" spans="5:5" ht="14.4" thickTop="1" thickBot="1">
      <c r="E13608"/>
    </row>
    <row r="13609" spans="5:5" ht="14.4" thickTop="1" thickBot="1">
      <c r="E13609"/>
    </row>
    <row r="13610" spans="5:5" ht="14.4" thickTop="1" thickBot="1">
      <c r="E13610"/>
    </row>
    <row r="13611" spans="5:5" ht="14.4" thickTop="1" thickBot="1">
      <c r="E13611"/>
    </row>
    <row r="13612" spans="5:5" ht="14.4" thickTop="1" thickBot="1">
      <c r="E13612"/>
    </row>
    <row r="13613" spans="5:5" ht="14.4" thickTop="1" thickBot="1">
      <c r="E13613"/>
    </row>
    <row r="13614" spans="5:5" ht="14.4" thickTop="1" thickBot="1">
      <c r="E13614"/>
    </row>
    <row r="13615" spans="5:5" ht="14.4" thickTop="1" thickBot="1">
      <c r="E13615"/>
    </row>
    <row r="13616" spans="5:5" ht="14.4" thickTop="1" thickBot="1">
      <c r="E13616"/>
    </row>
    <row r="13617" spans="5:5" ht="14.4" thickTop="1" thickBot="1">
      <c r="E13617"/>
    </row>
    <row r="13618" spans="5:5" ht="14.4" thickTop="1" thickBot="1">
      <c r="E13618"/>
    </row>
    <row r="13619" spans="5:5" ht="14.4" thickTop="1" thickBot="1">
      <c r="E13619"/>
    </row>
    <row r="13620" spans="5:5" ht="14.4" thickTop="1" thickBot="1">
      <c r="E13620"/>
    </row>
    <row r="13621" spans="5:5" ht="14.4" thickTop="1" thickBot="1">
      <c r="E13621"/>
    </row>
    <row r="13622" spans="5:5" ht="14.4" thickTop="1" thickBot="1">
      <c r="E13622"/>
    </row>
    <row r="13623" spans="5:5" ht="14.4" thickTop="1" thickBot="1">
      <c r="E13623"/>
    </row>
    <row r="13624" spans="5:5" ht="14.4" thickTop="1" thickBot="1">
      <c r="E13624"/>
    </row>
    <row r="13625" spans="5:5" ht="14.4" thickTop="1" thickBot="1">
      <c r="E13625"/>
    </row>
    <row r="13626" spans="5:5" ht="14.4" thickTop="1" thickBot="1">
      <c r="E13626"/>
    </row>
    <row r="13627" spans="5:5" ht="14.4" thickTop="1" thickBot="1">
      <c r="E13627"/>
    </row>
    <row r="13628" spans="5:5" ht="14.4" thickTop="1" thickBot="1">
      <c r="E13628"/>
    </row>
    <row r="13629" spans="5:5" ht="14.4" thickTop="1" thickBot="1">
      <c r="E13629"/>
    </row>
    <row r="13630" spans="5:5" ht="14.4" thickTop="1" thickBot="1">
      <c r="E13630"/>
    </row>
    <row r="13631" spans="5:5" ht="14.4" thickTop="1" thickBot="1">
      <c r="E13631"/>
    </row>
    <row r="13632" spans="5:5" ht="14.4" thickTop="1" thickBot="1">
      <c r="E13632"/>
    </row>
    <row r="13633" spans="5:5" ht="14.4" thickTop="1" thickBot="1">
      <c r="E13633"/>
    </row>
    <row r="13634" spans="5:5" ht="14.4" thickTop="1" thickBot="1">
      <c r="E13634"/>
    </row>
    <row r="13635" spans="5:5" ht="14.4" thickTop="1" thickBot="1">
      <c r="E13635"/>
    </row>
    <row r="13636" spans="5:5" ht="14.4" thickTop="1" thickBot="1">
      <c r="E13636"/>
    </row>
    <row r="13637" spans="5:5" ht="14.4" thickTop="1" thickBot="1">
      <c r="E13637"/>
    </row>
    <row r="13638" spans="5:5" ht="14.4" thickTop="1" thickBot="1">
      <c r="E13638"/>
    </row>
    <row r="13639" spans="5:5" ht="14.4" thickTop="1" thickBot="1">
      <c r="E13639"/>
    </row>
    <row r="13640" spans="5:5" ht="14.4" thickTop="1" thickBot="1">
      <c r="E13640"/>
    </row>
    <row r="13641" spans="5:5" ht="14.4" thickTop="1" thickBot="1">
      <c r="E13641"/>
    </row>
    <row r="13642" spans="5:5" ht="14.4" thickTop="1" thickBot="1">
      <c r="E13642"/>
    </row>
    <row r="13643" spans="5:5" ht="14.4" thickTop="1" thickBot="1">
      <c r="E13643"/>
    </row>
    <row r="13644" spans="5:5" ht="14.4" thickTop="1" thickBot="1">
      <c r="E13644"/>
    </row>
    <row r="13645" spans="5:5" ht="14.4" thickTop="1" thickBot="1">
      <c r="E13645"/>
    </row>
    <row r="13646" spans="5:5" ht="14.4" thickTop="1" thickBot="1">
      <c r="E13646"/>
    </row>
    <row r="13647" spans="5:5" ht="14.4" thickTop="1" thickBot="1">
      <c r="E13647"/>
    </row>
    <row r="13648" spans="5:5" ht="13.8" thickTop="1">
      <c r="E13648"/>
    </row>
    <row r="13649" spans="5:5">
      <c r="E13649"/>
    </row>
    <row r="13650" spans="5:5">
      <c r="E13650"/>
    </row>
    <row r="13651" spans="5:5">
      <c r="E13651"/>
    </row>
    <row r="13652" spans="5:5">
      <c r="E13652"/>
    </row>
    <row r="13653" spans="5:5">
      <c r="E13653"/>
    </row>
    <row r="13654" spans="5:5">
      <c r="E13654"/>
    </row>
    <row r="13655" spans="5:5">
      <c r="E13655"/>
    </row>
    <row r="13656" spans="5:5">
      <c r="E13656"/>
    </row>
    <row r="13657" spans="5:5">
      <c r="E13657"/>
    </row>
    <row r="13658" spans="5:5">
      <c r="E13658"/>
    </row>
    <row r="13659" spans="5:5">
      <c r="E13659"/>
    </row>
    <row r="13660" spans="5:5">
      <c r="E13660"/>
    </row>
    <row r="13661" spans="5:5" ht="13.8" thickBot="1">
      <c r="E13661"/>
    </row>
    <row r="13662" spans="5:5" ht="14.4" thickTop="1" thickBot="1">
      <c r="E13662"/>
    </row>
    <row r="13663" spans="5:5" ht="14.4" thickTop="1" thickBot="1">
      <c r="E13663"/>
    </row>
    <row r="13664" spans="5:5" ht="14.4" thickTop="1" thickBot="1">
      <c r="E13664"/>
    </row>
    <row r="13665" spans="5:5" ht="14.4" thickTop="1" thickBot="1">
      <c r="E13665"/>
    </row>
    <row r="13666" spans="5:5" ht="14.4" thickTop="1" thickBot="1">
      <c r="E13666"/>
    </row>
    <row r="13667" spans="5:5" ht="14.4" thickTop="1" thickBot="1">
      <c r="E13667"/>
    </row>
    <row r="13668" spans="5:5" ht="14.4" thickTop="1" thickBot="1">
      <c r="E13668"/>
    </row>
    <row r="13669" spans="5:5" ht="14.4" thickTop="1" thickBot="1">
      <c r="E13669"/>
    </row>
    <row r="13670" spans="5:5" ht="14.4" thickTop="1" thickBot="1">
      <c r="E13670"/>
    </row>
    <row r="13671" spans="5:5" ht="14.4" thickTop="1" thickBot="1">
      <c r="E13671"/>
    </row>
    <row r="13672" spans="5:5" ht="14.4" thickTop="1" thickBot="1">
      <c r="E13672"/>
    </row>
    <row r="13673" spans="5:5" ht="14.4" thickTop="1" thickBot="1">
      <c r="E13673"/>
    </row>
    <row r="13674" spans="5:5" ht="14.4" thickTop="1" thickBot="1">
      <c r="E13674"/>
    </row>
    <row r="13675" spans="5:5" ht="14.4" thickTop="1" thickBot="1">
      <c r="E13675"/>
    </row>
    <row r="13676" spans="5:5" ht="14.4" thickTop="1" thickBot="1">
      <c r="E13676"/>
    </row>
    <row r="13677" spans="5:5" ht="14.4" thickTop="1" thickBot="1">
      <c r="E13677"/>
    </row>
    <row r="13678" spans="5:5" ht="14.4" thickTop="1" thickBot="1">
      <c r="E13678"/>
    </row>
    <row r="13679" spans="5:5" ht="14.4" thickTop="1" thickBot="1">
      <c r="E13679"/>
    </row>
    <row r="13680" spans="5:5" ht="14.4" thickTop="1" thickBot="1">
      <c r="E13680"/>
    </row>
    <row r="13681" spans="5:5" ht="14.4" thickTop="1" thickBot="1">
      <c r="E13681"/>
    </row>
    <row r="13682" spans="5:5" ht="14.4" thickTop="1" thickBot="1">
      <c r="E13682"/>
    </row>
    <row r="13683" spans="5:5" ht="14.4" thickTop="1" thickBot="1">
      <c r="E13683"/>
    </row>
    <row r="13684" spans="5:5" ht="14.4" thickTop="1" thickBot="1">
      <c r="E13684"/>
    </row>
    <row r="13685" spans="5:5" ht="14.4" thickTop="1" thickBot="1">
      <c r="E13685"/>
    </row>
    <row r="13686" spans="5:5" ht="14.4" thickTop="1" thickBot="1">
      <c r="E13686"/>
    </row>
    <row r="13687" spans="5:5" ht="14.4" thickTop="1" thickBot="1">
      <c r="E13687"/>
    </row>
    <row r="13688" spans="5:5" ht="14.4" thickTop="1" thickBot="1">
      <c r="E13688"/>
    </row>
    <row r="13689" spans="5:5" ht="14.4" thickTop="1" thickBot="1">
      <c r="E13689"/>
    </row>
    <row r="13690" spans="5:5" ht="14.4" thickTop="1" thickBot="1">
      <c r="E13690"/>
    </row>
    <row r="13691" spans="5:5" ht="14.4" thickTop="1" thickBot="1">
      <c r="E13691"/>
    </row>
    <row r="13692" spans="5:5" ht="14.4" thickTop="1" thickBot="1">
      <c r="E13692"/>
    </row>
    <row r="13693" spans="5:5" ht="14.4" thickTop="1" thickBot="1">
      <c r="E13693"/>
    </row>
    <row r="13694" spans="5:5" ht="14.4" thickTop="1" thickBot="1">
      <c r="E13694"/>
    </row>
    <row r="13695" spans="5:5" ht="14.4" thickTop="1" thickBot="1">
      <c r="E13695"/>
    </row>
    <row r="13696" spans="5:5" ht="14.4" thickTop="1" thickBot="1">
      <c r="E13696"/>
    </row>
    <row r="13697" spans="5:5" ht="14.4" thickTop="1" thickBot="1">
      <c r="E13697"/>
    </row>
    <row r="13698" spans="5:5" ht="14.4" thickTop="1" thickBot="1">
      <c r="E13698"/>
    </row>
    <row r="13699" spans="5:5" ht="14.4" thickTop="1" thickBot="1">
      <c r="E13699"/>
    </row>
    <row r="13700" spans="5:5" ht="14.4" thickTop="1" thickBot="1">
      <c r="E13700"/>
    </row>
    <row r="13701" spans="5:5" ht="14.4" thickTop="1" thickBot="1">
      <c r="E13701"/>
    </row>
    <row r="13702" spans="5:5" ht="14.4" thickTop="1" thickBot="1">
      <c r="E13702"/>
    </row>
    <row r="13703" spans="5:5" ht="14.4" thickTop="1" thickBot="1">
      <c r="E13703"/>
    </row>
    <row r="13704" spans="5:5" ht="14.4" thickTop="1" thickBot="1">
      <c r="E13704"/>
    </row>
    <row r="13705" spans="5:5" ht="14.4" thickTop="1" thickBot="1">
      <c r="E13705"/>
    </row>
    <row r="13706" spans="5:5" ht="14.4" thickTop="1" thickBot="1">
      <c r="E13706"/>
    </row>
    <row r="13707" spans="5:5" ht="14.4" thickTop="1" thickBot="1">
      <c r="E13707"/>
    </row>
    <row r="13708" spans="5:5" ht="14.4" thickTop="1" thickBot="1">
      <c r="E13708"/>
    </row>
    <row r="13709" spans="5:5" ht="14.4" thickTop="1" thickBot="1">
      <c r="E13709"/>
    </row>
    <row r="13710" spans="5:5" ht="14.4" thickTop="1" thickBot="1">
      <c r="E13710"/>
    </row>
    <row r="13711" spans="5:5" ht="14.4" thickTop="1" thickBot="1">
      <c r="E13711"/>
    </row>
    <row r="13712" spans="5:5" ht="14.4" thickTop="1" thickBot="1">
      <c r="E13712"/>
    </row>
    <row r="13713" spans="5:5" ht="14.4" thickTop="1" thickBot="1">
      <c r="E13713"/>
    </row>
    <row r="13714" spans="5:5" ht="14.4" thickTop="1" thickBot="1">
      <c r="E13714"/>
    </row>
    <row r="13715" spans="5:5" ht="14.4" thickTop="1" thickBot="1">
      <c r="E13715"/>
    </row>
    <row r="13716" spans="5:5" ht="14.4" thickTop="1" thickBot="1">
      <c r="E13716"/>
    </row>
    <row r="13717" spans="5:5" ht="14.4" thickTop="1" thickBot="1">
      <c r="E13717"/>
    </row>
    <row r="13718" spans="5:5" ht="13.8" thickTop="1">
      <c r="E13718"/>
    </row>
    <row r="13719" spans="5:5">
      <c r="E13719"/>
    </row>
    <row r="13720" spans="5:5">
      <c r="E13720"/>
    </row>
    <row r="13721" spans="5:5">
      <c r="E13721"/>
    </row>
    <row r="13722" spans="5:5">
      <c r="E13722"/>
    </row>
    <row r="13723" spans="5:5">
      <c r="E13723"/>
    </row>
    <row r="13724" spans="5:5">
      <c r="E13724"/>
    </row>
    <row r="13725" spans="5:5">
      <c r="E13725"/>
    </row>
    <row r="13726" spans="5:5">
      <c r="E13726"/>
    </row>
    <row r="13727" spans="5:5">
      <c r="E13727"/>
    </row>
    <row r="13728" spans="5:5">
      <c r="E13728"/>
    </row>
    <row r="13729" spans="5:5">
      <c r="E13729"/>
    </row>
    <row r="13730" spans="5:5">
      <c r="E13730"/>
    </row>
    <row r="13731" spans="5:5" ht="13.8" thickBot="1">
      <c r="E13731"/>
    </row>
    <row r="13732" spans="5:5" ht="14.4" thickTop="1" thickBot="1">
      <c r="E13732"/>
    </row>
    <row r="13733" spans="5:5" ht="14.4" thickTop="1" thickBot="1">
      <c r="E13733"/>
    </row>
    <row r="13734" spans="5:5" ht="14.4" thickTop="1" thickBot="1">
      <c r="E13734"/>
    </row>
    <row r="13735" spans="5:5" ht="14.4" thickTop="1" thickBot="1">
      <c r="E13735"/>
    </row>
    <row r="13736" spans="5:5" ht="14.4" thickTop="1" thickBot="1">
      <c r="E13736"/>
    </row>
    <row r="13737" spans="5:5" ht="14.4" thickTop="1" thickBot="1">
      <c r="E13737"/>
    </row>
    <row r="13738" spans="5:5" ht="14.4" thickTop="1" thickBot="1">
      <c r="E13738"/>
    </row>
    <row r="13739" spans="5:5" ht="14.4" thickTop="1" thickBot="1">
      <c r="E13739"/>
    </row>
    <row r="13740" spans="5:5" ht="14.4" thickTop="1" thickBot="1">
      <c r="E13740"/>
    </row>
    <row r="13741" spans="5:5" ht="14.4" thickTop="1" thickBot="1">
      <c r="E13741"/>
    </row>
    <row r="13742" spans="5:5" ht="14.4" thickTop="1" thickBot="1">
      <c r="E13742"/>
    </row>
    <row r="13743" spans="5:5" ht="14.4" thickTop="1" thickBot="1">
      <c r="E13743"/>
    </row>
    <row r="13744" spans="5:5" ht="14.4" thickTop="1" thickBot="1">
      <c r="E13744"/>
    </row>
    <row r="13745" spans="5:5" ht="14.4" thickTop="1" thickBot="1">
      <c r="E13745"/>
    </row>
    <row r="13746" spans="5:5" ht="14.4" thickTop="1" thickBot="1">
      <c r="E13746"/>
    </row>
    <row r="13747" spans="5:5" ht="14.4" thickTop="1" thickBot="1">
      <c r="E13747"/>
    </row>
    <row r="13748" spans="5:5" ht="14.4" thickTop="1" thickBot="1">
      <c r="E13748"/>
    </row>
    <row r="13749" spans="5:5" ht="14.4" thickTop="1" thickBot="1">
      <c r="E13749"/>
    </row>
    <row r="13750" spans="5:5" ht="14.4" thickTop="1" thickBot="1">
      <c r="E13750"/>
    </row>
    <row r="13751" spans="5:5" ht="14.4" thickTop="1" thickBot="1">
      <c r="E13751"/>
    </row>
    <row r="13752" spans="5:5" ht="14.4" thickTop="1" thickBot="1">
      <c r="E13752"/>
    </row>
    <row r="13753" spans="5:5" ht="14.4" thickTop="1" thickBot="1">
      <c r="E13753"/>
    </row>
    <row r="13754" spans="5:5" ht="14.4" thickTop="1" thickBot="1">
      <c r="E13754"/>
    </row>
    <row r="13755" spans="5:5" ht="14.4" thickTop="1" thickBot="1">
      <c r="E13755"/>
    </row>
    <row r="13756" spans="5:5" ht="14.4" thickTop="1" thickBot="1">
      <c r="E13756"/>
    </row>
    <row r="13757" spans="5:5" ht="14.4" thickTop="1" thickBot="1">
      <c r="E13757"/>
    </row>
    <row r="13758" spans="5:5" ht="14.4" thickTop="1" thickBot="1">
      <c r="E13758"/>
    </row>
    <row r="13759" spans="5:5" ht="14.4" thickTop="1" thickBot="1">
      <c r="E13759"/>
    </row>
    <row r="13760" spans="5:5" ht="14.4" thickTop="1" thickBot="1">
      <c r="E13760"/>
    </row>
    <row r="13761" spans="5:5" ht="14.4" thickTop="1" thickBot="1">
      <c r="E13761"/>
    </row>
    <row r="13762" spans="5:5" ht="14.4" thickTop="1" thickBot="1">
      <c r="E13762"/>
    </row>
    <row r="13763" spans="5:5" ht="14.4" thickTop="1" thickBot="1">
      <c r="E13763"/>
    </row>
    <row r="13764" spans="5:5" ht="14.4" thickTop="1" thickBot="1">
      <c r="E13764"/>
    </row>
    <row r="13765" spans="5:5" ht="14.4" thickTop="1" thickBot="1">
      <c r="E13765"/>
    </row>
    <row r="13766" spans="5:5" ht="14.4" thickTop="1" thickBot="1">
      <c r="E13766"/>
    </row>
    <row r="13767" spans="5:5" ht="14.4" thickTop="1" thickBot="1">
      <c r="E13767"/>
    </row>
    <row r="13768" spans="5:5" ht="14.4" thickTop="1" thickBot="1">
      <c r="E13768"/>
    </row>
    <row r="13769" spans="5:5" ht="14.4" thickTop="1" thickBot="1">
      <c r="E13769"/>
    </row>
    <row r="13770" spans="5:5" ht="14.4" thickTop="1" thickBot="1">
      <c r="E13770"/>
    </row>
    <row r="13771" spans="5:5" ht="14.4" thickTop="1" thickBot="1">
      <c r="E13771"/>
    </row>
    <row r="13772" spans="5:5" ht="14.4" thickTop="1" thickBot="1">
      <c r="E13772"/>
    </row>
    <row r="13773" spans="5:5" ht="14.4" thickTop="1" thickBot="1">
      <c r="E13773"/>
    </row>
    <row r="13774" spans="5:5" ht="14.4" thickTop="1" thickBot="1">
      <c r="E13774"/>
    </row>
    <row r="13775" spans="5:5" ht="14.4" thickTop="1" thickBot="1">
      <c r="E13775"/>
    </row>
    <row r="13776" spans="5:5" ht="14.4" thickTop="1" thickBot="1">
      <c r="E13776"/>
    </row>
    <row r="13777" spans="5:5" ht="14.4" thickTop="1" thickBot="1">
      <c r="E13777"/>
    </row>
    <row r="13778" spans="5:5" ht="14.4" thickTop="1" thickBot="1">
      <c r="E13778"/>
    </row>
    <row r="13779" spans="5:5" ht="14.4" thickTop="1" thickBot="1">
      <c r="E13779"/>
    </row>
    <row r="13780" spans="5:5" ht="14.4" thickTop="1" thickBot="1">
      <c r="E13780"/>
    </row>
    <row r="13781" spans="5:5" ht="14.4" thickTop="1" thickBot="1">
      <c r="E13781"/>
    </row>
    <row r="13782" spans="5:5" ht="14.4" thickTop="1" thickBot="1">
      <c r="E13782"/>
    </row>
    <row r="13783" spans="5:5" ht="14.4" thickTop="1" thickBot="1">
      <c r="E13783"/>
    </row>
    <row r="13784" spans="5:5" ht="14.4" thickTop="1" thickBot="1">
      <c r="E13784"/>
    </row>
    <row r="13785" spans="5:5" ht="14.4" thickTop="1" thickBot="1">
      <c r="E13785"/>
    </row>
    <row r="13786" spans="5:5" ht="14.4" thickTop="1" thickBot="1">
      <c r="E13786"/>
    </row>
    <row r="13787" spans="5:5" ht="14.4" thickTop="1" thickBot="1">
      <c r="E13787"/>
    </row>
    <row r="13788" spans="5:5" ht="13.8" thickTop="1">
      <c r="E13788"/>
    </row>
    <row r="13789" spans="5:5">
      <c r="E13789"/>
    </row>
    <row r="13790" spans="5:5">
      <c r="E13790"/>
    </row>
    <row r="13791" spans="5:5">
      <c r="E13791"/>
    </row>
    <row r="13792" spans="5:5">
      <c r="E13792"/>
    </row>
    <row r="13793" spans="5:5">
      <c r="E13793"/>
    </row>
    <row r="13794" spans="5:5">
      <c r="E13794"/>
    </row>
    <row r="13795" spans="5:5">
      <c r="E13795"/>
    </row>
    <row r="13796" spans="5:5">
      <c r="E13796"/>
    </row>
    <row r="13797" spans="5:5">
      <c r="E13797"/>
    </row>
    <row r="13798" spans="5:5">
      <c r="E13798"/>
    </row>
    <row r="13799" spans="5:5">
      <c r="E13799"/>
    </row>
    <row r="13800" spans="5:5">
      <c r="E13800"/>
    </row>
    <row r="13801" spans="5:5" ht="13.8" thickBot="1">
      <c r="E13801"/>
    </row>
    <row r="13802" spans="5:5" ht="14.4" thickTop="1" thickBot="1">
      <c r="E13802"/>
    </row>
    <row r="13803" spans="5:5" ht="14.4" thickTop="1" thickBot="1">
      <c r="E13803"/>
    </row>
    <row r="13804" spans="5:5" ht="14.4" thickTop="1" thickBot="1">
      <c r="E13804"/>
    </row>
    <row r="13805" spans="5:5" ht="14.4" thickTop="1" thickBot="1">
      <c r="E13805"/>
    </row>
    <row r="13806" spans="5:5" ht="14.4" thickTop="1" thickBot="1">
      <c r="E13806"/>
    </row>
    <row r="13807" spans="5:5" ht="14.4" thickTop="1" thickBot="1">
      <c r="E13807"/>
    </row>
    <row r="13808" spans="5:5" ht="14.4" thickTop="1" thickBot="1">
      <c r="E13808"/>
    </row>
    <row r="13809" spans="5:5" ht="14.4" thickTop="1" thickBot="1">
      <c r="E13809"/>
    </row>
    <row r="13810" spans="5:5" ht="14.4" thickTop="1" thickBot="1">
      <c r="E13810"/>
    </row>
    <row r="13811" spans="5:5" ht="14.4" thickTop="1" thickBot="1">
      <c r="E13811"/>
    </row>
    <row r="13812" spans="5:5" ht="14.4" thickTop="1" thickBot="1">
      <c r="E13812"/>
    </row>
    <row r="13813" spans="5:5" ht="14.4" thickTop="1" thickBot="1">
      <c r="E13813"/>
    </row>
    <row r="13814" spans="5:5" ht="14.4" thickTop="1" thickBot="1">
      <c r="E13814"/>
    </row>
    <row r="13815" spans="5:5" ht="14.4" thickTop="1" thickBot="1">
      <c r="E13815"/>
    </row>
    <row r="13816" spans="5:5" ht="14.4" thickTop="1" thickBot="1">
      <c r="E13816"/>
    </row>
    <row r="13817" spans="5:5" ht="14.4" thickTop="1" thickBot="1">
      <c r="E13817"/>
    </row>
    <row r="13818" spans="5:5" ht="14.4" thickTop="1" thickBot="1">
      <c r="E13818"/>
    </row>
    <row r="13819" spans="5:5" ht="14.4" thickTop="1" thickBot="1">
      <c r="E13819"/>
    </row>
    <row r="13820" spans="5:5" ht="14.4" thickTop="1" thickBot="1">
      <c r="E13820"/>
    </row>
    <row r="13821" spans="5:5" ht="14.4" thickTop="1" thickBot="1">
      <c r="E13821"/>
    </row>
    <row r="13822" spans="5:5" ht="14.4" thickTop="1" thickBot="1">
      <c r="E13822"/>
    </row>
    <row r="13823" spans="5:5" ht="14.4" thickTop="1" thickBot="1">
      <c r="E13823"/>
    </row>
    <row r="13824" spans="5:5" ht="14.4" thickTop="1" thickBot="1">
      <c r="E13824"/>
    </row>
    <row r="13825" spans="5:5" ht="14.4" thickTop="1" thickBot="1">
      <c r="E13825"/>
    </row>
    <row r="13826" spans="5:5" ht="14.4" thickTop="1" thickBot="1">
      <c r="E13826"/>
    </row>
    <row r="13827" spans="5:5" ht="14.4" thickTop="1" thickBot="1">
      <c r="E13827"/>
    </row>
    <row r="13828" spans="5:5" ht="14.4" thickTop="1" thickBot="1">
      <c r="E13828"/>
    </row>
    <row r="13829" spans="5:5" ht="14.4" thickTop="1" thickBot="1">
      <c r="E13829"/>
    </row>
    <row r="13830" spans="5:5" ht="14.4" thickTop="1" thickBot="1">
      <c r="E13830"/>
    </row>
    <row r="13831" spans="5:5" ht="14.4" thickTop="1" thickBot="1">
      <c r="E13831"/>
    </row>
    <row r="13832" spans="5:5" ht="14.4" thickTop="1" thickBot="1">
      <c r="E13832"/>
    </row>
    <row r="13833" spans="5:5" ht="14.4" thickTop="1" thickBot="1">
      <c r="E13833"/>
    </row>
    <row r="13834" spans="5:5" ht="14.4" thickTop="1" thickBot="1">
      <c r="E13834"/>
    </row>
    <row r="13835" spans="5:5" ht="14.4" thickTop="1" thickBot="1">
      <c r="E13835"/>
    </row>
    <row r="13836" spans="5:5" ht="14.4" thickTop="1" thickBot="1">
      <c r="E13836"/>
    </row>
    <row r="13837" spans="5:5" ht="14.4" thickTop="1" thickBot="1">
      <c r="E13837"/>
    </row>
    <row r="13838" spans="5:5" ht="14.4" thickTop="1" thickBot="1">
      <c r="E13838"/>
    </row>
    <row r="13839" spans="5:5" ht="14.4" thickTop="1" thickBot="1">
      <c r="E13839"/>
    </row>
    <row r="13840" spans="5:5" ht="14.4" thickTop="1" thickBot="1">
      <c r="E13840"/>
    </row>
    <row r="13841" spans="5:5" ht="14.4" thickTop="1" thickBot="1">
      <c r="E13841"/>
    </row>
    <row r="13842" spans="5:5" ht="14.4" thickTop="1" thickBot="1">
      <c r="E13842"/>
    </row>
    <row r="13843" spans="5:5" ht="14.4" thickTop="1" thickBot="1">
      <c r="E13843"/>
    </row>
    <row r="13844" spans="5:5" ht="14.4" thickTop="1" thickBot="1">
      <c r="E13844"/>
    </row>
    <row r="13845" spans="5:5" ht="14.4" thickTop="1" thickBot="1">
      <c r="E13845"/>
    </row>
    <row r="13846" spans="5:5" ht="14.4" thickTop="1" thickBot="1">
      <c r="E13846"/>
    </row>
    <row r="13847" spans="5:5" ht="14.4" thickTop="1" thickBot="1">
      <c r="E13847"/>
    </row>
    <row r="13848" spans="5:5" ht="14.4" thickTop="1" thickBot="1">
      <c r="E13848"/>
    </row>
    <row r="13849" spans="5:5" ht="14.4" thickTop="1" thickBot="1">
      <c r="E13849"/>
    </row>
    <row r="13850" spans="5:5" ht="14.4" thickTop="1" thickBot="1">
      <c r="E13850"/>
    </row>
    <row r="13851" spans="5:5" ht="14.4" thickTop="1" thickBot="1">
      <c r="E13851"/>
    </row>
    <row r="13852" spans="5:5" ht="14.4" thickTop="1" thickBot="1">
      <c r="E13852"/>
    </row>
    <row r="13853" spans="5:5" ht="14.4" thickTop="1" thickBot="1">
      <c r="E13853"/>
    </row>
    <row r="13854" spans="5:5" ht="14.4" thickTop="1" thickBot="1">
      <c r="E13854"/>
    </row>
    <row r="13855" spans="5:5" ht="14.4" thickTop="1" thickBot="1">
      <c r="E13855"/>
    </row>
    <row r="13856" spans="5:5" ht="14.4" thickTop="1" thickBot="1">
      <c r="E13856"/>
    </row>
    <row r="13857" spans="5:5" ht="14.4" thickTop="1" thickBot="1">
      <c r="E13857"/>
    </row>
    <row r="13858" spans="5:5" ht="13.8" thickTop="1">
      <c r="E13858"/>
    </row>
    <row r="13859" spans="5:5">
      <c r="E13859"/>
    </row>
    <row r="13860" spans="5:5">
      <c r="E13860"/>
    </row>
    <row r="13861" spans="5:5">
      <c r="E13861"/>
    </row>
    <row r="13862" spans="5:5">
      <c r="E13862"/>
    </row>
    <row r="13863" spans="5:5">
      <c r="E13863"/>
    </row>
    <row r="13864" spans="5:5">
      <c r="E13864"/>
    </row>
    <row r="13865" spans="5:5">
      <c r="E13865"/>
    </row>
    <row r="13866" spans="5:5">
      <c r="E13866"/>
    </row>
    <row r="13867" spans="5:5">
      <c r="E13867"/>
    </row>
    <row r="13868" spans="5:5">
      <c r="E13868"/>
    </row>
    <row r="13869" spans="5:5">
      <c r="E13869"/>
    </row>
    <row r="13870" spans="5:5">
      <c r="E13870"/>
    </row>
    <row r="13871" spans="5:5" ht="13.8" thickBot="1">
      <c r="E13871"/>
    </row>
    <row r="13872" spans="5:5" ht="14.4" thickTop="1" thickBot="1">
      <c r="E13872"/>
    </row>
    <row r="13873" spans="5:5" ht="14.4" thickTop="1" thickBot="1">
      <c r="E13873"/>
    </row>
    <row r="13874" spans="5:5" ht="14.4" thickTop="1" thickBot="1">
      <c r="E13874"/>
    </row>
    <row r="13875" spans="5:5" ht="14.4" thickTop="1" thickBot="1">
      <c r="E13875"/>
    </row>
    <row r="13876" spans="5:5" ht="14.4" thickTop="1" thickBot="1">
      <c r="E13876"/>
    </row>
    <row r="13877" spans="5:5" ht="14.4" thickTop="1" thickBot="1">
      <c r="E13877"/>
    </row>
    <row r="13878" spans="5:5" ht="14.4" thickTop="1" thickBot="1">
      <c r="E13878"/>
    </row>
    <row r="13879" spans="5:5" ht="14.4" thickTop="1" thickBot="1">
      <c r="E13879"/>
    </row>
    <row r="13880" spans="5:5" ht="14.4" thickTop="1" thickBot="1">
      <c r="E13880"/>
    </row>
    <row r="13881" spans="5:5" ht="14.4" thickTop="1" thickBot="1">
      <c r="E13881"/>
    </row>
    <row r="13882" spans="5:5" ht="14.4" thickTop="1" thickBot="1">
      <c r="E13882"/>
    </row>
    <row r="13883" spans="5:5" ht="14.4" thickTop="1" thickBot="1">
      <c r="E13883"/>
    </row>
    <row r="13884" spans="5:5" ht="14.4" thickTop="1" thickBot="1">
      <c r="E13884"/>
    </row>
    <row r="13885" spans="5:5" ht="14.4" thickTop="1" thickBot="1">
      <c r="E13885"/>
    </row>
    <row r="13886" spans="5:5" ht="14.4" thickTop="1" thickBot="1">
      <c r="E13886"/>
    </row>
    <row r="13887" spans="5:5" ht="14.4" thickTop="1" thickBot="1">
      <c r="E13887"/>
    </row>
    <row r="13888" spans="5:5" ht="14.4" thickTop="1" thickBot="1">
      <c r="E13888"/>
    </row>
    <row r="13889" spans="5:5" ht="14.4" thickTop="1" thickBot="1">
      <c r="E13889"/>
    </row>
    <row r="13890" spans="5:5" ht="14.4" thickTop="1" thickBot="1">
      <c r="E13890"/>
    </row>
    <row r="13891" spans="5:5" ht="14.4" thickTop="1" thickBot="1">
      <c r="E13891"/>
    </row>
    <row r="13892" spans="5:5" ht="14.4" thickTop="1" thickBot="1">
      <c r="E13892"/>
    </row>
    <row r="13893" spans="5:5" ht="14.4" thickTop="1" thickBot="1">
      <c r="E13893"/>
    </row>
    <row r="13894" spans="5:5" ht="14.4" thickTop="1" thickBot="1">
      <c r="E13894"/>
    </row>
    <row r="13895" spans="5:5" ht="14.4" thickTop="1" thickBot="1">
      <c r="E13895"/>
    </row>
    <row r="13896" spans="5:5" ht="14.4" thickTop="1" thickBot="1">
      <c r="E13896"/>
    </row>
    <row r="13897" spans="5:5" ht="14.4" thickTop="1" thickBot="1">
      <c r="E13897"/>
    </row>
    <row r="13898" spans="5:5" ht="14.4" thickTop="1" thickBot="1">
      <c r="E13898"/>
    </row>
    <row r="13899" spans="5:5" ht="14.4" thickTop="1" thickBot="1">
      <c r="E13899"/>
    </row>
    <row r="13900" spans="5:5" ht="14.4" thickTop="1" thickBot="1">
      <c r="E13900"/>
    </row>
    <row r="13901" spans="5:5" ht="14.4" thickTop="1" thickBot="1">
      <c r="E13901"/>
    </row>
    <row r="13902" spans="5:5" ht="14.4" thickTop="1" thickBot="1">
      <c r="E13902"/>
    </row>
    <row r="13903" spans="5:5" ht="14.4" thickTop="1" thickBot="1">
      <c r="E13903"/>
    </row>
    <row r="13904" spans="5:5" ht="14.4" thickTop="1" thickBot="1">
      <c r="E13904"/>
    </row>
    <row r="13905" spans="5:5" ht="14.4" thickTop="1" thickBot="1">
      <c r="E13905"/>
    </row>
    <row r="13906" spans="5:5" ht="14.4" thickTop="1" thickBot="1">
      <c r="E13906"/>
    </row>
    <row r="13907" spans="5:5" ht="14.4" thickTop="1" thickBot="1">
      <c r="E13907"/>
    </row>
    <row r="13908" spans="5:5" ht="14.4" thickTop="1" thickBot="1">
      <c r="E13908"/>
    </row>
    <row r="13909" spans="5:5" ht="14.4" thickTop="1" thickBot="1">
      <c r="E13909"/>
    </row>
    <row r="13910" spans="5:5" ht="14.4" thickTop="1" thickBot="1">
      <c r="E13910"/>
    </row>
    <row r="13911" spans="5:5" ht="14.4" thickTop="1" thickBot="1">
      <c r="E13911"/>
    </row>
    <row r="13912" spans="5:5" ht="14.4" thickTop="1" thickBot="1">
      <c r="E13912"/>
    </row>
    <row r="13913" spans="5:5" ht="14.4" thickTop="1" thickBot="1">
      <c r="E13913"/>
    </row>
    <row r="13914" spans="5:5" ht="14.4" thickTop="1" thickBot="1">
      <c r="E13914"/>
    </row>
    <row r="13915" spans="5:5" ht="14.4" thickTop="1" thickBot="1">
      <c r="E13915"/>
    </row>
    <row r="13916" spans="5:5" ht="14.4" thickTop="1" thickBot="1">
      <c r="E13916"/>
    </row>
    <row r="13917" spans="5:5" ht="14.4" thickTop="1" thickBot="1">
      <c r="E13917"/>
    </row>
    <row r="13918" spans="5:5" ht="14.4" thickTop="1" thickBot="1">
      <c r="E13918"/>
    </row>
    <row r="13919" spans="5:5" ht="14.4" thickTop="1" thickBot="1">
      <c r="E13919"/>
    </row>
    <row r="13920" spans="5:5" ht="14.4" thickTop="1" thickBot="1">
      <c r="E13920"/>
    </row>
    <row r="13921" spans="5:5" ht="14.4" thickTop="1" thickBot="1">
      <c r="E13921"/>
    </row>
    <row r="13922" spans="5:5" ht="14.4" thickTop="1" thickBot="1">
      <c r="E13922"/>
    </row>
    <row r="13923" spans="5:5" ht="14.4" thickTop="1" thickBot="1">
      <c r="E13923"/>
    </row>
    <row r="13924" spans="5:5" ht="14.4" thickTop="1" thickBot="1">
      <c r="E13924"/>
    </row>
    <row r="13925" spans="5:5" ht="14.4" thickTop="1" thickBot="1">
      <c r="E13925"/>
    </row>
    <row r="13926" spans="5:5" ht="14.4" thickTop="1" thickBot="1">
      <c r="E13926"/>
    </row>
    <row r="13927" spans="5:5" ht="14.4" thickTop="1" thickBot="1">
      <c r="E13927"/>
    </row>
    <row r="13928" spans="5:5" ht="13.8" thickTop="1">
      <c r="E13928"/>
    </row>
    <row r="13929" spans="5:5">
      <c r="E13929"/>
    </row>
    <row r="13930" spans="5:5">
      <c r="E13930"/>
    </row>
    <row r="13931" spans="5:5">
      <c r="E13931"/>
    </row>
    <row r="13932" spans="5:5">
      <c r="E13932"/>
    </row>
    <row r="13933" spans="5:5">
      <c r="E13933"/>
    </row>
    <row r="13934" spans="5:5">
      <c r="E13934"/>
    </row>
    <row r="13935" spans="5:5">
      <c r="E13935"/>
    </row>
    <row r="13936" spans="5:5">
      <c r="E13936"/>
    </row>
    <row r="13937" spans="5:5">
      <c r="E13937"/>
    </row>
    <row r="13938" spans="5:5">
      <c r="E13938"/>
    </row>
    <row r="13939" spans="5:5">
      <c r="E13939"/>
    </row>
    <row r="13940" spans="5:5">
      <c r="E13940"/>
    </row>
    <row r="13941" spans="5:5" ht="13.8" thickBot="1">
      <c r="E13941"/>
    </row>
    <row r="13942" spans="5:5" ht="14.4" thickTop="1" thickBot="1">
      <c r="E13942"/>
    </row>
    <row r="13943" spans="5:5" ht="14.4" thickTop="1" thickBot="1">
      <c r="E13943"/>
    </row>
    <row r="13944" spans="5:5" ht="14.4" thickTop="1" thickBot="1">
      <c r="E13944"/>
    </row>
    <row r="13945" spans="5:5" ht="14.4" thickTop="1" thickBot="1">
      <c r="E13945"/>
    </row>
    <row r="13946" spans="5:5" ht="14.4" thickTop="1" thickBot="1">
      <c r="E13946"/>
    </row>
    <row r="13947" spans="5:5" ht="14.4" thickTop="1" thickBot="1">
      <c r="E13947"/>
    </row>
    <row r="13948" spans="5:5" ht="14.4" thickTop="1" thickBot="1">
      <c r="E13948"/>
    </row>
    <row r="13949" spans="5:5" ht="14.4" thickTop="1" thickBot="1">
      <c r="E13949"/>
    </row>
    <row r="13950" spans="5:5" ht="14.4" thickTop="1" thickBot="1">
      <c r="E13950"/>
    </row>
    <row r="13951" spans="5:5" ht="14.4" thickTop="1" thickBot="1">
      <c r="E13951"/>
    </row>
    <row r="13952" spans="5:5" ht="14.4" thickTop="1" thickBot="1">
      <c r="E13952"/>
    </row>
    <row r="13953" spans="5:5" ht="14.4" thickTop="1" thickBot="1">
      <c r="E13953"/>
    </row>
    <row r="13954" spans="5:5" ht="14.4" thickTop="1" thickBot="1">
      <c r="E13954"/>
    </row>
    <row r="13955" spans="5:5" ht="14.4" thickTop="1" thickBot="1">
      <c r="E13955"/>
    </row>
    <row r="13956" spans="5:5" ht="14.4" thickTop="1" thickBot="1">
      <c r="E13956"/>
    </row>
    <row r="13957" spans="5:5" ht="14.4" thickTop="1" thickBot="1">
      <c r="E13957"/>
    </row>
    <row r="13958" spans="5:5" ht="14.4" thickTop="1" thickBot="1">
      <c r="E13958"/>
    </row>
    <row r="13959" spans="5:5" ht="14.4" thickTop="1" thickBot="1">
      <c r="E13959"/>
    </row>
    <row r="13960" spans="5:5" ht="14.4" thickTop="1" thickBot="1">
      <c r="E13960"/>
    </row>
    <row r="13961" spans="5:5" ht="14.4" thickTop="1" thickBot="1">
      <c r="E13961"/>
    </row>
    <row r="13962" spans="5:5" ht="14.4" thickTop="1" thickBot="1">
      <c r="E13962"/>
    </row>
    <row r="13963" spans="5:5" ht="14.4" thickTop="1" thickBot="1">
      <c r="E13963"/>
    </row>
    <row r="13964" spans="5:5" ht="14.4" thickTop="1" thickBot="1">
      <c r="E13964"/>
    </row>
    <row r="13965" spans="5:5" ht="14.4" thickTop="1" thickBot="1">
      <c r="E13965"/>
    </row>
    <row r="13966" spans="5:5" ht="14.4" thickTop="1" thickBot="1">
      <c r="E13966"/>
    </row>
    <row r="13967" spans="5:5" ht="14.4" thickTop="1" thickBot="1">
      <c r="E13967"/>
    </row>
    <row r="13968" spans="5:5" ht="14.4" thickTop="1" thickBot="1">
      <c r="E13968"/>
    </row>
    <row r="13969" spans="5:5" ht="14.4" thickTop="1" thickBot="1">
      <c r="E13969"/>
    </row>
    <row r="13970" spans="5:5" ht="14.4" thickTop="1" thickBot="1">
      <c r="E13970"/>
    </row>
    <row r="13971" spans="5:5" ht="14.4" thickTop="1" thickBot="1">
      <c r="E13971"/>
    </row>
    <row r="13972" spans="5:5" ht="14.4" thickTop="1" thickBot="1">
      <c r="E13972"/>
    </row>
    <row r="13973" spans="5:5" ht="14.4" thickTop="1" thickBot="1">
      <c r="E13973"/>
    </row>
    <row r="13974" spans="5:5" ht="14.4" thickTop="1" thickBot="1">
      <c r="E13974"/>
    </row>
    <row r="13975" spans="5:5" ht="14.4" thickTop="1" thickBot="1">
      <c r="E13975"/>
    </row>
    <row r="13976" spans="5:5" ht="14.4" thickTop="1" thickBot="1">
      <c r="E13976"/>
    </row>
    <row r="13977" spans="5:5" ht="14.4" thickTop="1" thickBot="1">
      <c r="E13977"/>
    </row>
    <row r="13978" spans="5:5" ht="14.4" thickTop="1" thickBot="1">
      <c r="E13978"/>
    </row>
    <row r="13979" spans="5:5" ht="14.4" thickTop="1" thickBot="1">
      <c r="E13979"/>
    </row>
    <row r="13980" spans="5:5" ht="14.4" thickTop="1" thickBot="1">
      <c r="E13980"/>
    </row>
    <row r="13981" spans="5:5" ht="14.4" thickTop="1" thickBot="1">
      <c r="E13981"/>
    </row>
    <row r="13982" spans="5:5" ht="14.4" thickTop="1" thickBot="1">
      <c r="E13982"/>
    </row>
    <row r="13983" spans="5:5" ht="14.4" thickTop="1" thickBot="1">
      <c r="E13983"/>
    </row>
    <row r="13984" spans="5:5" ht="14.4" thickTop="1" thickBot="1">
      <c r="E13984"/>
    </row>
    <row r="13985" spans="5:5" ht="14.4" thickTop="1" thickBot="1">
      <c r="E13985"/>
    </row>
    <row r="13986" spans="5:5" ht="14.4" thickTop="1" thickBot="1">
      <c r="E13986"/>
    </row>
    <row r="13987" spans="5:5" ht="14.4" thickTop="1" thickBot="1">
      <c r="E13987"/>
    </row>
    <row r="13988" spans="5:5" ht="14.4" thickTop="1" thickBot="1">
      <c r="E13988"/>
    </row>
    <row r="13989" spans="5:5" ht="14.4" thickTop="1" thickBot="1">
      <c r="E13989"/>
    </row>
    <row r="13990" spans="5:5" ht="14.4" thickTop="1" thickBot="1">
      <c r="E13990"/>
    </row>
    <row r="13991" spans="5:5" ht="14.4" thickTop="1" thickBot="1">
      <c r="E13991"/>
    </row>
    <row r="13992" spans="5:5" ht="14.4" thickTop="1" thickBot="1">
      <c r="E13992"/>
    </row>
    <row r="13993" spans="5:5" ht="14.4" thickTop="1" thickBot="1">
      <c r="E13993"/>
    </row>
    <row r="13994" spans="5:5" ht="14.4" thickTop="1" thickBot="1">
      <c r="E13994"/>
    </row>
    <row r="13995" spans="5:5" ht="14.4" thickTop="1" thickBot="1">
      <c r="E13995"/>
    </row>
    <row r="13996" spans="5:5" ht="14.4" thickTop="1" thickBot="1">
      <c r="E13996"/>
    </row>
    <row r="13997" spans="5:5" ht="14.4" thickTop="1" thickBot="1">
      <c r="E13997"/>
    </row>
    <row r="13998" spans="5:5" ht="13.8" thickTop="1">
      <c r="E13998"/>
    </row>
    <row r="13999" spans="5:5">
      <c r="E13999"/>
    </row>
    <row r="14000" spans="5:5">
      <c r="E14000"/>
    </row>
    <row r="14001" spans="5:5">
      <c r="E14001"/>
    </row>
    <row r="14002" spans="5:5">
      <c r="E14002"/>
    </row>
    <row r="14003" spans="5:5">
      <c r="E14003"/>
    </row>
    <row r="14004" spans="5:5">
      <c r="E14004"/>
    </row>
    <row r="14005" spans="5:5">
      <c r="E14005"/>
    </row>
    <row r="14006" spans="5:5">
      <c r="E14006"/>
    </row>
    <row r="14007" spans="5:5">
      <c r="E14007"/>
    </row>
    <row r="14008" spans="5:5">
      <c r="E14008"/>
    </row>
    <row r="14009" spans="5:5">
      <c r="E14009"/>
    </row>
    <row r="14010" spans="5:5">
      <c r="E14010"/>
    </row>
    <row r="14011" spans="5:5" ht="13.8" thickBot="1">
      <c r="E14011"/>
    </row>
    <row r="14012" spans="5:5" ht="14.4" thickTop="1" thickBot="1">
      <c r="E14012"/>
    </row>
    <row r="14013" spans="5:5" ht="14.4" thickTop="1" thickBot="1">
      <c r="E14013"/>
    </row>
    <row r="14014" spans="5:5" ht="14.4" thickTop="1" thickBot="1">
      <c r="E14014"/>
    </row>
    <row r="14015" spans="5:5" ht="14.4" thickTop="1" thickBot="1">
      <c r="E14015"/>
    </row>
    <row r="14016" spans="5:5" ht="14.4" thickTop="1" thickBot="1">
      <c r="E14016"/>
    </row>
    <row r="14017" spans="5:5" ht="14.4" thickTop="1" thickBot="1">
      <c r="E14017"/>
    </row>
    <row r="14018" spans="5:5" ht="14.4" thickTop="1" thickBot="1">
      <c r="E14018"/>
    </row>
    <row r="14019" spans="5:5" ht="14.4" thickTop="1" thickBot="1">
      <c r="E14019"/>
    </row>
    <row r="14020" spans="5:5" ht="14.4" thickTop="1" thickBot="1">
      <c r="E14020"/>
    </row>
    <row r="14021" spans="5:5" ht="14.4" thickTop="1" thickBot="1">
      <c r="E14021"/>
    </row>
    <row r="14022" spans="5:5" ht="14.4" thickTop="1" thickBot="1">
      <c r="E14022"/>
    </row>
    <row r="14023" spans="5:5" ht="14.4" thickTop="1" thickBot="1">
      <c r="E14023"/>
    </row>
    <row r="14024" spans="5:5" ht="14.4" thickTop="1" thickBot="1">
      <c r="E14024"/>
    </row>
    <row r="14025" spans="5:5" ht="14.4" thickTop="1" thickBot="1">
      <c r="E14025"/>
    </row>
    <row r="14026" spans="5:5" ht="14.4" thickTop="1" thickBot="1">
      <c r="E14026"/>
    </row>
    <row r="14027" spans="5:5" ht="14.4" thickTop="1" thickBot="1">
      <c r="E14027"/>
    </row>
    <row r="14028" spans="5:5" ht="14.4" thickTop="1" thickBot="1">
      <c r="E14028"/>
    </row>
    <row r="14029" spans="5:5" ht="14.4" thickTop="1" thickBot="1">
      <c r="E14029"/>
    </row>
    <row r="14030" spans="5:5" ht="14.4" thickTop="1" thickBot="1">
      <c r="E14030"/>
    </row>
    <row r="14031" spans="5:5" ht="14.4" thickTop="1" thickBot="1">
      <c r="E14031"/>
    </row>
    <row r="14032" spans="5:5" ht="14.4" thickTop="1" thickBot="1">
      <c r="E14032"/>
    </row>
    <row r="14033" spans="5:5" ht="14.4" thickTop="1" thickBot="1">
      <c r="E14033"/>
    </row>
    <row r="14034" spans="5:5" ht="14.4" thickTop="1" thickBot="1">
      <c r="E14034"/>
    </row>
    <row r="14035" spans="5:5" ht="14.4" thickTop="1" thickBot="1">
      <c r="E14035"/>
    </row>
    <row r="14036" spans="5:5" ht="14.4" thickTop="1" thickBot="1">
      <c r="E14036"/>
    </row>
    <row r="14037" spans="5:5" ht="14.4" thickTop="1" thickBot="1">
      <c r="E14037"/>
    </row>
    <row r="14038" spans="5:5" ht="14.4" thickTop="1" thickBot="1">
      <c r="E14038"/>
    </row>
    <row r="14039" spans="5:5" ht="14.4" thickTop="1" thickBot="1">
      <c r="E14039"/>
    </row>
    <row r="14040" spans="5:5" ht="14.4" thickTop="1" thickBot="1">
      <c r="E14040"/>
    </row>
    <row r="14041" spans="5:5" ht="14.4" thickTop="1" thickBot="1">
      <c r="E14041"/>
    </row>
    <row r="14042" spans="5:5" ht="14.4" thickTop="1" thickBot="1">
      <c r="E14042"/>
    </row>
    <row r="14043" spans="5:5" ht="14.4" thickTop="1" thickBot="1">
      <c r="E14043"/>
    </row>
    <row r="14044" spans="5:5" ht="14.4" thickTop="1" thickBot="1">
      <c r="E14044"/>
    </row>
    <row r="14045" spans="5:5" ht="14.4" thickTop="1" thickBot="1">
      <c r="E14045"/>
    </row>
    <row r="14046" spans="5:5" ht="14.4" thickTop="1" thickBot="1">
      <c r="E14046"/>
    </row>
    <row r="14047" spans="5:5" ht="14.4" thickTop="1" thickBot="1">
      <c r="E14047"/>
    </row>
    <row r="14048" spans="5:5" ht="14.4" thickTop="1" thickBot="1">
      <c r="E14048"/>
    </row>
    <row r="14049" spans="5:5" ht="14.4" thickTop="1" thickBot="1">
      <c r="E14049"/>
    </row>
    <row r="14050" spans="5:5" ht="14.4" thickTop="1" thickBot="1">
      <c r="E14050"/>
    </row>
    <row r="14051" spans="5:5" ht="14.4" thickTop="1" thickBot="1">
      <c r="E14051"/>
    </row>
    <row r="14052" spans="5:5" ht="14.4" thickTop="1" thickBot="1">
      <c r="E14052"/>
    </row>
    <row r="14053" spans="5:5" ht="14.4" thickTop="1" thickBot="1">
      <c r="E14053"/>
    </row>
    <row r="14054" spans="5:5" ht="14.4" thickTop="1" thickBot="1">
      <c r="E14054"/>
    </row>
    <row r="14055" spans="5:5" ht="14.4" thickTop="1" thickBot="1">
      <c r="E14055"/>
    </row>
    <row r="14056" spans="5:5" ht="14.4" thickTop="1" thickBot="1">
      <c r="E14056"/>
    </row>
    <row r="14057" spans="5:5" ht="14.4" thickTop="1" thickBot="1">
      <c r="E14057"/>
    </row>
    <row r="14058" spans="5:5" ht="14.4" thickTop="1" thickBot="1">
      <c r="E14058"/>
    </row>
    <row r="14059" spans="5:5" ht="14.4" thickTop="1" thickBot="1">
      <c r="E14059"/>
    </row>
    <row r="14060" spans="5:5" ht="14.4" thickTop="1" thickBot="1">
      <c r="E14060"/>
    </row>
    <row r="14061" spans="5:5" ht="14.4" thickTop="1" thickBot="1">
      <c r="E14061"/>
    </row>
    <row r="14062" spans="5:5" ht="14.4" thickTop="1" thickBot="1">
      <c r="E14062"/>
    </row>
    <row r="14063" spans="5:5" ht="14.4" thickTop="1" thickBot="1">
      <c r="E14063"/>
    </row>
    <row r="14064" spans="5:5" ht="14.4" thickTop="1" thickBot="1">
      <c r="E14064"/>
    </row>
    <row r="14065" spans="5:5" ht="14.4" thickTop="1" thickBot="1">
      <c r="E14065"/>
    </row>
    <row r="14066" spans="5:5" ht="14.4" thickTop="1" thickBot="1">
      <c r="E14066"/>
    </row>
    <row r="14067" spans="5:5" ht="14.4" thickTop="1" thickBot="1">
      <c r="E14067"/>
    </row>
    <row r="14068" spans="5:5" ht="13.8" thickTop="1">
      <c r="E14068"/>
    </row>
    <row r="14069" spans="5:5">
      <c r="E14069"/>
    </row>
    <row r="14070" spans="5:5">
      <c r="E14070"/>
    </row>
    <row r="14071" spans="5:5">
      <c r="E14071"/>
    </row>
    <row r="14072" spans="5:5">
      <c r="E14072"/>
    </row>
    <row r="14073" spans="5:5">
      <c r="E14073"/>
    </row>
    <row r="14074" spans="5:5">
      <c r="E14074"/>
    </row>
    <row r="14075" spans="5:5">
      <c r="E14075"/>
    </row>
    <row r="14076" spans="5:5">
      <c r="E14076"/>
    </row>
    <row r="14077" spans="5:5">
      <c r="E14077"/>
    </row>
    <row r="14078" spans="5:5">
      <c r="E14078"/>
    </row>
    <row r="14079" spans="5:5">
      <c r="E14079"/>
    </row>
    <row r="14080" spans="5:5">
      <c r="E14080"/>
    </row>
    <row r="14081" spans="5:5" ht="13.8" thickBot="1">
      <c r="E14081"/>
    </row>
    <row r="14082" spans="5:5" ht="14.4" thickTop="1" thickBot="1">
      <c r="E14082"/>
    </row>
    <row r="14083" spans="5:5" ht="14.4" thickTop="1" thickBot="1">
      <c r="E14083"/>
    </row>
    <row r="14084" spans="5:5" ht="14.4" thickTop="1" thickBot="1">
      <c r="E14084"/>
    </row>
    <row r="14085" spans="5:5" ht="14.4" thickTop="1" thickBot="1">
      <c r="E14085"/>
    </row>
    <row r="14086" spans="5:5" ht="14.4" thickTop="1" thickBot="1">
      <c r="E14086"/>
    </row>
    <row r="14087" spans="5:5" ht="14.4" thickTop="1" thickBot="1">
      <c r="E14087"/>
    </row>
    <row r="14088" spans="5:5" ht="14.4" thickTop="1" thickBot="1">
      <c r="E14088"/>
    </row>
    <row r="14089" spans="5:5" ht="14.4" thickTop="1" thickBot="1">
      <c r="E14089"/>
    </row>
    <row r="14090" spans="5:5" ht="14.4" thickTop="1" thickBot="1">
      <c r="E14090"/>
    </row>
    <row r="14091" spans="5:5" ht="14.4" thickTop="1" thickBot="1">
      <c r="E14091"/>
    </row>
    <row r="14092" spans="5:5" ht="14.4" thickTop="1" thickBot="1">
      <c r="E14092"/>
    </row>
    <row r="14093" spans="5:5" ht="14.4" thickTop="1" thickBot="1">
      <c r="E14093"/>
    </row>
    <row r="14094" spans="5:5" ht="14.4" thickTop="1" thickBot="1">
      <c r="E14094"/>
    </row>
    <row r="14095" spans="5:5" ht="14.4" thickTop="1" thickBot="1">
      <c r="E14095"/>
    </row>
    <row r="14096" spans="5:5" ht="14.4" thickTop="1" thickBot="1">
      <c r="E14096"/>
    </row>
    <row r="14097" spans="5:5" ht="14.4" thickTop="1" thickBot="1">
      <c r="E14097"/>
    </row>
    <row r="14098" spans="5:5" ht="14.4" thickTop="1" thickBot="1">
      <c r="E14098"/>
    </row>
    <row r="14099" spans="5:5" ht="14.4" thickTop="1" thickBot="1">
      <c r="E14099"/>
    </row>
    <row r="14100" spans="5:5" ht="14.4" thickTop="1" thickBot="1">
      <c r="E14100"/>
    </row>
    <row r="14101" spans="5:5" ht="14.4" thickTop="1" thickBot="1">
      <c r="E14101"/>
    </row>
    <row r="14102" spans="5:5" ht="14.4" thickTop="1" thickBot="1">
      <c r="E14102"/>
    </row>
    <row r="14103" spans="5:5" ht="14.4" thickTop="1" thickBot="1">
      <c r="E14103"/>
    </row>
    <row r="14104" spans="5:5" ht="14.4" thickTop="1" thickBot="1">
      <c r="E14104"/>
    </row>
    <row r="14105" spans="5:5" ht="14.4" thickTop="1" thickBot="1">
      <c r="E14105"/>
    </row>
    <row r="14106" spans="5:5" ht="14.4" thickTop="1" thickBot="1">
      <c r="E14106"/>
    </row>
    <row r="14107" spans="5:5" ht="14.4" thickTop="1" thickBot="1">
      <c r="E14107"/>
    </row>
    <row r="14108" spans="5:5" ht="14.4" thickTop="1" thickBot="1">
      <c r="E14108"/>
    </row>
    <row r="14109" spans="5:5" ht="14.4" thickTop="1" thickBot="1">
      <c r="E14109"/>
    </row>
    <row r="14110" spans="5:5" ht="14.4" thickTop="1" thickBot="1">
      <c r="E14110"/>
    </row>
    <row r="14111" spans="5:5" ht="14.4" thickTop="1" thickBot="1">
      <c r="E14111"/>
    </row>
    <row r="14112" spans="5:5" ht="14.4" thickTop="1" thickBot="1">
      <c r="E14112"/>
    </row>
    <row r="14113" spans="5:5" ht="14.4" thickTop="1" thickBot="1">
      <c r="E14113"/>
    </row>
    <row r="14114" spans="5:5" ht="14.4" thickTop="1" thickBot="1">
      <c r="E14114"/>
    </row>
    <row r="14115" spans="5:5" ht="14.4" thickTop="1" thickBot="1">
      <c r="E14115"/>
    </row>
    <row r="14116" spans="5:5" ht="14.4" thickTop="1" thickBot="1">
      <c r="E14116"/>
    </row>
    <row r="14117" spans="5:5" ht="14.4" thickTop="1" thickBot="1">
      <c r="E14117"/>
    </row>
    <row r="14118" spans="5:5" ht="14.4" thickTop="1" thickBot="1">
      <c r="E14118"/>
    </row>
    <row r="14119" spans="5:5" ht="14.4" thickTop="1" thickBot="1">
      <c r="E14119"/>
    </row>
    <row r="14120" spans="5:5" ht="14.4" thickTop="1" thickBot="1">
      <c r="E14120"/>
    </row>
    <row r="14121" spans="5:5" ht="14.4" thickTop="1" thickBot="1">
      <c r="E14121"/>
    </row>
    <row r="14122" spans="5:5" ht="14.4" thickTop="1" thickBot="1">
      <c r="E14122"/>
    </row>
    <row r="14123" spans="5:5" ht="14.4" thickTop="1" thickBot="1">
      <c r="E14123"/>
    </row>
    <row r="14124" spans="5:5" ht="14.4" thickTop="1" thickBot="1">
      <c r="E14124"/>
    </row>
    <row r="14125" spans="5:5" ht="14.4" thickTop="1" thickBot="1">
      <c r="E14125"/>
    </row>
    <row r="14126" spans="5:5" ht="14.4" thickTop="1" thickBot="1">
      <c r="E14126"/>
    </row>
    <row r="14127" spans="5:5" ht="14.4" thickTop="1" thickBot="1">
      <c r="E14127"/>
    </row>
    <row r="14128" spans="5:5" ht="14.4" thickTop="1" thickBot="1">
      <c r="E14128"/>
    </row>
    <row r="14129" spans="5:5" ht="14.4" thickTop="1" thickBot="1">
      <c r="E14129"/>
    </row>
    <row r="14130" spans="5:5" ht="14.4" thickTop="1" thickBot="1">
      <c r="E14130"/>
    </row>
    <row r="14131" spans="5:5" ht="14.4" thickTop="1" thickBot="1">
      <c r="E14131"/>
    </row>
    <row r="14132" spans="5:5" ht="14.4" thickTop="1" thickBot="1">
      <c r="E14132"/>
    </row>
    <row r="14133" spans="5:5" ht="14.4" thickTop="1" thickBot="1">
      <c r="E14133"/>
    </row>
    <row r="14134" spans="5:5" ht="14.4" thickTop="1" thickBot="1">
      <c r="E14134"/>
    </row>
    <row r="14135" spans="5:5" ht="14.4" thickTop="1" thickBot="1">
      <c r="E14135"/>
    </row>
    <row r="14136" spans="5:5" ht="14.4" thickTop="1" thickBot="1">
      <c r="E14136"/>
    </row>
    <row r="14137" spans="5:5" ht="14.4" thickTop="1" thickBot="1">
      <c r="E14137"/>
    </row>
    <row r="14138" spans="5:5" ht="13.8" thickTop="1">
      <c r="E14138"/>
    </row>
    <row r="14139" spans="5:5">
      <c r="E14139"/>
    </row>
    <row r="14140" spans="5:5">
      <c r="E14140"/>
    </row>
    <row r="14141" spans="5:5">
      <c r="E14141"/>
    </row>
    <row r="14142" spans="5:5">
      <c r="E14142"/>
    </row>
    <row r="14143" spans="5:5">
      <c r="E14143"/>
    </row>
    <row r="14144" spans="5:5">
      <c r="E14144"/>
    </row>
    <row r="14145" spans="5:5">
      <c r="E14145"/>
    </row>
    <row r="14146" spans="5:5">
      <c r="E14146"/>
    </row>
    <row r="14147" spans="5:5">
      <c r="E14147"/>
    </row>
    <row r="14148" spans="5:5">
      <c r="E14148"/>
    </row>
    <row r="14149" spans="5:5">
      <c r="E14149"/>
    </row>
    <row r="14150" spans="5:5">
      <c r="E14150"/>
    </row>
    <row r="14151" spans="5:5" ht="13.8" thickBot="1">
      <c r="E14151"/>
    </row>
    <row r="14152" spans="5:5" ht="14.4" thickTop="1" thickBot="1">
      <c r="E14152"/>
    </row>
    <row r="14153" spans="5:5" ht="14.4" thickTop="1" thickBot="1">
      <c r="E14153"/>
    </row>
    <row r="14154" spans="5:5" ht="14.4" thickTop="1" thickBot="1">
      <c r="E14154"/>
    </row>
    <row r="14155" spans="5:5" ht="14.4" thickTop="1" thickBot="1">
      <c r="E14155"/>
    </row>
    <row r="14156" spans="5:5" ht="14.4" thickTop="1" thickBot="1">
      <c r="E14156"/>
    </row>
    <row r="14157" spans="5:5" ht="14.4" thickTop="1" thickBot="1">
      <c r="E14157"/>
    </row>
    <row r="14158" spans="5:5" ht="14.4" thickTop="1" thickBot="1">
      <c r="E14158"/>
    </row>
    <row r="14159" spans="5:5" ht="14.4" thickTop="1" thickBot="1">
      <c r="E14159"/>
    </row>
    <row r="14160" spans="5:5" ht="14.4" thickTop="1" thickBot="1">
      <c r="E14160"/>
    </row>
    <row r="14161" spans="5:5" ht="14.4" thickTop="1" thickBot="1">
      <c r="E14161"/>
    </row>
    <row r="14162" spans="5:5" ht="14.4" thickTop="1" thickBot="1">
      <c r="E14162"/>
    </row>
    <row r="14163" spans="5:5" ht="14.4" thickTop="1" thickBot="1">
      <c r="E14163"/>
    </row>
    <row r="14164" spans="5:5" ht="14.4" thickTop="1" thickBot="1">
      <c r="E14164"/>
    </row>
    <row r="14165" spans="5:5" ht="14.4" thickTop="1" thickBot="1">
      <c r="E14165"/>
    </row>
    <row r="14166" spans="5:5" ht="14.4" thickTop="1" thickBot="1">
      <c r="E14166"/>
    </row>
    <row r="14167" spans="5:5" ht="14.4" thickTop="1" thickBot="1">
      <c r="E14167"/>
    </row>
    <row r="14168" spans="5:5" ht="14.4" thickTop="1" thickBot="1">
      <c r="E14168"/>
    </row>
    <row r="14169" spans="5:5" ht="14.4" thickTop="1" thickBot="1">
      <c r="E14169"/>
    </row>
    <row r="14170" spans="5:5" ht="14.4" thickTop="1" thickBot="1">
      <c r="E14170"/>
    </row>
    <row r="14171" spans="5:5" ht="14.4" thickTop="1" thickBot="1">
      <c r="E14171"/>
    </row>
    <row r="14172" spans="5:5" ht="14.4" thickTop="1" thickBot="1">
      <c r="E14172"/>
    </row>
    <row r="14173" spans="5:5" ht="14.4" thickTop="1" thickBot="1">
      <c r="E14173"/>
    </row>
    <row r="14174" spans="5:5" ht="14.4" thickTop="1" thickBot="1">
      <c r="E14174"/>
    </row>
    <row r="14175" spans="5:5" ht="14.4" thickTop="1" thickBot="1">
      <c r="E14175"/>
    </row>
    <row r="14176" spans="5:5" ht="14.4" thickTop="1" thickBot="1">
      <c r="E14176"/>
    </row>
    <row r="14177" spans="5:5" ht="14.4" thickTop="1" thickBot="1">
      <c r="E14177"/>
    </row>
    <row r="14178" spans="5:5" ht="14.4" thickTop="1" thickBot="1">
      <c r="E14178"/>
    </row>
    <row r="14179" spans="5:5" ht="14.4" thickTop="1" thickBot="1">
      <c r="E14179"/>
    </row>
    <row r="14180" spans="5:5" ht="14.4" thickTop="1" thickBot="1">
      <c r="E14180"/>
    </row>
    <row r="14181" spans="5:5" ht="14.4" thickTop="1" thickBot="1">
      <c r="E14181"/>
    </row>
    <row r="14182" spans="5:5" ht="14.4" thickTop="1" thickBot="1">
      <c r="E14182"/>
    </row>
    <row r="14183" spans="5:5" ht="14.4" thickTop="1" thickBot="1">
      <c r="E14183"/>
    </row>
    <row r="14184" spans="5:5" ht="14.4" thickTop="1" thickBot="1">
      <c r="E14184"/>
    </row>
    <row r="14185" spans="5:5" ht="14.4" thickTop="1" thickBot="1">
      <c r="E14185"/>
    </row>
    <row r="14186" spans="5:5" ht="14.4" thickTop="1" thickBot="1">
      <c r="E14186"/>
    </row>
    <row r="14187" spans="5:5" ht="14.4" thickTop="1" thickBot="1">
      <c r="E14187"/>
    </row>
    <row r="14188" spans="5:5" ht="14.4" thickTop="1" thickBot="1">
      <c r="E14188"/>
    </row>
    <row r="14189" spans="5:5" ht="14.4" thickTop="1" thickBot="1">
      <c r="E14189"/>
    </row>
    <row r="14190" spans="5:5" ht="14.4" thickTop="1" thickBot="1">
      <c r="E14190"/>
    </row>
    <row r="14191" spans="5:5" ht="14.4" thickTop="1" thickBot="1">
      <c r="E14191"/>
    </row>
    <row r="14192" spans="5:5" ht="14.4" thickTop="1" thickBot="1">
      <c r="E14192"/>
    </row>
    <row r="14193" spans="5:5" ht="14.4" thickTop="1" thickBot="1">
      <c r="E14193"/>
    </row>
    <row r="14194" spans="5:5" ht="14.4" thickTop="1" thickBot="1">
      <c r="E14194"/>
    </row>
    <row r="14195" spans="5:5" ht="14.4" thickTop="1" thickBot="1">
      <c r="E14195"/>
    </row>
    <row r="14196" spans="5:5" ht="14.4" thickTop="1" thickBot="1">
      <c r="E14196"/>
    </row>
    <row r="14197" spans="5:5" ht="14.4" thickTop="1" thickBot="1">
      <c r="E14197"/>
    </row>
    <row r="14198" spans="5:5" ht="14.4" thickTop="1" thickBot="1">
      <c r="E14198"/>
    </row>
    <row r="14199" spans="5:5" ht="14.4" thickTop="1" thickBot="1">
      <c r="E14199"/>
    </row>
    <row r="14200" spans="5:5" ht="14.4" thickTop="1" thickBot="1">
      <c r="E14200"/>
    </row>
    <row r="14201" spans="5:5" ht="14.4" thickTop="1" thickBot="1">
      <c r="E14201"/>
    </row>
    <row r="14202" spans="5:5" ht="14.4" thickTop="1" thickBot="1">
      <c r="E14202"/>
    </row>
    <row r="14203" spans="5:5" ht="14.4" thickTop="1" thickBot="1">
      <c r="E14203"/>
    </row>
    <row r="14204" spans="5:5" ht="14.4" thickTop="1" thickBot="1">
      <c r="E14204"/>
    </row>
    <row r="14205" spans="5:5" ht="14.4" thickTop="1" thickBot="1">
      <c r="E14205"/>
    </row>
    <row r="14206" spans="5:5" ht="14.4" thickTop="1" thickBot="1">
      <c r="E14206"/>
    </row>
    <row r="14207" spans="5:5" ht="14.4" thickTop="1" thickBot="1">
      <c r="E14207"/>
    </row>
    <row r="14208" spans="5:5" ht="13.8" thickTop="1">
      <c r="E14208"/>
    </row>
    <row r="14209" spans="5:5">
      <c r="E14209"/>
    </row>
    <row r="14210" spans="5:5">
      <c r="E14210"/>
    </row>
    <row r="14211" spans="5:5">
      <c r="E14211"/>
    </row>
    <row r="14212" spans="5:5">
      <c r="E14212"/>
    </row>
    <row r="14213" spans="5:5">
      <c r="E14213"/>
    </row>
    <row r="14214" spans="5:5">
      <c r="E14214"/>
    </row>
    <row r="14215" spans="5:5">
      <c r="E14215"/>
    </row>
    <row r="14216" spans="5:5">
      <c r="E14216"/>
    </row>
    <row r="14217" spans="5:5">
      <c r="E14217"/>
    </row>
    <row r="14218" spans="5:5">
      <c r="E14218"/>
    </row>
    <row r="14219" spans="5:5">
      <c r="E14219"/>
    </row>
    <row r="14220" spans="5:5">
      <c r="E14220"/>
    </row>
    <row r="14221" spans="5:5" ht="13.8" thickBot="1">
      <c r="E14221"/>
    </row>
    <row r="14222" spans="5:5" ht="14.4" thickTop="1" thickBot="1">
      <c r="E14222"/>
    </row>
    <row r="14223" spans="5:5" ht="14.4" thickTop="1" thickBot="1">
      <c r="E14223"/>
    </row>
    <row r="14224" spans="5:5" ht="14.4" thickTop="1" thickBot="1">
      <c r="E14224"/>
    </row>
    <row r="14225" spans="5:5" ht="14.4" thickTop="1" thickBot="1">
      <c r="E14225"/>
    </row>
    <row r="14226" spans="5:5" ht="14.4" thickTop="1" thickBot="1">
      <c r="E14226"/>
    </row>
    <row r="14227" spans="5:5" ht="14.4" thickTop="1" thickBot="1">
      <c r="E14227"/>
    </row>
    <row r="14228" spans="5:5" ht="14.4" thickTop="1" thickBot="1">
      <c r="E14228"/>
    </row>
    <row r="14229" spans="5:5" ht="14.4" thickTop="1" thickBot="1">
      <c r="E14229"/>
    </row>
    <row r="14230" spans="5:5" ht="14.4" thickTop="1" thickBot="1">
      <c r="E14230"/>
    </row>
    <row r="14231" spans="5:5" ht="14.4" thickTop="1" thickBot="1">
      <c r="E14231"/>
    </row>
    <row r="14232" spans="5:5" ht="14.4" thickTop="1" thickBot="1">
      <c r="E14232"/>
    </row>
    <row r="14233" spans="5:5" ht="14.4" thickTop="1" thickBot="1">
      <c r="E14233"/>
    </row>
    <row r="14234" spans="5:5" ht="14.4" thickTop="1" thickBot="1">
      <c r="E14234"/>
    </row>
    <row r="14235" spans="5:5" ht="14.4" thickTop="1" thickBot="1">
      <c r="E14235"/>
    </row>
    <row r="14236" spans="5:5" ht="14.4" thickTop="1" thickBot="1">
      <c r="E14236"/>
    </row>
    <row r="14237" spans="5:5" ht="14.4" thickTop="1" thickBot="1">
      <c r="E14237"/>
    </row>
    <row r="14238" spans="5:5" ht="14.4" thickTop="1" thickBot="1">
      <c r="E14238"/>
    </row>
    <row r="14239" spans="5:5" ht="14.4" thickTop="1" thickBot="1">
      <c r="E14239"/>
    </row>
    <row r="14240" spans="5:5" ht="14.4" thickTop="1" thickBot="1">
      <c r="E14240"/>
    </row>
    <row r="14241" spans="5:5" ht="14.4" thickTop="1" thickBot="1">
      <c r="E14241"/>
    </row>
    <row r="14242" spans="5:5" ht="14.4" thickTop="1" thickBot="1">
      <c r="E14242"/>
    </row>
    <row r="14243" spans="5:5" ht="14.4" thickTop="1" thickBot="1">
      <c r="E14243"/>
    </row>
    <row r="14244" spans="5:5" ht="14.4" thickTop="1" thickBot="1">
      <c r="E14244"/>
    </row>
    <row r="14245" spans="5:5" ht="14.4" thickTop="1" thickBot="1">
      <c r="E14245"/>
    </row>
    <row r="14246" spans="5:5" ht="14.4" thickTop="1" thickBot="1">
      <c r="E14246"/>
    </row>
    <row r="14247" spans="5:5" ht="14.4" thickTop="1" thickBot="1">
      <c r="E14247"/>
    </row>
    <row r="14248" spans="5:5" ht="14.4" thickTop="1" thickBot="1">
      <c r="E14248"/>
    </row>
    <row r="14249" spans="5:5" ht="14.4" thickTop="1" thickBot="1">
      <c r="E14249"/>
    </row>
    <row r="14250" spans="5:5" ht="14.4" thickTop="1" thickBot="1">
      <c r="E14250"/>
    </row>
    <row r="14251" spans="5:5" ht="14.4" thickTop="1" thickBot="1">
      <c r="E14251"/>
    </row>
    <row r="14252" spans="5:5" ht="14.4" thickTop="1" thickBot="1">
      <c r="E14252"/>
    </row>
    <row r="14253" spans="5:5" ht="14.4" thickTop="1" thickBot="1">
      <c r="E14253"/>
    </row>
    <row r="14254" spans="5:5" ht="14.4" thickTop="1" thickBot="1">
      <c r="E14254"/>
    </row>
    <row r="14255" spans="5:5" ht="14.4" thickTop="1" thickBot="1">
      <c r="E14255"/>
    </row>
    <row r="14256" spans="5:5" ht="14.4" thickTop="1" thickBot="1">
      <c r="E14256"/>
    </row>
    <row r="14257" spans="5:5" ht="14.4" thickTop="1" thickBot="1">
      <c r="E14257"/>
    </row>
    <row r="14258" spans="5:5" ht="14.4" thickTop="1" thickBot="1">
      <c r="E14258"/>
    </row>
    <row r="14259" spans="5:5" ht="14.4" thickTop="1" thickBot="1">
      <c r="E14259"/>
    </row>
    <row r="14260" spans="5:5" ht="14.4" thickTop="1" thickBot="1">
      <c r="E14260"/>
    </row>
    <row r="14261" spans="5:5" ht="14.4" thickTop="1" thickBot="1">
      <c r="E14261"/>
    </row>
    <row r="14262" spans="5:5" ht="14.4" thickTop="1" thickBot="1">
      <c r="E14262"/>
    </row>
    <row r="14263" spans="5:5" ht="14.4" thickTop="1" thickBot="1">
      <c r="E14263"/>
    </row>
    <row r="14264" spans="5:5" ht="14.4" thickTop="1" thickBot="1">
      <c r="E14264"/>
    </row>
    <row r="14265" spans="5:5" ht="14.4" thickTop="1" thickBot="1">
      <c r="E14265"/>
    </row>
    <row r="14266" spans="5:5" ht="14.4" thickTop="1" thickBot="1">
      <c r="E14266"/>
    </row>
    <row r="14267" spans="5:5" ht="14.4" thickTop="1" thickBot="1">
      <c r="E14267"/>
    </row>
    <row r="14268" spans="5:5" ht="14.4" thickTop="1" thickBot="1">
      <c r="E14268"/>
    </row>
    <row r="14269" spans="5:5" ht="14.4" thickTop="1" thickBot="1">
      <c r="E14269"/>
    </row>
    <row r="14270" spans="5:5" ht="14.4" thickTop="1" thickBot="1">
      <c r="E14270"/>
    </row>
    <row r="14271" spans="5:5" ht="14.4" thickTop="1" thickBot="1">
      <c r="E14271"/>
    </row>
    <row r="14272" spans="5:5" ht="14.4" thickTop="1" thickBot="1">
      <c r="E14272"/>
    </row>
    <row r="14273" spans="5:5" ht="14.4" thickTop="1" thickBot="1">
      <c r="E14273"/>
    </row>
    <row r="14274" spans="5:5" ht="14.4" thickTop="1" thickBot="1">
      <c r="E14274"/>
    </row>
    <row r="14275" spans="5:5" ht="14.4" thickTop="1" thickBot="1">
      <c r="E14275"/>
    </row>
    <row r="14276" spans="5:5" ht="14.4" thickTop="1" thickBot="1">
      <c r="E14276"/>
    </row>
    <row r="14277" spans="5:5" ht="14.4" thickTop="1" thickBot="1">
      <c r="E14277"/>
    </row>
    <row r="14278" spans="5:5" ht="13.8" thickTop="1">
      <c r="E14278"/>
    </row>
    <row r="14279" spans="5:5">
      <c r="E14279"/>
    </row>
    <row r="14280" spans="5:5">
      <c r="E14280"/>
    </row>
    <row r="14281" spans="5:5">
      <c r="E14281"/>
    </row>
    <row r="14282" spans="5:5">
      <c r="E14282"/>
    </row>
    <row r="14283" spans="5:5">
      <c r="E14283"/>
    </row>
    <row r="14284" spans="5:5">
      <c r="E14284"/>
    </row>
    <row r="14285" spans="5:5">
      <c r="E14285"/>
    </row>
    <row r="14286" spans="5:5">
      <c r="E14286"/>
    </row>
    <row r="14287" spans="5:5">
      <c r="E14287"/>
    </row>
    <row r="14288" spans="5:5">
      <c r="E14288"/>
    </row>
    <row r="14289" spans="5:5">
      <c r="E14289"/>
    </row>
    <row r="14290" spans="5:5">
      <c r="E14290"/>
    </row>
    <row r="14291" spans="5:5" ht="13.8" thickBot="1">
      <c r="E14291"/>
    </row>
    <row r="14292" spans="5:5" ht="14.4" thickTop="1" thickBot="1">
      <c r="E14292"/>
    </row>
    <row r="14293" spans="5:5" ht="14.4" thickTop="1" thickBot="1">
      <c r="E14293"/>
    </row>
    <row r="14294" spans="5:5" ht="14.4" thickTop="1" thickBot="1">
      <c r="E14294"/>
    </row>
    <row r="14295" spans="5:5" ht="14.4" thickTop="1" thickBot="1">
      <c r="E14295"/>
    </row>
    <row r="14296" spans="5:5" ht="14.4" thickTop="1" thickBot="1">
      <c r="E14296"/>
    </row>
    <row r="14297" spans="5:5" ht="14.4" thickTop="1" thickBot="1">
      <c r="E14297"/>
    </row>
    <row r="14298" spans="5:5" ht="14.4" thickTop="1" thickBot="1">
      <c r="E14298"/>
    </row>
    <row r="14299" spans="5:5" ht="14.4" thickTop="1" thickBot="1">
      <c r="E14299"/>
    </row>
    <row r="14300" spans="5:5" ht="14.4" thickTop="1" thickBot="1">
      <c r="E14300"/>
    </row>
    <row r="14301" spans="5:5" ht="14.4" thickTop="1" thickBot="1">
      <c r="E14301"/>
    </row>
    <row r="14302" spans="5:5" ht="14.4" thickTop="1" thickBot="1">
      <c r="E14302"/>
    </row>
    <row r="14303" spans="5:5" ht="14.4" thickTop="1" thickBot="1">
      <c r="E14303"/>
    </row>
    <row r="14304" spans="5:5" ht="14.4" thickTop="1" thickBot="1">
      <c r="E14304"/>
    </row>
    <row r="14305" spans="5:5" ht="14.4" thickTop="1" thickBot="1">
      <c r="E14305"/>
    </row>
    <row r="14306" spans="5:5" ht="14.4" thickTop="1" thickBot="1">
      <c r="E14306"/>
    </row>
    <row r="14307" spans="5:5" ht="14.4" thickTop="1" thickBot="1">
      <c r="E14307"/>
    </row>
    <row r="14308" spans="5:5" ht="14.4" thickTop="1" thickBot="1">
      <c r="E14308"/>
    </row>
    <row r="14309" spans="5:5" ht="14.4" thickTop="1" thickBot="1">
      <c r="E14309"/>
    </row>
    <row r="14310" spans="5:5" ht="14.4" thickTop="1" thickBot="1">
      <c r="E14310"/>
    </row>
    <row r="14311" spans="5:5" ht="14.4" thickTop="1" thickBot="1">
      <c r="E14311"/>
    </row>
    <row r="14312" spans="5:5" ht="14.4" thickTop="1" thickBot="1">
      <c r="E14312"/>
    </row>
    <row r="14313" spans="5:5" ht="14.4" thickTop="1" thickBot="1">
      <c r="E14313"/>
    </row>
    <row r="14314" spans="5:5" ht="14.4" thickTop="1" thickBot="1">
      <c r="E14314"/>
    </row>
    <row r="14315" spans="5:5" ht="14.4" thickTop="1" thickBot="1">
      <c r="E14315"/>
    </row>
    <row r="14316" spans="5:5" ht="14.4" thickTop="1" thickBot="1">
      <c r="E14316"/>
    </row>
    <row r="14317" spans="5:5" ht="14.4" thickTop="1" thickBot="1">
      <c r="E14317"/>
    </row>
    <row r="14318" spans="5:5" ht="14.4" thickTop="1" thickBot="1">
      <c r="E14318"/>
    </row>
    <row r="14319" spans="5:5" ht="14.4" thickTop="1" thickBot="1">
      <c r="E14319"/>
    </row>
    <row r="14320" spans="5:5" ht="14.4" thickTop="1" thickBot="1">
      <c r="E14320"/>
    </row>
    <row r="14321" spans="5:5" ht="14.4" thickTop="1" thickBot="1">
      <c r="E14321"/>
    </row>
    <row r="14322" spans="5:5" ht="14.4" thickTop="1" thickBot="1">
      <c r="E14322"/>
    </row>
    <row r="14323" spans="5:5" ht="14.4" thickTop="1" thickBot="1">
      <c r="E14323"/>
    </row>
    <row r="14324" spans="5:5" ht="14.4" thickTop="1" thickBot="1">
      <c r="E14324"/>
    </row>
    <row r="14325" spans="5:5" ht="14.4" thickTop="1" thickBot="1">
      <c r="E14325"/>
    </row>
    <row r="14326" spans="5:5" ht="14.4" thickTop="1" thickBot="1">
      <c r="E14326"/>
    </row>
    <row r="14327" spans="5:5" ht="14.4" thickTop="1" thickBot="1">
      <c r="E14327"/>
    </row>
    <row r="14328" spans="5:5" ht="14.4" thickTop="1" thickBot="1">
      <c r="E14328"/>
    </row>
    <row r="14329" spans="5:5" ht="14.4" thickTop="1" thickBot="1">
      <c r="E14329"/>
    </row>
    <row r="14330" spans="5:5" ht="14.4" thickTop="1" thickBot="1">
      <c r="E14330"/>
    </row>
    <row r="14331" spans="5:5" ht="14.4" thickTop="1" thickBot="1">
      <c r="E14331"/>
    </row>
    <row r="14332" spans="5:5" ht="14.4" thickTop="1" thickBot="1">
      <c r="E14332"/>
    </row>
    <row r="14333" spans="5:5" ht="14.4" thickTop="1" thickBot="1">
      <c r="E14333"/>
    </row>
    <row r="14334" spans="5:5" ht="14.4" thickTop="1" thickBot="1">
      <c r="E14334"/>
    </row>
    <row r="14335" spans="5:5" ht="14.4" thickTop="1" thickBot="1">
      <c r="E14335"/>
    </row>
    <row r="14336" spans="5:5" ht="14.4" thickTop="1" thickBot="1">
      <c r="E14336"/>
    </row>
    <row r="14337" spans="5:5" ht="14.4" thickTop="1" thickBot="1">
      <c r="E14337"/>
    </row>
    <row r="14338" spans="5:5" ht="14.4" thickTop="1" thickBot="1">
      <c r="E14338"/>
    </row>
    <row r="14339" spans="5:5" ht="14.4" thickTop="1" thickBot="1">
      <c r="E14339"/>
    </row>
    <row r="14340" spans="5:5" ht="14.4" thickTop="1" thickBot="1">
      <c r="E14340"/>
    </row>
    <row r="14341" spans="5:5" ht="14.4" thickTop="1" thickBot="1">
      <c r="E14341"/>
    </row>
    <row r="14342" spans="5:5" ht="14.4" thickTop="1" thickBot="1">
      <c r="E14342"/>
    </row>
    <row r="14343" spans="5:5" ht="14.4" thickTop="1" thickBot="1">
      <c r="E14343"/>
    </row>
    <row r="14344" spans="5:5" ht="14.4" thickTop="1" thickBot="1">
      <c r="E14344"/>
    </row>
    <row r="14345" spans="5:5" ht="14.4" thickTop="1" thickBot="1">
      <c r="E14345"/>
    </row>
    <row r="14346" spans="5:5" ht="14.4" thickTop="1" thickBot="1">
      <c r="E14346"/>
    </row>
    <row r="14347" spans="5:5" ht="14.4" thickTop="1" thickBot="1">
      <c r="E14347"/>
    </row>
    <row r="14348" spans="5:5" ht="13.8" thickTop="1">
      <c r="E14348"/>
    </row>
    <row r="14349" spans="5:5">
      <c r="E14349"/>
    </row>
    <row r="14350" spans="5:5">
      <c r="E14350"/>
    </row>
    <row r="14351" spans="5:5">
      <c r="E14351"/>
    </row>
    <row r="14352" spans="5:5">
      <c r="E14352"/>
    </row>
    <row r="14353" spans="5:5">
      <c r="E14353"/>
    </row>
    <row r="14354" spans="5:5">
      <c r="E14354"/>
    </row>
    <row r="14355" spans="5:5">
      <c r="E14355"/>
    </row>
    <row r="14356" spans="5:5">
      <c r="E14356"/>
    </row>
    <row r="14357" spans="5:5">
      <c r="E14357"/>
    </row>
    <row r="14358" spans="5:5">
      <c r="E14358"/>
    </row>
    <row r="14359" spans="5:5">
      <c r="E14359"/>
    </row>
    <row r="14360" spans="5:5">
      <c r="E14360"/>
    </row>
    <row r="14361" spans="5:5" ht="13.8" thickBot="1">
      <c r="E14361"/>
    </row>
    <row r="14362" spans="5:5" ht="14.4" thickTop="1" thickBot="1">
      <c r="E14362"/>
    </row>
    <row r="14363" spans="5:5" ht="14.4" thickTop="1" thickBot="1">
      <c r="E14363"/>
    </row>
    <row r="14364" spans="5:5" ht="14.4" thickTop="1" thickBot="1">
      <c r="E14364"/>
    </row>
    <row r="14365" spans="5:5" ht="14.4" thickTop="1" thickBot="1">
      <c r="E14365"/>
    </row>
    <row r="14366" spans="5:5" ht="14.4" thickTop="1" thickBot="1">
      <c r="E14366"/>
    </row>
    <row r="14367" spans="5:5" ht="14.4" thickTop="1" thickBot="1">
      <c r="E14367"/>
    </row>
    <row r="14368" spans="5:5" ht="14.4" thickTop="1" thickBot="1">
      <c r="E14368"/>
    </row>
    <row r="14369" spans="5:5" ht="14.4" thickTop="1" thickBot="1">
      <c r="E14369"/>
    </row>
    <row r="14370" spans="5:5" ht="14.4" thickTop="1" thickBot="1">
      <c r="E14370"/>
    </row>
    <row r="14371" spans="5:5" ht="14.4" thickTop="1" thickBot="1">
      <c r="E14371"/>
    </row>
    <row r="14372" spans="5:5" ht="14.4" thickTop="1" thickBot="1">
      <c r="E14372"/>
    </row>
    <row r="14373" spans="5:5" ht="14.4" thickTop="1" thickBot="1">
      <c r="E14373"/>
    </row>
    <row r="14374" spans="5:5" ht="14.4" thickTop="1" thickBot="1">
      <c r="E14374"/>
    </row>
    <row r="14375" spans="5:5" ht="14.4" thickTop="1" thickBot="1">
      <c r="E14375"/>
    </row>
    <row r="14376" spans="5:5" ht="14.4" thickTop="1" thickBot="1">
      <c r="E14376"/>
    </row>
    <row r="14377" spans="5:5" ht="14.4" thickTop="1" thickBot="1">
      <c r="E14377"/>
    </row>
    <row r="14378" spans="5:5" ht="14.4" thickTop="1" thickBot="1">
      <c r="E14378"/>
    </row>
    <row r="14379" spans="5:5" ht="14.4" thickTop="1" thickBot="1">
      <c r="E14379"/>
    </row>
    <row r="14380" spans="5:5" ht="14.4" thickTop="1" thickBot="1">
      <c r="E14380"/>
    </row>
    <row r="14381" spans="5:5" ht="14.4" thickTop="1" thickBot="1">
      <c r="E14381"/>
    </row>
    <row r="14382" spans="5:5" ht="14.4" thickTop="1" thickBot="1">
      <c r="E14382"/>
    </row>
    <row r="14383" spans="5:5" ht="14.4" thickTop="1" thickBot="1">
      <c r="E14383"/>
    </row>
    <row r="14384" spans="5:5" ht="14.4" thickTop="1" thickBot="1">
      <c r="E14384"/>
    </row>
    <row r="14385" spans="5:5" ht="14.4" thickTop="1" thickBot="1">
      <c r="E14385"/>
    </row>
    <row r="14386" spans="5:5" ht="14.4" thickTop="1" thickBot="1">
      <c r="E14386"/>
    </row>
    <row r="14387" spans="5:5" ht="14.4" thickTop="1" thickBot="1">
      <c r="E14387"/>
    </row>
    <row r="14388" spans="5:5" ht="14.4" thickTop="1" thickBot="1">
      <c r="E14388"/>
    </row>
    <row r="14389" spans="5:5" ht="14.4" thickTop="1" thickBot="1">
      <c r="E14389"/>
    </row>
    <row r="14390" spans="5:5" ht="14.4" thickTop="1" thickBot="1">
      <c r="E14390"/>
    </row>
    <row r="14391" spans="5:5" ht="14.4" thickTop="1" thickBot="1">
      <c r="E14391"/>
    </row>
    <row r="14392" spans="5:5" ht="14.4" thickTop="1" thickBot="1">
      <c r="E14392"/>
    </row>
    <row r="14393" spans="5:5" ht="14.4" thickTop="1" thickBot="1">
      <c r="E14393"/>
    </row>
    <row r="14394" spans="5:5" ht="14.4" thickTop="1" thickBot="1">
      <c r="E14394"/>
    </row>
    <row r="14395" spans="5:5" ht="14.4" thickTop="1" thickBot="1">
      <c r="E14395"/>
    </row>
    <row r="14396" spans="5:5" ht="14.4" thickTop="1" thickBot="1">
      <c r="E14396"/>
    </row>
    <row r="14397" spans="5:5" ht="14.4" thickTop="1" thickBot="1">
      <c r="E14397"/>
    </row>
    <row r="14398" spans="5:5" ht="14.4" thickTop="1" thickBot="1">
      <c r="E14398"/>
    </row>
    <row r="14399" spans="5:5" ht="14.4" thickTop="1" thickBot="1">
      <c r="E14399"/>
    </row>
    <row r="14400" spans="5:5" ht="14.4" thickTop="1" thickBot="1">
      <c r="E14400"/>
    </row>
    <row r="14401" spans="5:5" ht="14.4" thickTop="1" thickBot="1">
      <c r="E14401"/>
    </row>
    <row r="14402" spans="5:5" ht="14.4" thickTop="1" thickBot="1">
      <c r="E14402"/>
    </row>
    <row r="14403" spans="5:5" ht="14.4" thickTop="1" thickBot="1">
      <c r="E14403"/>
    </row>
    <row r="14404" spans="5:5" ht="14.4" thickTop="1" thickBot="1">
      <c r="E14404"/>
    </row>
    <row r="14405" spans="5:5" ht="14.4" thickTop="1" thickBot="1">
      <c r="E14405"/>
    </row>
    <row r="14406" spans="5:5" ht="14.4" thickTop="1" thickBot="1">
      <c r="E14406"/>
    </row>
    <row r="14407" spans="5:5" ht="14.4" thickTop="1" thickBot="1">
      <c r="E14407"/>
    </row>
    <row r="14408" spans="5:5" ht="14.4" thickTop="1" thickBot="1">
      <c r="E14408"/>
    </row>
    <row r="14409" spans="5:5" ht="14.4" thickTop="1" thickBot="1">
      <c r="E14409"/>
    </row>
    <row r="14410" spans="5:5" ht="14.4" thickTop="1" thickBot="1">
      <c r="E14410"/>
    </row>
    <row r="14411" spans="5:5" ht="14.4" thickTop="1" thickBot="1">
      <c r="E14411"/>
    </row>
    <row r="14412" spans="5:5" ht="14.4" thickTop="1" thickBot="1">
      <c r="E14412"/>
    </row>
    <row r="14413" spans="5:5" ht="14.4" thickTop="1" thickBot="1">
      <c r="E14413"/>
    </row>
    <row r="14414" spans="5:5" ht="14.4" thickTop="1" thickBot="1">
      <c r="E14414"/>
    </row>
    <row r="14415" spans="5:5" ht="14.4" thickTop="1" thickBot="1">
      <c r="E14415"/>
    </row>
    <row r="14416" spans="5:5" ht="14.4" thickTop="1" thickBot="1">
      <c r="E14416"/>
    </row>
    <row r="14417" spans="5:5" ht="14.4" thickTop="1" thickBot="1">
      <c r="E14417"/>
    </row>
    <row r="14418" spans="5:5" ht="13.8" thickTop="1">
      <c r="E14418"/>
    </row>
    <row r="14419" spans="5:5">
      <c r="E14419"/>
    </row>
    <row r="14420" spans="5:5">
      <c r="E14420"/>
    </row>
    <row r="14421" spans="5:5">
      <c r="E14421"/>
    </row>
    <row r="14422" spans="5:5">
      <c r="E14422"/>
    </row>
    <row r="14423" spans="5:5">
      <c r="E14423"/>
    </row>
    <row r="14424" spans="5:5">
      <c r="E14424"/>
    </row>
    <row r="14425" spans="5:5">
      <c r="E14425"/>
    </row>
    <row r="14426" spans="5:5">
      <c r="E14426"/>
    </row>
    <row r="14427" spans="5:5">
      <c r="E14427"/>
    </row>
    <row r="14428" spans="5:5">
      <c r="E14428"/>
    </row>
    <row r="14429" spans="5:5">
      <c r="E14429"/>
    </row>
    <row r="14430" spans="5:5">
      <c r="E14430"/>
    </row>
    <row r="14431" spans="5:5" ht="13.8" thickBot="1">
      <c r="E14431"/>
    </row>
    <row r="14432" spans="5:5" ht="14.4" thickTop="1" thickBot="1">
      <c r="E14432"/>
    </row>
    <row r="14433" spans="5:5" ht="14.4" thickTop="1" thickBot="1">
      <c r="E14433"/>
    </row>
    <row r="14434" spans="5:5" ht="14.4" thickTop="1" thickBot="1">
      <c r="E14434"/>
    </row>
    <row r="14435" spans="5:5" ht="14.4" thickTop="1" thickBot="1">
      <c r="E14435"/>
    </row>
    <row r="14436" spans="5:5" ht="14.4" thickTop="1" thickBot="1">
      <c r="E14436"/>
    </row>
    <row r="14437" spans="5:5" ht="14.4" thickTop="1" thickBot="1">
      <c r="E14437"/>
    </row>
    <row r="14438" spans="5:5" ht="14.4" thickTop="1" thickBot="1">
      <c r="E14438"/>
    </row>
    <row r="14439" spans="5:5" ht="14.4" thickTop="1" thickBot="1">
      <c r="E14439"/>
    </row>
    <row r="14440" spans="5:5" ht="14.4" thickTop="1" thickBot="1">
      <c r="E14440"/>
    </row>
    <row r="14441" spans="5:5" ht="14.4" thickTop="1" thickBot="1">
      <c r="E14441"/>
    </row>
    <row r="14442" spans="5:5" ht="14.4" thickTop="1" thickBot="1">
      <c r="E14442"/>
    </row>
    <row r="14443" spans="5:5" ht="14.4" thickTop="1" thickBot="1">
      <c r="E14443"/>
    </row>
    <row r="14444" spans="5:5" ht="14.4" thickTop="1" thickBot="1">
      <c r="E14444"/>
    </row>
    <row r="14445" spans="5:5" ht="14.4" thickTop="1" thickBot="1">
      <c r="E14445"/>
    </row>
    <row r="14446" spans="5:5" ht="14.4" thickTop="1" thickBot="1">
      <c r="E14446"/>
    </row>
    <row r="14447" spans="5:5" ht="14.4" thickTop="1" thickBot="1">
      <c r="E14447"/>
    </row>
    <row r="14448" spans="5:5" ht="14.4" thickTop="1" thickBot="1">
      <c r="E14448"/>
    </row>
    <row r="14449" spans="5:5" ht="14.4" thickTop="1" thickBot="1">
      <c r="E14449"/>
    </row>
    <row r="14450" spans="5:5" ht="14.4" thickTop="1" thickBot="1">
      <c r="E14450"/>
    </row>
    <row r="14451" spans="5:5" ht="14.4" thickTop="1" thickBot="1">
      <c r="E14451"/>
    </row>
    <row r="14452" spans="5:5" ht="14.4" thickTop="1" thickBot="1">
      <c r="E14452"/>
    </row>
    <row r="14453" spans="5:5" ht="14.4" thickTop="1" thickBot="1">
      <c r="E14453"/>
    </row>
    <row r="14454" spans="5:5" ht="14.4" thickTop="1" thickBot="1">
      <c r="E14454"/>
    </row>
    <row r="14455" spans="5:5" ht="14.4" thickTop="1" thickBot="1">
      <c r="E14455"/>
    </row>
    <row r="14456" spans="5:5" ht="14.4" thickTop="1" thickBot="1">
      <c r="E14456"/>
    </row>
    <row r="14457" spans="5:5" ht="14.4" thickTop="1" thickBot="1">
      <c r="E14457"/>
    </row>
    <row r="14458" spans="5:5" ht="14.4" thickTop="1" thickBot="1">
      <c r="E14458"/>
    </row>
    <row r="14459" spans="5:5" ht="14.4" thickTop="1" thickBot="1">
      <c r="E14459"/>
    </row>
    <row r="14460" spans="5:5" ht="14.4" thickTop="1" thickBot="1">
      <c r="E14460"/>
    </row>
    <row r="14461" spans="5:5" ht="14.4" thickTop="1" thickBot="1">
      <c r="E14461"/>
    </row>
    <row r="14462" spans="5:5" ht="14.4" thickTop="1" thickBot="1">
      <c r="E14462"/>
    </row>
    <row r="14463" spans="5:5" ht="14.4" thickTop="1" thickBot="1">
      <c r="E14463"/>
    </row>
    <row r="14464" spans="5:5" ht="14.4" thickTop="1" thickBot="1">
      <c r="E14464"/>
    </row>
    <row r="14465" spans="5:5" ht="14.4" thickTop="1" thickBot="1">
      <c r="E14465"/>
    </row>
    <row r="14466" spans="5:5" ht="14.4" thickTop="1" thickBot="1">
      <c r="E14466"/>
    </row>
    <row r="14467" spans="5:5" ht="14.4" thickTop="1" thickBot="1">
      <c r="E14467"/>
    </row>
    <row r="14468" spans="5:5" ht="14.4" thickTop="1" thickBot="1">
      <c r="E14468"/>
    </row>
    <row r="14469" spans="5:5" ht="14.4" thickTop="1" thickBot="1">
      <c r="E14469"/>
    </row>
    <row r="14470" spans="5:5" ht="14.4" thickTop="1" thickBot="1">
      <c r="E14470"/>
    </row>
    <row r="14471" spans="5:5" ht="14.4" thickTop="1" thickBot="1">
      <c r="E14471"/>
    </row>
    <row r="14472" spans="5:5" ht="14.4" thickTop="1" thickBot="1">
      <c r="E14472"/>
    </row>
    <row r="14473" spans="5:5" ht="14.4" thickTop="1" thickBot="1">
      <c r="E14473"/>
    </row>
    <row r="14474" spans="5:5" ht="14.4" thickTop="1" thickBot="1">
      <c r="E14474"/>
    </row>
    <row r="14475" spans="5:5" ht="14.4" thickTop="1" thickBot="1">
      <c r="E14475"/>
    </row>
    <row r="14476" spans="5:5" ht="14.4" thickTop="1" thickBot="1">
      <c r="E14476"/>
    </row>
    <row r="14477" spans="5:5" ht="14.4" thickTop="1" thickBot="1">
      <c r="E14477"/>
    </row>
    <row r="14478" spans="5:5" ht="14.4" thickTop="1" thickBot="1">
      <c r="E14478"/>
    </row>
    <row r="14479" spans="5:5" ht="14.4" thickTop="1" thickBot="1">
      <c r="E14479"/>
    </row>
    <row r="14480" spans="5:5" ht="14.4" thickTop="1" thickBot="1">
      <c r="E14480"/>
    </row>
    <row r="14481" spans="5:5" ht="14.4" thickTop="1" thickBot="1">
      <c r="E14481"/>
    </row>
    <row r="14482" spans="5:5" ht="14.4" thickTop="1" thickBot="1">
      <c r="E14482"/>
    </row>
    <row r="14483" spans="5:5" ht="14.4" thickTop="1" thickBot="1">
      <c r="E14483"/>
    </row>
    <row r="14484" spans="5:5" ht="14.4" thickTop="1" thickBot="1">
      <c r="E14484"/>
    </row>
    <row r="14485" spans="5:5" ht="14.4" thickTop="1" thickBot="1">
      <c r="E14485"/>
    </row>
    <row r="14486" spans="5:5" ht="14.4" thickTop="1" thickBot="1">
      <c r="E14486"/>
    </row>
    <row r="14487" spans="5:5" ht="14.4" thickTop="1" thickBot="1">
      <c r="E14487"/>
    </row>
    <row r="14488" spans="5:5" ht="13.8" thickTop="1">
      <c r="E14488"/>
    </row>
    <row r="14489" spans="5:5">
      <c r="E14489"/>
    </row>
    <row r="14490" spans="5:5">
      <c r="E14490"/>
    </row>
    <row r="14491" spans="5:5">
      <c r="E14491"/>
    </row>
    <row r="14492" spans="5:5">
      <c r="E14492"/>
    </row>
    <row r="14493" spans="5:5">
      <c r="E14493"/>
    </row>
    <row r="14494" spans="5:5">
      <c r="E14494"/>
    </row>
    <row r="14495" spans="5:5">
      <c r="E14495"/>
    </row>
    <row r="14496" spans="5:5">
      <c r="E14496"/>
    </row>
    <row r="14497" spans="5:5">
      <c r="E14497"/>
    </row>
    <row r="14498" spans="5:5">
      <c r="E14498"/>
    </row>
    <row r="14499" spans="5:5">
      <c r="E14499"/>
    </row>
    <row r="14500" spans="5:5">
      <c r="E14500"/>
    </row>
    <row r="14501" spans="5:5" ht="13.8" thickBot="1">
      <c r="E14501"/>
    </row>
    <row r="14502" spans="5:5" ht="14.4" thickTop="1" thickBot="1">
      <c r="E14502"/>
    </row>
    <row r="14503" spans="5:5" ht="14.4" thickTop="1" thickBot="1">
      <c r="E14503"/>
    </row>
    <row r="14504" spans="5:5" ht="14.4" thickTop="1" thickBot="1">
      <c r="E14504"/>
    </row>
    <row r="14505" spans="5:5" ht="14.4" thickTop="1" thickBot="1">
      <c r="E14505"/>
    </row>
    <row r="14506" spans="5:5" ht="14.4" thickTop="1" thickBot="1">
      <c r="E14506"/>
    </row>
    <row r="14507" spans="5:5" ht="14.4" thickTop="1" thickBot="1">
      <c r="E14507"/>
    </row>
    <row r="14508" spans="5:5" ht="14.4" thickTop="1" thickBot="1">
      <c r="E14508"/>
    </row>
    <row r="14509" spans="5:5" ht="14.4" thickTop="1" thickBot="1">
      <c r="E14509"/>
    </row>
    <row r="14510" spans="5:5" ht="14.4" thickTop="1" thickBot="1">
      <c r="E14510"/>
    </row>
    <row r="14511" spans="5:5" ht="14.4" thickTop="1" thickBot="1">
      <c r="E14511"/>
    </row>
    <row r="14512" spans="5:5" ht="14.4" thickTop="1" thickBot="1">
      <c r="E14512"/>
    </row>
    <row r="14513" spans="5:5" ht="14.4" thickTop="1" thickBot="1">
      <c r="E14513"/>
    </row>
    <row r="14514" spans="5:5" ht="14.4" thickTop="1" thickBot="1">
      <c r="E14514"/>
    </row>
    <row r="14515" spans="5:5" ht="14.4" thickTop="1" thickBot="1">
      <c r="E14515"/>
    </row>
    <row r="14516" spans="5:5" ht="14.4" thickTop="1" thickBot="1">
      <c r="E14516"/>
    </row>
    <row r="14517" spans="5:5" ht="14.4" thickTop="1" thickBot="1">
      <c r="E14517"/>
    </row>
    <row r="14518" spans="5:5" ht="14.4" thickTop="1" thickBot="1">
      <c r="E14518"/>
    </row>
    <row r="14519" spans="5:5" ht="14.4" thickTop="1" thickBot="1">
      <c r="E14519"/>
    </row>
    <row r="14520" spans="5:5" ht="14.4" thickTop="1" thickBot="1">
      <c r="E14520"/>
    </row>
    <row r="14521" spans="5:5" ht="14.4" thickTop="1" thickBot="1">
      <c r="E14521"/>
    </row>
    <row r="14522" spans="5:5" ht="14.4" thickTop="1" thickBot="1">
      <c r="E14522"/>
    </row>
    <row r="14523" spans="5:5" ht="14.4" thickTop="1" thickBot="1">
      <c r="E14523"/>
    </row>
    <row r="14524" spans="5:5" ht="14.4" thickTop="1" thickBot="1">
      <c r="E14524"/>
    </row>
    <row r="14525" spans="5:5" ht="14.4" thickTop="1" thickBot="1">
      <c r="E14525"/>
    </row>
    <row r="14526" spans="5:5" ht="14.4" thickTop="1" thickBot="1">
      <c r="E14526"/>
    </row>
    <row r="14527" spans="5:5" ht="14.4" thickTop="1" thickBot="1">
      <c r="E14527"/>
    </row>
    <row r="14528" spans="5:5" ht="14.4" thickTop="1" thickBot="1">
      <c r="E14528"/>
    </row>
    <row r="14529" spans="5:5" ht="14.4" thickTop="1" thickBot="1">
      <c r="E14529"/>
    </row>
    <row r="14530" spans="5:5" ht="14.4" thickTop="1" thickBot="1">
      <c r="E14530"/>
    </row>
    <row r="14531" spans="5:5" ht="14.4" thickTop="1" thickBot="1">
      <c r="E14531"/>
    </row>
    <row r="14532" spans="5:5" ht="14.4" thickTop="1" thickBot="1">
      <c r="E14532"/>
    </row>
    <row r="14533" spans="5:5" ht="14.4" thickTop="1" thickBot="1">
      <c r="E14533"/>
    </row>
    <row r="14534" spans="5:5" ht="14.4" thickTop="1" thickBot="1">
      <c r="E14534"/>
    </row>
    <row r="14535" spans="5:5" ht="14.4" thickTop="1" thickBot="1">
      <c r="E14535"/>
    </row>
    <row r="14536" spans="5:5" ht="14.4" thickTop="1" thickBot="1">
      <c r="E14536"/>
    </row>
    <row r="14537" spans="5:5" ht="14.4" thickTop="1" thickBot="1">
      <c r="E14537"/>
    </row>
    <row r="14538" spans="5:5" ht="14.4" thickTop="1" thickBot="1">
      <c r="E14538"/>
    </row>
    <row r="14539" spans="5:5" ht="14.4" thickTop="1" thickBot="1">
      <c r="E14539"/>
    </row>
    <row r="14540" spans="5:5" ht="14.4" thickTop="1" thickBot="1">
      <c r="E14540"/>
    </row>
    <row r="14541" spans="5:5" ht="14.4" thickTop="1" thickBot="1">
      <c r="E14541"/>
    </row>
    <row r="14542" spans="5:5" ht="14.4" thickTop="1" thickBot="1">
      <c r="E14542"/>
    </row>
    <row r="14543" spans="5:5" ht="14.4" thickTop="1" thickBot="1">
      <c r="E14543"/>
    </row>
    <row r="14544" spans="5:5" ht="14.4" thickTop="1" thickBot="1">
      <c r="E14544"/>
    </row>
    <row r="14545" spans="5:5" ht="14.4" thickTop="1" thickBot="1">
      <c r="E14545"/>
    </row>
    <row r="14546" spans="5:5" ht="14.4" thickTop="1" thickBot="1">
      <c r="E14546"/>
    </row>
    <row r="14547" spans="5:5" ht="14.4" thickTop="1" thickBot="1">
      <c r="E14547"/>
    </row>
    <row r="14548" spans="5:5" ht="14.4" thickTop="1" thickBot="1">
      <c r="E14548"/>
    </row>
    <row r="14549" spans="5:5" ht="14.4" thickTop="1" thickBot="1">
      <c r="E14549"/>
    </row>
    <row r="14550" spans="5:5" ht="14.4" thickTop="1" thickBot="1">
      <c r="E14550"/>
    </row>
    <row r="14551" spans="5:5" ht="14.4" thickTop="1" thickBot="1">
      <c r="E14551"/>
    </row>
    <row r="14552" spans="5:5" ht="14.4" thickTop="1" thickBot="1">
      <c r="E14552"/>
    </row>
    <row r="14553" spans="5:5" ht="14.4" thickTop="1" thickBot="1">
      <c r="E14553"/>
    </row>
    <row r="14554" spans="5:5" ht="14.4" thickTop="1" thickBot="1">
      <c r="E14554"/>
    </row>
    <row r="14555" spans="5:5" ht="14.4" thickTop="1" thickBot="1">
      <c r="E14555"/>
    </row>
    <row r="14556" spans="5:5" ht="14.4" thickTop="1" thickBot="1">
      <c r="E14556"/>
    </row>
    <row r="14557" spans="5:5" ht="14.4" thickTop="1" thickBot="1">
      <c r="E14557"/>
    </row>
    <row r="14558" spans="5:5" ht="13.8" thickTop="1">
      <c r="E14558"/>
    </row>
    <row r="14559" spans="5:5">
      <c r="E14559"/>
    </row>
    <row r="14560" spans="5:5">
      <c r="E14560"/>
    </row>
    <row r="14561" spans="5:5">
      <c r="E14561"/>
    </row>
    <row r="14562" spans="5:5">
      <c r="E14562"/>
    </row>
    <row r="14563" spans="5:5">
      <c r="E14563"/>
    </row>
    <row r="14564" spans="5:5">
      <c r="E14564"/>
    </row>
    <row r="14565" spans="5:5">
      <c r="E14565"/>
    </row>
    <row r="14566" spans="5:5">
      <c r="E14566"/>
    </row>
    <row r="14567" spans="5:5">
      <c r="E14567"/>
    </row>
    <row r="14568" spans="5:5">
      <c r="E14568"/>
    </row>
    <row r="14569" spans="5:5">
      <c r="E14569"/>
    </row>
    <row r="14570" spans="5:5">
      <c r="E14570"/>
    </row>
    <row r="14571" spans="5:5" ht="13.8" thickBot="1">
      <c r="E14571"/>
    </row>
    <row r="14572" spans="5:5" ht="14.4" thickTop="1" thickBot="1">
      <c r="E14572"/>
    </row>
    <row r="14573" spans="5:5" ht="14.4" thickTop="1" thickBot="1">
      <c r="E14573"/>
    </row>
    <row r="14574" spans="5:5" ht="14.4" thickTop="1" thickBot="1">
      <c r="E14574"/>
    </row>
    <row r="14575" spans="5:5" ht="14.4" thickTop="1" thickBot="1">
      <c r="E14575"/>
    </row>
    <row r="14576" spans="5:5" ht="14.4" thickTop="1" thickBot="1">
      <c r="E14576"/>
    </row>
    <row r="14577" spans="5:5" ht="14.4" thickTop="1" thickBot="1">
      <c r="E14577"/>
    </row>
    <row r="14578" spans="5:5" ht="14.4" thickTop="1" thickBot="1">
      <c r="E14578"/>
    </row>
    <row r="14579" spans="5:5" ht="14.4" thickTop="1" thickBot="1">
      <c r="E14579"/>
    </row>
    <row r="14580" spans="5:5" ht="14.4" thickTop="1" thickBot="1">
      <c r="E14580"/>
    </row>
    <row r="14581" spans="5:5" ht="14.4" thickTop="1" thickBot="1">
      <c r="E14581"/>
    </row>
    <row r="14582" spans="5:5" ht="14.4" thickTop="1" thickBot="1">
      <c r="E14582"/>
    </row>
    <row r="14583" spans="5:5" ht="14.4" thickTop="1" thickBot="1">
      <c r="E14583"/>
    </row>
    <row r="14584" spans="5:5" ht="14.4" thickTop="1" thickBot="1">
      <c r="E14584"/>
    </row>
    <row r="14585" spans="5:5" ht="14.4" thickTop="1" thickBot="1">
      <c r="E14585"/>
    </row>
    <row r="14586" spans="5:5" ht="14.4" thickTop="1" thickBot="1">
      <c r="E14586"/>
    </row>
    <row r="14587" spans="5:5" ht="14.4" thickTop="1" thickBot="1">
      <c r="E14587"/>
    </row>
    <row r="14588" spans="5:5" ht="14.4" thickTop="1" thickBot="1">
      <c r="E14588"/>
    </row>
    <row r="14589" spans="5:5" ht="14.4" thickTop="1" thickBot="1">
      <c r="E14589"/>
    </row>
    <row r="14590" spans="5:5" ht="14.4" thickTop="1" thickBot="1">
      <c r="E14590"/>
    </row>
    <row r="14591" spans="5:5" ht="14.4" thickTop="1" thickBot="1">
      <c r="E14591"/>
    </row>
    <row r="14592" spans="5:5" ht="14.4" thickTop="1" thickBot="1">
      <c r="E14592"/>
    </row>
    <row r="14593" spans="5:5" ht="14.4" thickTop="1" thickBot="1">
      <c r="E14593"/>
    </row>
    <row r="14594" spans="5:5" ht="14.4" thickTop="1" thickBot="1">
      <c r="E14594"/>
    </row>
    <row r="14595" spans="5:5" ht="14.4" thickTop="1" thickBot="1">
      <c r="E14595"/>
    </row>
    <row r="14596" spans="5:5" ht="14.4" thickTop="1" thickBot="1">
      <c r="E14596"/>
    </row>
    <row r="14597" spans="5:5" ht="14.4" thickTop="1" thickBot="1">
      <c r="E14597"/>
    </row>
    <row r="14598" spans="5:5" ht="14.4" thickTop="1" thickBot="1">
      <c r="E14598"/>
    </row>
    <row r="14599" spans="5:5" ht="14.4" thickTop="1" thickBot="1">
      <c r="E14599"/>
    </row>
    <row r="14600" spans="5:5" ht="14.4" thickTop="1" thickBot="1">
      <c r="E14600"/>
    </row>
    <row r="14601" spans="5:5" ht="14.4" thickTop="1" thickBot="1">
      <c r="E14601"/>
    </row>
    <row r="14602" spans="5:5" ht="14.4" thickTop="1" thickBot="1">
      <c r="E14602"/>
    </row>
    <row r="14603" spans="5:5" ht="14.4" thickTop="1" thickBot="1">
      <c r="E14603"/>
    </row>
    <row r="14604" spans="5:5" ht="14.4" thickTop="1" thickBot="1">
      <c r="E14604"/>
    </row>
    <row r="14605" spans="5:5" ht="14.4" thickTop="1" thickBot="1">
      <c r="E14605"/>
    </row>
    <row r="14606" spans="5:5" ht="14.4" thickTop="1" thickBot="1">
      <c r="E14606"/>
    </row>
    <row r="14607" spans="5:5" ht="14.4" thickTop="1" thickBot="1">
      <c r="E14607"/>
    </row>
    <row r="14608" spans="5:5" ht="14.4" thickTop="1" thickBot="1">
      <c r="E14608"/>
    </row>
    <row r="14609" spans="5:5" ht="14.4" thickTop="1" thickBot="1">
      <c r="E14609"/>
    </row>
    <row r="14610" spans="5:5" ht="14.4" thickTop="1" thickBot="1">
      <c r="E14610"/>
    </row>
    <row r="14611" spans="5:5" ht="14.4" thickTop="1" thickBot="1">
      <c r="E14611"/>
    </row>
    <row r="14612" spans="5:5" ht="14.4" thickTop="1" thickBot="1">
      <c r="E14612"/>
    </row>
    <row r="14613" spans="5:5" ht="14.4" thickTop="1" thickBot="1">
      <c r="E14613"/>
    </row>
    <row r="14614" spans="5:5" ht="14.4" thickTop="1" thickBot="1">
      <c r="E14614"/>
    </row>
    <row r="14615" spans="5:5" ht="14.4" thickTop="1" thickBot="1">
      <c r="E14615"/>
    </row>
    <row r="14616" spans="5:5" ht="14.4" thickTop="1" thickBot="1">
      <c r="E14616"/>
    </row>
    <row r="14617" spans="5:5" ht="14.4" thickTop="1" thickBot="1">
      <c r="E14617"/>
    </row>
    <row r="14618" spans="5:5" ht="14.4" thickTop="1" thickBot="1">
      <c r="E14618"/>
    </row>
    <row r="14619" spans="5:5" ht="14.4" thickTop="1" thickBot="1">
      <c r="E14619"/>
    </row>
    <row r="14620" spans="5:5" ht="14.4" thickTop="1" thickBot="1">
      <c r="E14620"/>
    </row>
    <row r="14621" spans="5:5" ht="14.4" thickTop="1" thickBot="1">
      <c r="E14621"/>
    </row>
    <row r="14622" spans="5:5" ht="14.4" thickTop="1" thickBot="1">
      <c r="E14622"/>
    </row>
    <row r="14623" spans="5:5" ht="14.4" thickTop="1" thickBot="1">
      <c r="E14623"/>
    </row>
    <row r="14624" spans="5:5" ht="14.4" thickTop="1" thickBot="1">
      <c r="E14624"/>
    </row>
    <row r="14625" spans="5:5" ht="14.4" thickTop="1" thickBot="1">
      <c r="E14625"/>
    </row>
    <row r="14626" spans="5:5" ht="14.4" thickTop="1" thickBot="1">
      <c r="E14626"/>
    </row>
    <row r="14627" spans="5:5" ht="14.4" thickTop="1" thickBot="1">
      <c r="E14627"/>
    </row>
    <row r="14628" spans="5:5" ht="13.8" thickTop="1">
      <c r="E14628"/>
    </row>
    <row r="14629" spans="5:5">
      <c r="E14629"/>
    </row>
    <row r="14630" spans="5:5">
      <c r="E14630"/>
    </row>
    <row r="14631" spans="5:5">
      <c r="E14631"/>
    </row>
    <row r="14632" spans="5:5">
      <c r="E14632"/>
    </row>
    <row r="14633" spans="5:5">
      <c r="E14633"/>
    </row>
    <row r="14634" spans="5:5">
      <c r="E14634"/>
    </row>
    <row r="14635" spans="5:5">
      <c r="E14635"/>
    </row>
    <row r="14636" spans="5:5">
      <c r="E14636"/>
    </row>
    <row r="14637" spans="5:5">
      <c r="E14637"/>
    </row>
    <row r="14638" spans="5:5">
      <c r="E14638"/>
    </row>
    <row r="14639" spans="5:5">
      <c r="E14639"/>
    </row>
    <row r="14640" spans="5:5">
      <c r="E14640"/>
    </row>
    <row r="14641" spans="5:5" ht="13.8" thickBot="1">
      <c r="E14641"/>
    </row>
    <row r="14642" spans="5:5" ht="14.4" thickTop="1" thickBot="1">
      <c r="E14642"/>
    </row>
    <row r="14643" spans="5:5" ht="14.4" thickTop="1" thickBot="1">
      <c r="E14643"/>
    </row>
    <row r="14644" spans="5:5" ht="14.4" thickTop="1" thickBot="1">
      <c r="E14644"/>
    </row>
    <row r="14645" spans="5:5" ht="14.4" thickTop="1" thickBot="1">
      <c r="E14645"/>
    </row>
    <row r="14646" spans="5:5" ht="14.4" thickTop="1" thickBot="1">
      <c r="E14646"/>
    </row>
    <row r="14647" spans="5:5" ht="14.4" thickTop="1" thickBot="1">
      <c r="E14647"/>
    </row>
    <row r="14648" spans="5:5" ht="14.4" thickTop="1" thickBot="1">
      <c r="E14648"/>
    </row>
    <row r="14649" spans="5:5" ht="14.4" thickTop="1" thickBot="1">
      <c r="E14649"/>
    </row>
    <row r="14650" spans="5:5" ht="14.4" thickTop="1" thickBot="1">
      <c r="E14650"/>
    </row>
    <row r="14651" spans="5:5" ht="14.4" thickTop="1" thickBot="1">
      <c r="E14651"/>
    </row>
    <row r="14652" spans="5:5" ht="14.4" thickTop="1" thickBot="1">
      <c r="E14652"/>
    </row>
    <row r="14653" spans="5:5" ht="14.4" thickTop="1" thickBot="1">
      <c r="E14653"/>
    </row>
    <row r="14654" spans="5:5" ht="14.4" thickTop="1" thickBot="1">
      <c r="E14654"/>
    </row>
    <row r="14655" spans="5:5" ht="14.4" thickTop="1" thickBot="1">
      <c r="E14655"/>
    </row>
    <row r="14656" spans="5:5" ht="14.4" thickTop="1" thickBot="1">
      <c r="E14656"/>
    </row>
    <row r="14657" spans="5:5" ht="14.4" thickTop="1" thickBot="1">
      <c r="E14657"/>
    </row>
    <row r="14658" spans="5:5" ht="14.4" thickTop="1" thickBot="1">
      <c r="E14658"/>
    </row>
    <row r="14659" spans="5:5" ht="14.4" thickTop="1" thickBot="1">
      <c r="E14659"/>
    </row>
    <row r="14660" spans="5:5" ht="14.4" thickTop="1" thickBot="1">
      <c r="E14660"/>
    </row>
    <row r="14661" spans="5:5" ht="14.4" thickTop="1" thickBot="1">
      <c r="E14661"/>
    </row>
    <row r="14662" spans="5:5" ht="14.4" thickTop="1" thickBot="1">
      <c r="E14662"/>
    </row>
    <row r="14663" spans="5:5" ht="14.4" thickTop="1" thickBot="1">
      <c r="E14663"/>
    </row>
    <row r="14664" spans="5:5" ht="14.4" thickTop="1" thickBot="1">
      <c r="E14664"/>
    </row>
    <row r="14665" spans="5:5" ht="14.4" thickTop="1" thickBot="1">
      <c r="E14665"/>
    </row>
    <row r="14666" spans="5:5" ht="14.4" thickTop="1" thickBot="1">
      <c r="E14666"/>
    </row>
    <row r="14667" spans="5:5" ht="14.4" thickTop="1" thickBot="1">
      <c r="E14667"/>
    </row>
    <row r="14668" spans="5:5" ht="14.4" thickTop="1" thickBot="1">
      <c r="E14668"/>
    </row>
    <row r="14669" spans="5:5" ht="14.4" thickTop="1" thickBot="1">
      <c r="E14669"/>
    </row>
    <row r="14670" spans="5:5" ht="14.4" thickTop="1" thickBot="1">
      <c r="E14670"/>
    </row>
    <row r="14671" spans="5:5" ht="14.4" thickTop="1" thickBot="1">
      <c r="E14671"/>
    </row>
    <row r="14672" spans="5:5" ht="14.4" thickTop="1" thickBot="1">
      <c r="E14672"/>
    </row>
    <row r="14673" spans="5:5" ht="14.4" thickTop="1" thickBot="1">
      <c r="E14673"/>
    </row>
    <row r="14674" spans="5:5" ht="14.4" thickTop="1" thickBot="1">
      <c r="E14674"/>
    </row>
    <row r="14675" spans="5:5" ht="14.4" thickTop="1" thickBot="1">
      <c r="E14675"/>
    </row>
    <row r="14676" spans="5:5" ht="14.4" thickTop="1" thickBot="1">
      <c r="E14676"/>
    </row>
    <row r="14677" spans="5:5" ht="14.4" thickTop="1" thickBot="1">
      <c r="E14677"/>
    </row>
    <row r="14678" spans="5:5" ht="14.4" thickTop="1" thickBot="1">
      <c r="E14678"/>
    </row>
    <row r="14679" spans="5:5" ht="14.4" thickTop="1" thickBot="1">
      <c r="E14679"/>
    </row>
    <row r="14680" spans="5:5" ht="14.4" thickTop="1" thickBot="1">
      <c r="E14680"/>
    </row>
    <row r="14681" spans="5:5" ht="14.4" thickTop="1" thickBot="1">
      <c r="E14681"/>
    </row>
    <row r="14682" spans="5:5" ht="14.4" thickTop="1" thickBot="1">
      <c r="E14682"/>
    </row>
    <row r="14683" spans="5:5" ht="14.4" thickTop="1" thickBot="1">
      <c r="E14683"/>
    </row>
    <row r="14684" spans="5:5" ht="14.4" thickTop="1" thickBot="1">
      <c r="E14684"/>
    </row>
    <row r="14685" spans="5:5" ht="14.4" thickTop="1" thickBot="1">
      <c r="E14685"/>
    </row>
    <row r="14686" spans="5:5" ht="14.4" thickTop="1" thickBot="1">
      <c r="E14686"/>
    </row>
    <row r="14687" spans="5:5" ht="14.4" thickTop="1" thickBot="1">
      <c r="E14687"/>
    </row>
    <row r="14688" spans="5:5" ht="14.4" thickTop="1" thickBot="1">
      <c r="E14688"/>
    </row>
    <row r="14689" spans="5:5" ht="14.4" thickTop="1" thickBot="1">
      <c r="E14689"/>
    </row>
    <row r="14690" spans="5:5" ht="14.4" thickTop="1" thickBot="1">
      <c r="E14690"/>
    </row>
    <row r="14691" spans="5:5" ht="14.4" thickTop="1" thickBot="1">
      <c r="E14691"/>
    </row>
    <row r="14692" spans="5:5" ht="14.4" thickTop="1" thickBot="1">
      <c r="E14692"/>
    </row>
    <row r="14693" spans="5:5" ht="14.4" thickTop="1" thickBot="1">
      <c r="E14693"/>
    </row>
    <row r="14694" spans="5:5" ht="14.4" thickTop="1" thickBot="1">
      <c r="E14694"/>
    </row>
    <row r="14695" spans="5:5" ht="14.4" thickTop="1" thickBot="1">
      <c r="E14695"/>
    </row>
    <row r="14696" spans="5:5" ht="14.4" thickTop="1" thickBot="1">
      <c r="E14696"/>
    </row>
    <row r="14697" spans="5:5" ht="14.4" thickTop="1" thickBot="1">
      <c r="E14697"/>
    </row>
    <row r="14698" spans="5:5" ht="13.8" thickTop="1">
      <c r="E14698"/>
    </row>
    <row r="14699" spans="5:5">
      <c r="E14699"/>
    </row>
    <row r="14700" spans="5:5">
      <c r="E14700"/>
    </row>
    <row r="14701" spans="5:5">
      <c r="E14701"/>
    </row>
    <row r="14702" spans="5:5">
      <c r="E14702"/>
    </row>
    <row r="14703" spans="5:5">
      <c r="E14703"/>
    </row>
    <row r="14704" spans="5:5">
      <c r="E14704"/>
    </row>
    <row r="14705" spans="5:5">
      <c r="E14705"/>
    </row>
    <row r="14706" spans="5:5">
      <c r="E14706"/>
    </row>
    <row r="14707" spans="5:5">
      <c r="E14707"/>
    </row>
    <row r="14708" spans="5:5">
      <c r="E14708"/>
    </row>
    <row r="14709" spans="5:5">
      <c r="E14709"/>
    </row>
    <row r="14710" spans="5:5">
      <c r="E14710"/>
    </row>
    <row r="14711" spans="5:5" ht="13.8" thickBot="1">
      <c r="E14711"/>
    </row>
    <row r="14712" spans="5:5" ht="14.4" thickTop="1" thickBot="1">
      <c r="E14712"/>
    </row>
    <row r="14713" spans="5:5" ht="14.4" thickTop="1" thickBot="1">
      <c r="E14713"/>
    </row>
    <row r="14714" spans="5:5" ht="14.4" thickTop="1" thickBot="1">
      <c r="E14714"/>
    </row>
    <row r="14715" spans="5:5" ht="14.4" thickTop="1" thickBot="1">
      <c r="E14715"/>
    </row>
    <row r="14716" spans="5:5" ht="14.4" thickTop="1" thickBot="1">
      <c r="E14716"/>
    </row>
    <row r="14717" spans="5:5" ht="14.4" thickTop="1" thickBot="1">
      <c r="E14717"/>
    </row>
    <row r="14718" spans="5:5" ht="14.4" thickTop="1" thickBot="1">
      <c r="E14718"/>
    </row>
    <row r="14719" spans="5:5" ht="14.4" thickTop="1" thickBot="1">
      <c r="E14719"/>
    </row>
    <row r="14720" spans="5:5" ht="14.4" thickTop="1" thickBot="1">
      <c r="E14720"/>
    </row>
    <row r="14721" spans="5:5" ht="14.4" thickTop="1" thickBot="1">
      <c r="E14721"/>
    </row>
    <row r="14722" spans="5:5" ht="14.4" thickTop="1" thickBot="1">
      <c r="E14722"/>
    </row>
    <row r="14723" spans="5:5" ht="14.4" thickTop="1" thickBot="1">
      <c r="E14723"/>
    </row>
    <row r="14724" spans="5:5" ht="14.4" thickTop="1" thickBot="1">
      <c r="E14724"/>
    </row>
    <row r="14725" spans="5:5" ht="14.4" thickTop="1" thickBot="1">
      <c r="E14725"/>
    </row>
    <row r="14726" spans="5:5" ht="14.4" thickTop="1" thickBot="1">
      <c r="E14726"/>
    </row>
    <row r="14727" spans="5:5" ht="14.4" thickTop="1" thickBot="1">
      <c r="E14727"/>
    </row>
    <row r="14728" spans="5:5" ht="14.4" thickTop="1" thickBot="1">
      <c r="E14728"/>
    </row>
    <row r="14729" spans="5:5" ht="14.4" thickTop="1" thickBot="1">
      <c r="E14729"/>
    </row>
    <row r="14730" spans="5:5" ht="14.4" thickTop="1" thickBot="1">
      <c r="E14730"/>
    </row>
    <row r="14731" spans="5:5" ht="14.4" thickTop="1" thickBot="1">
      <c r="E14731"/>
    </row>
    <row r="14732" spans="5:5" ht="14.4" thickTop="1" thickBot="1">
      <c r="E14732"/>
    </row>
    <row r="14733" spans="5:5" ht="14.4" thickTop="1" thickBot="1">
      <c r="E14733"/>
    </row>
    <row r="14734" spans="5:5" ht="14.4" thickTop="1" thickBot="1">
      <c r="E14734"/>
    </row>
    <row r="14735" spans="5:5" ht="14.4" thickTop="1" thickBot="1">
      <c r="E14735"/>
    </row>
    <row r="14736" spans="5:5" ht="14.4" thickTop="1" thickBot="1">
      <c r="E14736"/>
    </row>
    <row r="14737" spans="5:5" ht="14.4" thickTop="1" thickBot="1">
      <c r="E14737"/>
    </row>
    <row r="14738" spans="5:5" ht="14.4" thickTop="1" thickBot="1">
      <c r="E14738"/>
    </row>
    <row r="14739" spans="5:5" ht="14.4" thickTop="1" thickBot="1">
      <c r="E14739"/>
    </row>
    <row r="14740" spans="5:5" ht="14.4" thickTop="1" thickBot="1">
      <c r="E14740"/>
    </row>
    <row r="14741" spans="5:5" ht="14.4" thickTop="1" thickBot="1">
      <c r="E14741"/>
    </row>
    <row r="14742" spans="5:5" ht="14.4" thickTop="1" thickBot="1">
      <c r="E14742"/>
    </row>
    <row r="14743" spans="5:5" ht="14.4" thickTop="1" thickBot="1">
      <c r="E14743"/>
    </row>
    <row r="14744" spans="5:5" ht="14.4" thickTop="1" thickBot="1">
      <c r="E14744"/>
    </row>
    <row r="14745" spans="5:5" ht="14.4" thickTop="1" thickBot="1">
      <c r="E14745"/>
    </row>
    <row r="14746" spans="5:5" ht="14.4" thickTop="1" thickBot="1">
      <c r="E14746"/>
    </row>
    <row r="14747" spans="5:5" ht="14.4" thickTop="1" thickBot="1">
      <c r="E14747"/>
    </row>
    <row r="14748" spans="5:5" ht="14.4" thickTop="1" thickBot="1">
      <c r="E14748"/>
    </row>
    <row r="14749" spans="5:5" ht="14.4" thickTop="1" thickBot="1">
      <c r="E14749"/>
    </row>
    <row r="14750" spans="5:5" ht="14.4" thickTop="1" thickBot="1">
      <c r="E14750"/>
    </row>
    <row r="14751" spans="5:5" ht="14.4" thickTop="1" thickBot="1">
      <c r="E14751"/>
    </row>
    <row r="14752" spans="5:5" ht="14.4" thickTop="1" thickBot="1">
      <c r="E14752"/>
    </row>
    <row r="14753" spans="5:5" ht="14.4" thickTop="1" thickBot="1">
      <c r="E14753"/>
    </row>
    <row r="14754" spans="5:5" ht="14.4" thickTop="1" thickBot="1">
      <c r="E14754"/>
    </row>
    <row r="14755" spans="5:5" ht="14.4" thickTop="1" thickBot="1">
      <c r="E14755"/>
    </row>
    <row r="14756" spans="5:5" ht="14.4" thickTop="1" thickBot="1">
      <c r="E14756"/>
    </row>
    <row r="14757" spans="5:5" ht="14.4" thickTop="1" thickBot="1">
      <c r="E14757"/>
    </row>
    <row r="14758" spans="5:5" ht="14.4" thickTop="1" thickBot="1">
      <c r="E14758"/>
    </row>
    <row r="14759" spans="5:5" ht="14.4" thickTop="1" thickBot="1">
      <c r="E14759"/>
    </row>
    <row r="14760" spans="5:5" ht="14.4" thickTop="1" thickBot="1">
      <c r="E14760"/>
    </row>
    <row r="14761" spans="5:5" ht="14.4" thickTop="1" thickBot="1">
      <c r="E14761"/>
    </row>
    <row r="14762" spans="5:5" ht="14.4" thickTop="1" thickBot="1">
      <c r="E14762"/>
    </row>
    <row r="14763" spans="5:5" ht="14.4" thickTop="1" thickBot="1">
      <c r="E14763"/>
    </row>
    <row r="14764" spans="5:5" ht="14.4" thickTop="1" thickBot="1">
      <c r="E14764"/>
    </row>
    <row r="14765" spans="5:5" ht="14.4" thickTop="1" thickBot="1">
      <c r="E14765"/>
    </row>
    <row r="14766" spans="5:5" ht="14.4" thickTop="1" thickBot="1">
      <c r="E14766"/>
    </row>
    <row r="14767" spans="5:5" ht="14.4" thickTop="1" thickBot="1">
      <c r="E14767"/>
    </row>
    <row r="14768" spans="5:5" ht="13.8" thickTop="1">
      <c r="E14768"/>
    </row>
    <row r="14769" spans="5:5">
      <c r="E14769"/>
    </row>
    <row r="14770" spans="5:5">
      <c r="E14770"/>
    </row>
    <row r="14771" spans="5:5">
      <c r="E14771"/>
    </row>
    <row r="14772" spans="5:5">
      <c r="E14772"/>
    </row>
    <row r="14773" spans="5:5">
      <c r="E14773"/>
    </row>
    <row r="14774" spans="5:5">
      <c r="E14774"/>
    </row>
    <row r="14775" spans="5:5">
      <c r="E14775"/>
    </row>
    <row r="14776" spans="5:5">
      <c r="E14776"/>
    </row>
    <row r="14777" spans="5:5">
      <c r="E14777"/>
    </row>
    <row r="14778" spans="5:5">
      <c r="E14778"/>
    </row>
    <row r="14779" spans="5:5">
      <c r="E14779"/>
    </row>
    <row r="14780" spans="5:5">
      <c r="E14780"/>
    </row>
    <row r="14781" spans="5:5" ht="13.8" thickBot="1">
      <c r="E14781"/>
    </row>
    <row r="14782" spans="5:5" ht="14.4" thickTop="1" thickBot="1">
      <c r="E14782"/>
    </row>
    <row r="14783" spans="5:5" ht="14.4" thickTop="1" thickBot="1">
      <c r="E14783"/>
    </row>
    <row r="14784" spans="5:5" ht="14.4" thickTop="1" thickBot="1">
      <c r="E14784"/>
    </row>
    <row r="14785" spans="5:5" ht="14.4" thickTop="1" thickBot="1">
      <c r="E14785"/>
    </row>
    <row r="14786" spans="5:5" ht="14.4" thickTop="1" thickBot="1">
      <c r="E14786"/>
    </row>
    <row r="14787" spans="5:5" ht="14.4" thickTop="1" thickBot="1">
      <c r="E14787"/>
    </row>
    <row r="14788" spans="5:5" ht="14.4" thickTop="1" thickBot="1">
      <c r="E14788"/>
    </row>
    <row r="14789" spans="5:5" ht="14.4" thickTop="1" thickBot="1">
      <c r="E14789"/>
    </row>
    <row r="14790" spans="5:5" ht="14.4" thickTop="1" thickBot="1">
      <c r="E14790"/>
    </row>
    <row r="14791" spans="5:5" ht="14.4" thickTop="1" thickBot="1">
      <c r="E14791"/>
    </row>
    <row r="14792" spans="5:5" ht="14.4" thickTop="1" thickBot="1">
      <c r="E14792"/>
    </row>
    <row r="14793" spans="5:5" ht="14.4" thickTop="1" thickBot="1">
      <c r="E14793"/>
    </row>
    <row r="14794" spans="5:5" ht="14.4" thickTop="1" thickBot="1">
      <c r="E14794"/>
    </row>
    <row r="14795" spans="5:5" ht="14.4" thickTop="1" thickBot="1">
      <c r="E14795"/>
    </row>
    <row r="14796" spans="5:5" ht="14.4" thickTop="1" thickBot="1">
      <c r="E14796"/>
    </row>
    <row r="14797" spans="5:5" ht="14.4" thickTop="1" thickBot="1">
      <c r="E14797"/>
    </row>
    <row r="14798" spans="5:5" ht="14.4" thickTop="1" thickBot="1">
      <c r="E14798"/>
    </row>
    <row r="14799" spans="5:5" ht="14.4" thickTop="1" thickBot="1">
      <c r="E14799"/>
    </row>
    <row r="14800" spans="5:5" ht="14.4" thickTop="1" thickBot="1">
      <c r="E14800"/>
    </row>
    <row r="14801" spans="5:5" ht="14.4" thickTop="1" thickBot="1">
      <c r="E14801"/>
    </row>
    <row r="14802" spans="5:5" ht="14.4" thickTop="1" thickBot="1">
      <c r="E14802"/>
    </row>
    <row r="14803" spans="5:5" ht="14.4" thickTop="1" thickBot="1">
      <c r="E14803"/>
    </row>
    <row r="14804" spans="5:5" ht="14.4" thickTop="1" thickBot="1">
      <c r="E14804"/>
    </row>
    <row r="14805" spans="5:5" ht="14.4" thickTop="1" thickBot="1">
      <c r="E14805"/>
    </row>
    <row r="14806" spans="5:5" ht="14.4" thickTop="1" thickBot="1">
      <c r="E14806"/>
    </row>
    <row r="14807" spans="5:5" ht="14.4" thickTop="1" thickBot="1">
      <c r="E14807"/>
    </row>
    <row r="14808" spans="5:5" ht="14.4" thickTop="1" thickBot="1">
      <c r="E14808"/>
    </row>
    <row r="14809" spans="5:5" ht="14.4" thickTop="1" thickBot="1">
      <c r="E14809"/>
    </row>
    <row r="14810" spans="5:5" ht="14.4" thickTop="1" thickBot="1">
      <c r="E14810"/>
    </row>
    <row r="14811" spans="5:5" ht="14.4" thickTop="1" thickBot="1">
      <c r="E14811"/>
    </row>
    <row r="14812" spans="5:5" ht="14.4" thickTop="1" thickBot="1">
      <c r="E14812"/>
    </row>
    <row r="14813" spans="5:5" ht="14.4" thickTop="1" thickBot="1">
      <c r="E14813"/>
    </row>
    <row r="14814" spans="5:5" ht="14.4" thickTop="1" thickBot="1">
      <c r="E14814"/>
    </row>
    <row r="14815" spans="5:5" ht="14.4" thickTop="1" thickBot="1">
      <c r="E14815"/>
    </row>
    <row r="14816" spans="5:5" ht="14.4" thickTop="1" thickBot="1">
      <c r="E14816"/>
    </row>
    <row r="14817" spans="5:5" ht="14.4" thickTop="1" thickBot="1">
      <c r="E14817"/>
    </row>
    <row r="14818" spans="5:5" ht="14.4" thickTop="1" thickBot="1">
      <c r="E14818"/>
    </row>
    <row r="14819" spans="5:5" ht="14.4" thickTop="1" thickBot="1">
      <c r="E14819"/>
    </row>
    <row r="14820" spans="5:5" ht="14.4" thickTop="1" thickBot="1">
      <c r="E14820"/>
    </row>
    <row r="14821" spans="5:5" ht="14.4" thickTop="1" thickBot="1">
      <c r="E14821"/>
    </row>
    <row r="14822" spans="5:5" ht="14.4" thickTop="1" thickBot="1">
      <c r="E14822"/>
    </row>
    <row r="14823" spans="5:5" ht="14.4" thickTop="1" thickBot="1">
      <c r="E14823"/>
    </row>
    <row r="14824" spans="5:5" ht="14.4" thickTop="1" thickBot="1">
      <c r="E14824"/>
    </row>
    <row r="14825" spans="5:5" ht="14.4" thickTop="1" thickBot="1">
      <c r="E14825"/>
    </row>
    <row r="14826" spans="5:5" ht="14.4" thickTop="1" thickBot="1">
      <c r="E14826"/>
    </row>
    <row r="14827" spans="5:5" ht="14.4" thickTop="1" thickBot="1">
      <c r="E14827"/>
    </row>
    <row r="14828" spans="5:5" ht="14.4" thickTop="1" thickBot="1">
      <c r="E14828"/>
    </row>
    <row r="14829" spans="5:5" ht="14.4" thickTop="1" thickBot="1">
      <c r="E14829"/>
    </row>
    <row r="14830" spans="5:5" ht="14.4" thickTop="1" thickBot="1">
      <c r="E14830"/>
    </row>
    <row r="14831" spans="5:5" ht="14.4" thickTop="1" thickBot="1">
      <c r="E14831"/>
    </row>
    <row r="14832" spans="5:5" ht="14.4" thickTop="1" thickBot="1">
      <c r="E14832"/>
    </row>
    <row r="14833" spans="5:5" ht="14.4" thickTop="1" thickBot="1">
      <c r="E14833"/>
    </row>
    <row r="14834" spans="5:5" ht="14.4" thickTop="1" thickBot="1">
      <c r="E14834"/>
    </row>
    <row r="14835" spans="5:5" ht="14.4" thickTop="1" thickBot="1">
      <c r="E14835"/>
    </row>
    <row r="14836" spans="5:5" ht="14.4" thickTop="1" thickBot="1">
      <c r="E14836"/>
    </row>
    <row r="14837" spans="5:5" ht="14.4" thickTop="1" thickBot="1">
      <c r="E14837"/>
    </row>
    <row r="14838" spans="5:5" ht="13.8" thickTop="1">
      <c r="E14838"/>
    </row>
    <row r="14839" spans="5:5">
      <c r="E14839"/>
    </row>
    <row r="14840" spans="5:5">
      <c r="E14840"/>
    </row>
    <row r="14841" spans="5:5">
      <c r="E14841"/>
    </row>
    <row r="14842" spans="5:5">
      <c r="E14842"/>
    </row>
    <row r="14843" spans="5:5">
      <c r="E14843"/>
    </row>
    <row r="14844" spans="5:5">
      <c r="E14844"/>
    </row>
    <row r="14845" spans="5:5">
      <c r="E14845"/>
    </row>
    <row r="14846" spans="5:5">
      <c r="E14846"/>
    </row>
    <row r="14847" spans="5:5">
      <c r="E14847"/>
    </row>
    <row r="14848" spans="5:5">
      <c r="E14848"/>
    </row>
    <row r="14849" spans="5:5">
      <c r="E14849"/>
    </row>
    <row r="14850" spans="5:5">
      <c r="E14850"/>
    </row>
    <row r="14851" spans="5:5" ht="13.8" thickBot="1">
      <c r="E14851"/>
    </row>
    <row r="14852" spans="5:5" ht="14.4" thickTop="1" thickBot="1">
      <c r="E14852"/>
    </row>
    <row r="14853" spans="5:5" ht="14.4" thickTop="1" thickBot="1">
      <c r="E14853"/>
    </row>
    <row r="14854" spans="5:5" ht="14.4" thickTop="1" thickBot="1">
      <c r="E14854"/>
    </row>
    <row r="14855" spans="5:5" ht="14.4" thickTop="1" thickBot="1">
      <c r="E14855"/>
    </row>
    <row r="14856" spans="5:5" ht="14.4" thickTop="1" thickBot="1">
      <c r="E14856"/>
    </row>
    <row r="14857" spans="5:5" ht="14.4" thickTop="1" thickBot="1">
      <c r="E14857"/>
    </row>
    <row r="14858" spans="5:5" ht="14.4" thickTop="1" thickBot="1">
      <c r="E14858"/>
    </row>
    <row r="14859" spans="5:5" ht="14.4" thickTop="1" thickBot="1">
      <c r="E14859"/>
    </row>
    <row r="14860" spans="5:5" ht="14.4" thickTop="1" thickBot="1">
      <c r="E14860"/>
    </row>
    <row r="14861" spans="5:5" ht="14.4" thickTop="1" thickBot="1">
      <c r="E14861"/>
    </row>
    <row r="14862" spans="5:5" ht="14.4" thickTop="1" thickBot="1">
      <c r="E14862"/>
    </row>
    <row r="14863" spans="5:5" ht="14.4" thickTop="1" thickBot="1">
      <c r="E14863"/>
    </row>
    <row r="14864" spans="5:5" ht="14.4" thickTop="1" thickBot="1">
      <c r="E14864"/>
    </row>
    <row r="14865" spans="5:5" ht="14.4" thickTop="1" thickBot="1">
      <c r="E14865"/>
    </row>
    <row r="14866" spans="5:5" ht="14.4" thickTop="1" thickBot="1">
      <c r="E14866"/>
    </row>
    <row r="14867" spans="5:5" ht="14.4" thickTop="1" thickBot="1">
      <c r="E14867"/>
    </row>
    <row r="14868" spans="5:5" ht="14.4" thickTop="1" thickBot="1">
      <c r="E14868"/>
    </row>
    <row r="14869" spans="5:5" ht="14.4" thickTop="1" thickBot="1">
      <c r="E14869"/>
    </row>
    <row r="14870" spans="5:5" ht="14.4" thickTop="1" thickBot="1">
      <c r="E14870"/>
    </row>
    <row r="14871" spans="5:5" ht="14.4" thickTop="1" thickBot="1">
      <c r="E14871"/>
    </row>
    <row r="14872" spans="5:5" ht="14.4" thickTop="1" thickBot="1">
      <c r="E14872"/>
    </row>
    <row r="14873" spans="5:5" ht="14.4" thickTop="1" thickBot="1">
      <c r="E14873"/>
    </row>
    <row r="14874" spans="5:5" ht="14.4" thickTop="1" thickBot="1">
      <c r="E14874"/>
    </row>
    <row r="14875" spans="5:5" ht="14.4" thickTop="1" thickBot="1">
      <c r="E14875"/>
    </row>
    <row r="14876" spans="5:5" ht="14.4" thickTop="1" thickBot="1">
      <c r="E14876"/>
    </row>
    <row r="14877" spans="5:5" ht="14.4" thickTop="1" thickBot="1">
      <c r="E14877"/>
    </row>
    <row r="14878" spans="5:5" ht="14.4" thickTop="1" thickBot="1">
      <c r="E14878"/>
    </row>
    <row r="14879" spans="5:5" ht="14.4" thickTop="1" thickBot="1">
      <c r="E14879"/>
    </row>
    <row r="14880" spans="5:5" ht="14.4" thickTop="1" thickBot="1">
      <c r="E14880"/>
    </row>
    <row r="14881" spans="5:5" ht="14.4" thickTop="1" thickBot="1">
      <c r="E14881"/>
    </row>
    <row r="14882" spans="5:5" ht="14.4" thickTop="1" thickBot="1">
      <c r="E14882"/>
    </row>
    <row r="14883" spans="5:5" ht="14.4" thickTop="1" thickBot="1">
      <c r="E14883"/>
    </row>
    <row r="14884" spans="5:5" ht="14.4" thickTop="1" thickBot="1">
      <c r="E14884"/>
    </row>
    <row r="14885" spans="5:5" ht="14.4" thickTop="1" thickBot="1">
      <c r="E14885"/>
    </row>
    <row r="14886" spans="5:5" ht="14.4" thickTop="1" thickBot="1">
      <c r="E14886"/>
    </row>
    <row r="14887" spans="5:5" ht="14.4" thickTop="1" thickBot="1">
      <c r="E14887"/>
    </row>
    <row r="14888" spans="5:5" ht="14.4" thickTop="1" thickBot="1">
      <c r="E14888"/>
    </row>
    <row r="14889" spans="5:5" ht="14.4" thickTop="1" thickBot="1">
      <c r="E14889"/>
    </row>
    <row r="14890" spans="5:5" ht="14.4" thickTop="1" thickBot="1">
      <c r="E14890"/>
    </row>
    <row r="14891" spans="5:5" ht="14.4" thickTop="1" thickBot="1">
      <c r="E14891"/>
    </row>
    <row r="14892" spans="5:5" ht="14.4" thickTop="1" thickBot="1">
      <c r="E14892"/>
    </row>
    <row r="14893" spans="5:5" ht="14.4" thickTop="1" thickBot="1">
      <c r="E14893"/>
    </row>
    <row r="14894" spans="5:5" ht="14.4" thickTop="1" thickBot="1">
      <c r="E14894"/>
    </row>
    <row r="14895" spans="5:5" ht="14.4" thickTop="1" thickBot="1">
      <c r="E14895"/>
    </row>
    <row r="14896" spans="5:5" ht="14.4" thickTop="1" thickBot="1">
      <c r="E14896"/>
    </row>
    <row r="14897" spans="5:5" ht="14.4" thickTop="1" thickBot="1">
      <c r="E14897"/>
    </row>
    <row r="14898" spans="5:5" ht="14.4" thickTop="1" thickBot="1">
      <c r="E14898"/>
    </row>
    <row r="14899" spans="5:5" ht="14.4" thickTop="1" thickBot="1">
      <c r="E14899"/>
    </row>
    <row r="14900" spans="5:5" ht="14.4" thickTop="1" thickBot="1">
      <c r="E14900"/>
    </row>
    <row r="14901" spans="5:5" ht="14.4" thickTop="1" thickBot="1">
      <c r="E14901"/>
    </row>
    <row r="14902" spans="5:5" ht="14.4" thickTop="1" thickBot="1">
      <c r="E14902"/>
    </row>
    <row r="14903" spans="5:5" ht="14.4" thickTop="1" thickBot="1">
      <c r="E14903"/>
    </row>
    <row r="14904" spans="5:5" ht="14.4" thickTop="1" thickBot="1">
      <c r="E14904"/>
    </row>
    <row r="14905" spans="5:5" ht="14.4" thickTop="1" thickBot="1">
      <c r="E14905"/>
    </row>
    <row r="14906" spans="5:5" ht="14.4" thickTop="1" thickBot="1">
      <c r="E14906"/>
    </row>
    <row r="14907" spans="5:5" ht="14.4" thickTop="1" thickBot="1">
      <c r="E14907"/>
    </row>
    <row r="14908" spans="5:5" ht="13.8" thickTop="1">
      <c r="E14908"/>
    </row>
    <row r="14909" spans="5:5">
      <c r="E14909"/>
    </row>
    <row r="14910" spans="5:5">
      <c r="E14910"/>
    </row>
    <row r="14911" spans="5:5">
      <c r="E14911"/>
    </row>
    <row r="14912" spans="5:5">
      <c r="E14912"/>
    </row>
    <row r="14913" spans="5:5">
      <c r="E14913"/>
    </row>
    <row r="14914" spans="5:5">
      <c r="E14914"/>
    </row>
    <row r="14915" spans="5:5">
      <c r="E14915"/>
    </row>
    <row r="14916" spans="5:5">
      <c r="E14916"/>
    </row>
    <row r="14917" spans="5:5">
      <c r="E14917"/>
    </row>
    <row r="14918" spans="5:5">
      <c r="E14918"/>
    </row>
    <row r="14919" spans="5:5">
      <c r="E14919"/>
    </row>
    <row r="14920" spans="5:5">
      <c r="E14920"/>
    </row>
    <row r="14921" spans="5:5" ht="13.8" thickBot="1">
      <c r="E14921"/>
    </row>
    <row r="14922" spans="5:5" ht="14.4" thickTop="1" thickBot="1">
      <c r="E14922"/>
    </row>
    <row r="14923" spans="5:5" ht="14.4" thickTop="1" thickBot="1">
      <c r="E14923"/>
    </row>
    <row r="14924" spans="5:5" ht="14.4" thickTop="1" thickBot="1">
      <c r="E14924"/>
    </row>
    <row r="14925" spans="5:5" ht="14.4" thickTop="1" thickBot="1">
      <c r="E14925"/>
    </row>
    <row r="14926" spans="5:5" ht="14.4" thickTop="1" thickBot="1">
      <c r="E14926"/>
    </row>
    <row r="14927" spans="5:5" ht="14.4" thickTop="1" thickBot="1">
      <c r="E14927"/>
    </row>
    <row r="14928" spans="5:5" ht="14.4" thickTop="1" thickBot="1">
      <c r="E14928"/>
    </row>
    <row r="14929" spans="5:5" ht="14.4" thickTop="1" thickBot="1">
      <c r="E14929"/>
    </row>
    <row r="14930" spans="5:5" ht="14.4" thickTop="1" thickBot="1">
      <c r="E14930"/>
    </row>
    <row r="14931" spans="5:5" ht="14.4" thickTop="1" thickBot="1">
      <c r="E14931"/>
    </row>
    <row r="14932" spans="5:5" ht="14.4" thickTop="1" thickBot="1">
      <c r="E14932"/>
    </row>
    <row r="14933" spans="5:5" ht="14.4" thickTop="1" thickBot="1">
      <c r="E14933"/>
    </row>
    <row r="14934" spans="5:5" ht="14.4" thickTop="1" thickBot="1">
      <c r="E14934"/>
    </row>
    <row r="14935" spans="5:5" ht="14.4" thickTop="1" thickBot="1">
      <c r="E14935"/>
    </row>
    <row r="14936" spans="5:5" ht="14.4" thickTop="1" thickBot="1">
      <c r="E14936"/>
    </row>
    <row r="14937" spans="5:5" ht="14.4" thickTop="1" thickBot="1">
      <c r="E14937"/>
    </row>
    <row r="14938" spans="5:5" ht="14.4" thickTop="1" thickBot="1">
      <c r="E14938"/>
    </row>
    <row r="14939" spans="5:5" ht="14.4" thickTop="1" thickBot="1">
      <c r="E14939"/>
    </row>
    <row r="14940" spans="5:5" ht="14.4" thickTop="1" thickBot="1">
      <c r="E14940"/>
    </row>
    <row r="14941" spans="5:5" ht="14.4" thickTop="1" thickBot="1">
      <c r="E14941"/>
    </row>
    <row r="14942" spans="5:5" ht="14.4" thickTop="1" thickBot="1">
      <c r="E14942"/>
    </row>
    <row r="14943" spans="5:5" ht="14.4" thickTop="1" thickBot="1">
      <c r="E14943"/>
    </row>
    <row r="14944" spans="5:5" ht="14.4" thickTop="1" thickBot="1">
      <c r="E14944"/>
    </row>
    <row r="14945" spans="5:5" ht="14.4" thickTop="1" thickBot="1">
      <c r="E14945"/>
    </row>
    <row r="14946" spans="5:5" ht="14.4" thickTop="1" thickBot="1">
      <c r="E14946"/>
    </row>
    <row r="14947" spans="5:5" ht="14.4" thickTop="1" thickBot="1">
      <c r="E14947"/>
    </row>
    <row r="14948" spans="5:5" ht="14.4" thickTop="1" thickBot="1">
      <c r="E14948"/>
    </row>
    <row r="14949" spans="5:5" ht="14.4" thickTop="1" thickBot="1">
      <c r="E14949"/>
    </row>
    <row r="14950" spans="5:5" ht="14.4" thickTop="1" thickBot="1">
      <c r="E14950"/>
    </row>
    <row r="14951" spans="5:5" ht="14.4" thickTop="1" thickBot="1">
      <c r="E14951"/>
    </row>
    <row r="14952" spans="5:5" ht="14.4" thickTop="1" thickBot="1">
      <c r="E14952"/>
    </row>
    <row r="14953" spans="5:5" ht="14.4" thickTop="1" thickBot="1">
      <c r="E14953"/>
    </row>
    <row r="14954" spans="5:5" ht="14.4" thickTop="1" thickBot="1">
      <c r="E14954"/>
    </row>
    <row r="14955" spans="5:5" ht="14.4" thickTop="1" thickBot="1">
      <c r="E14955"/>
    </row>
    <row r="14956" spans="5:5" ht="14.4" thickTop="1" thickBot="1">
      <c r="E14956"/>
    </row>
    <row r="14957" spans="5:5" ht="14.4" thickTop="1" thickBot="1">
      <c r="E14957"/>
    </row>
    <row r="14958" spans="5:5" ht="14.4" thickTop="1" thickBot="1">
      <c r="E14958"/>
    </row>
    <row r="14959" spans="5:5" ht="14.4" thickTop="1" thickBot="1">
      <c r="E14959"/>
    </row>
    <row r="14960" spans="5:5" ht="14.4" thickTop="1" thickBot="1">
      <c r="E14960"/>
    </row>
    <row r="14961" spans="5:5" ht="14.4" thickTop="1" thickBot="1">
      <c r="E14961"/>
    </row>
    <row r="14962" spans="5:5" ht="14.4" thickTop="1" thickBot="1">
      <c r="E14962"/>
    </row>
    <row r="14963" spans="5:5" ht="14.4" thickTop="1" thickBot="1">
      <c r="E14963"/>
    </row>
    <row r="14964" spans="5:5" ht="14.4" thickTop="1" thickBot="1">
      <c r="E14964"/>
    </row>
    <row r="14965" spans="5:5" ht="14.4" thickTop="1" thickBot="1">
      <c r="E14965"/>
    </row>
    <row r="14966" spans="5:5" ht="14.4" thickTop="1" thickBot="1">
      <c r="E14966"/>
    </row>
    <row r="14967" spans="5:5" ht="14.4" thickTop="1" thickBot="1">
      <c r="E14967"/>
    </row>
    <row r="14968" spans="5:5" ht="14.4" thickTop="1" thickBot="1">
      <c r="E14968"/>
    </row>
    <row r="14969" spans="5:5" ht="14.4" thickTop="1" thickBot="1">
      <c r="E14969"/>
    </row>
    <row r="14970" spans="5:5" ht="14.4" thickTop="1" thickBot="1">
      <c r="E14970"/>
    </row>
    <row r="14971" spans="5:5" ht="14.4" thickTop="1" thickBot="1">
      <c r="E14971"/>
    </row>
    <row r="14972" spans="5:5" ht="14.4" thickTop="1" thickBot="1">
      <c r="E14972"/>
    </row>
    <row r="14973" spans="5:5" ht="14.4" thickTop="1" thickBot="1">
      <c r="E14973"/>
    </row>
    <row r="14974" spans="5:5" ht="14.4" thickTop="1" thickBot="1">
      <c r="E14974"/>
    </row>
    <row r="14975" spans="5:5" ht="14.4" thickTop="1" thickBot="1">
      <c r="E14975"/>
    </row>
    <row r="14976" spans="5:5" ht="14.4" thickTop="1" thickBot="1">
      <c r="E14976"/>
    </row>
    <row r="14977" spans="5:5" ht="14.4" thickTop="1" thickBot="1">
      <c r="E14977"/>
    </row>
    <row r="14978" spans="5:5" ht="13.8" thickTop="1">
      <c r="E14978"/>
    </row>
    <row r="14979" spans="5:5">
      <c r="E14979"/>
    </row>
    <row r="14980" spans="5:5">
      <c r="E14980"/>
    </row>
    <row r="14981" spans="5:5">
      <c r="E14981"/>
    </row>
    <row r="14982" spans="5:5">
      <c r="E14982"/>
    </row>
    <row r="14983" spans="5:5">
      <c r="E14983"/>
    </row>
    <row r="14984" spans="5:5">
      <c r="E14984"/>
    </row>
    <row r="14985" spans="5:5">
      <c r="E14985"/>
    </row>
    <row r="14986" spans="5:5">
      <c r="E14986"/>
    </row>
    <row r="14987" spans="5:5">
      <c r="E14987"/>
    </row>
    <row r="14988" spans="5:5">
      <c r="E14988"/>
    </row>
    <row r="14989" spans="5:5">
      <c r="E14989"/>
    </row>
    <row r="14990" spans="5:5">
      <c r="E14990"/>
    </row>
    <row r="14991" spans="5:5" ht="13.8" thickBot="1">
      <c r="E14991"/>
    </row>
    <row r="14992" spans="5:5" ht="14.4" thickTop="1" thickBot="1">
      <c r="E14992"/>
    </row>
    <row r="14993" spans="5:5" ht="14.4" thickTop="1" thickBot="1">
      <c r="E14993"/>
    </row>
    <row r="14994" spans="5:5" ht="14.4" thickTop="1" thickBot="1">
      <c r="E14994"/>
    </row>
    <row r="14995" spans="5:5" ht="14.4" thickTop="1" thickBot="1">
      <c r="E14995"/>
    </row>
    <row r="14996" spans="5:5" ht="14.4" thickTop="1" thickBot="1">
      <c r="E14996"/>
    </row>
    <row r="14997" spans="5:5" ht="14.4" thickTop="1" thickBot="1">
      <c r="E14997"/>
    </row>
    <row r="14998" spans="5:5" ht="14.4" thickTop="1" thickBot="1">
      <c r="E14998"/>
    </row>
    <row r="14999" spans="5:5" ht="14.4" thickTop="1" thickBot="1">
      <c r="E14999"/>
    </row>
    <row r="15000" spans="5:5" ht="14.4" thickTop="1" thickBot="1">
      <c r="E15000"/>
    </row>
    <row r="15001" spans="5:5" ht="14.4" thickTop="1" thickBot="1">
      <c r="E15001"/>
    </row>
    <row r="15002" spans="5:5" ht="14.4" thickTop="1" thickBot="1">
      <c r="E15002"/>
    </row>
    <row r="15003" spans="5:5" ht="14.4" thickTop="1" thickBot="1">
      <c r="E15003"/>
    </row>
    <row r="15004" spans="5:5" ht="14.4" thickTop="1" thickBot="1">
      <c r="E15004"/>
    </row>
    <row r="15005" spans="5:5" ht="14.4" thickTop="1" thickBot="1">
      <c r="E15005"/>
    </row>
    <row r="15006" spans="5:5" ht="14.4" thickTop="1" thickBot="1">
      <c r="E15006"/>
    </row>
    <row r="15007" spans="5:5" ht="14.4" thickTop="1" thickBot="1">
      <c r="E15007"/>
    </row>
    <row r="15008" spans="5:5" ht="14.4" thickTop="1" thickBot="1">
      <c r="E15008"/>
    </row>
    <row r="15009" spans="5:5" ht="14.4" thickTop="1" thickBot="1">
      <c r="E15009"/>
    </row>
    <row r="15010" spans="5:5" ht="14.4" thickTop="1" thickBot="1">
      <c r="E15010"/>
    </row>
    <row r="15011" spans="5:5" ht="14.4" thickTop="1" thickBot="1">
      <c r="E15011"/>
    </row>
    <row r="15012" spans="5:5" ht="14.4" thickTop="1" thickBot="1">
      <c r="E15012"/>
    </row>
    <row r="15013" spans="5:5" ht="14.4" thickTop="1" thickBot="1">
      <c r="E15013"/>
    </row>
    <row r="15014" spans="5:5" ht="14.4" thickTop="1" thickBot="1">
      <c r="E15014"/>
    </row>
    <row r="15015" spans="5:5" ht="14.4" thickTop="1" thickBot="1">
      <c r="E15015"/>
    </row>
    <row r="15016" spans="5:5" ht="14.4" thickTop="1" thickBot="1">
      <c r="E15016"/>
    </row>
    <row r="15017" spans="5:5" ht="14.4" thickTop="1" thickBot="1">
      <c r="E15017"/>
    </row>
    <row r="15018" spans="5:5" ht="14.4" thickTop="1" thickBot="1">
      <c r="E15018"/>
    </row>
    <row r="15019" spans="5:5" ht="14.4" thickTop="1" thickBot="1">
      <c r="E15019"/>
    </row>
    <row r="15020" spans="5:5" ht="14.4" thickTop="1" thickBot="1">
      <c r="E15020"/>
    </row>
    <row r="15021" spans="5:5" ht="14.4" thickTop="1" thickBot="1">
      <c r="E15021"/>
    </row>
    <row r="15022" spans="5:5" ht="14.4" thickTop="1" thickBot="1">
      <c r="E15022"/>
    </row>
    <row r="15023" spans="5:5" ht="14.4" thickTop="1" thickBot="1">
      <c r="E15023"/>
    </row>
    <row r="15024" spans="5:5" ht="14.4" thickTop="1" thickBot="1">
      <c r="E15024"/>
    </row>
    <row r="15025" spans="5:5" ht="14.4" thickTop="1" thickBot="1">
      <c r="E15025"/>
    </row>
    <row r="15026" spans="5:5" ht="14.4" thickTop="1" thickBot="1">
      <c r="E15026"/>
    </row>
    <row r="15027" spans="5:5" ht="14.4" thickTop="1" thickBot="1">
      <c r="E15027"/>
    </row>
    <row r="15028" spans="5:5" ht="14.4" thickTop="1" thickBot="1">
      <c r="E15028"/>
    </row>
    <row r="15029" spans="5:5" ht="14.4" thickTop="1" thickBot="1">
      <c r="E15029"/>
    </row>
    <row r="15030" spans="5:5" ht="14.4" thickTop="1" thickBot="1">
      <c r="E15030"/>
    </row>
    <row r="15031" spans="5:5" ht="14.4" thickTop="1" thickBot="1">
      <c r="E15031"/>
    </row>
    <row r="15032" spans="5:5" ht="14.4" thickTop="1" thickBot="1">
      <c r="E15032"/>
    </row>
    <row r="15033" spans="5:5" ht="14.4" thickTop="1" thickBot="1">
      <c r="E15033"/>
    </row>
    <row r="15034" spans="5:5" ht="14.4" thickTop="1" thickBot="1">
      <c r="E15034"/>
    </row>
    <row r="15035" spans="5:5" ht="14.4" thickTop="1" thickBot="1">
      <c r="E15035"/>
    </row>
    <row r="15036" spans="5:5" ht="14.4" thickTop="1" thickBot="1">
      <c r="E15036"/>
    </row>
    <row r="15037" spans="5:5" ht="14.4" thickTop="1" thickBot="1">
      <c r="E15037"/>
    </row>
    <row r="15038" spans="5:5" ht="14.4" thickTop="1" thickBot="1">
      <c r="E15038"/>
    </row>
    <row r="15039" spans="5:5" ht="14.4" thickTop="1" thickBot="1">
      <c r="E15039"/>
    </row>
    <row r="15040" spans="5:5" ht="14.4" thickTop="1" thickBot="1">
      <c r="E15040"/>
    </row>
    <row r="15041" spans="5:5" ht="14.4" thickTop="1" thickBot="1">
      <c r="E15041"/>
    </row>
    <row r="15042" spans="5:5" ht="14.4" thickTop="1" thickBot="1">
      <c r="E15042"/>
    </row>
    <row r="15043" spans="5:5" ht="14.4" thickTop="1" thickBot="1">
      <c r="E15043"/>
    </row>
    <row r="15044" spans="5:5" ht="14.4" thickTop="1" thickBot="1">
      <c r="E15044"/>
    </row>
    <row r="15045" spans="5:5" ht="14.4" thickTop="1" thickBot="1">
      <c r="E15045"/>
    </row>
    <row r="15046" spans="5:5" ht="14.4" thickTop="1" thickBot="1">
      <c r="E15046"/>
    </row>
    <row r="15047" spans="5:5" ht="14.4" thickTop="1" thickBot="1">
      <c r="E15047"/>
    </row>
    <row r="15048" spans="5:5" ht="13.8" thickTop="1">
      <c r="E15048"/>
    </row>
    <row r="15049" spans="5:5">
      <c r="E15049"/>
    </row>
    <row r="15050" spans="5:5">
      <c r="E15050"/>
    </row>
    <row r="15051" spans="5:5">
      <c r="E15051"/>
    </row>
    <row r="15052" spans="5:5">
      <c r="E15052"/>
    </row>
    <row r="15053" spans="5:5">
      <c r="E15053"/>
    </row>
    <row r="15054" spans="5:5">
      <c r="E15054"/>
    </row>
    <row r="15055" spans="5:5">
      <c r="E15055"/>
    </row>
    <row r="15056" spans="5:5">
      <c r="E15056"/>
    </row>
    <row r="15057" spans="5:5">
      <c r="E15057"/>
    </row>
    <row r="15058" spans="5:5">
      <c r="E15058"/>
    </row>
    <row r="15059" spans="5:5">
      <c r="E15059"/>
    </row>
    <row r="15060" spans="5:5">
      <c r="E15060"/>
    </row>
    <row r="15061" spans="5:5" ht="13.8" thickBot="1">
      <c r="E15061"/>
    </row>
    <row r="15062" spans="5:5" ht="14.4" thickTop="1" thickBot="1">
      <c r="E15062"/>
    </row>
    <row r="15063" spans="5:5" ht="14.4" thickTop="1" thickBot="1">
      <c r="E15063"/>
    </row>
    <row r="15064" spans="5:5" ht="14.4" thickTop="1" thickBot="1">
      <c r="E15064"/>
    </row>
    <row r="15065" spans="5:5" ht="14.4" thickTop="1" thickBot="1">
      <c r="E15065"/>
    </row>
    <row r="15066" spans="5:5" ht="14.4" thickTop="1" thickBot="1">
      <c r="E15066"/>
    </row>
    <row r="15067" spans="5:5" ht="14.4" thickTop="1" thickBot="1">
      <c r="E15067"/>
    </row>
    <row r="15068" spans="5:5" ht="14.4" thickTop="1" thickBot="1">
      <c r="E15068"/>
    </row>
    <row r="15069" spans="5:5" ht="14.4" thickTop="1" thickBot="1">
      <c r="E15069"/>
    </row>
    <row r="15070" spans="5:5" ht="14.4" thickTop="1" thickBot="1">
      <c r="E15070"/>
    </row>
    <row r="15071" spans="5:5" ht="14.4" thickTop="1" thickBot="1">
      <c r="E15071"/>
    </row>
    <row r="15072" spans="5:5" ht="14.4" thickTop="1" thickBot="1">
      <c r="E15072"/>
    </row>
    <row r="15073" spans="5:5" ht="14.4" thickTop="1" thickBot="1">
      <c r="E15073"/>
    </row>
    <row r="15074" spans="5:5" ht="14.4" thickTop="1" thickBot="1">
      <c r="E15074"/>
    </row>
    <row r="15075" spans="5:5" ht="14.4" thickTop="1" thickBot="1">
      <c r="E15075"/>
    </row>
    <row r="15076" spans="5:5" ht="14.4" thickTop="1" thickBot="1">
      <c r="E15076"/>
    </row>
    <row r="15077" spans="5:5" ht="14.4" thickTop="1" thickBot="1">
      <c r="E15077"/>
    </row>
    <row r="15078" spans="5:5" ht="14.4" thickTop="1" thickBot="1">
      <c r="E15078"/>
    </row>
    <row r="15079" spans="5:5" ht="14.4" thickTop="1" thickBot="1">
      <c r="E15079"/>
    </row>
    <row r="15080" spans="5:5" ht="14.4" thickTop="1" thickBot="1">
      <c r="E15080"/>
    </row>
    <row r="15081" spans="5:5" ht="14.4" thickTop="1" thickBot="1">
      <c r="E15081"/>
    </row>
    <row r="15082" spans="5:5" ht="14.4" thickTop="1" thickBot="1">
      <c r="E15082"/>
    </row>
    <row r="15083" spans="5:5" ht="14.4" thickTop="1" thickBot="1">
      <c r="E15083"/>
    </row>
    <row r="15084" spans="5:5" ht="14.4" thickTop="1" thickBot="1">
      <c r="E15084"/>
    </row>
    <row r="15085" spans="5:5" ht="14.4" thickTop="1" thickBot="1">
      <c r="E15085"/>
    </row>
    <row r="15086" spans="5:5" ht="14.4" thickTop="1" thickBot="1">
      <c r="E15086"/>
    </row>
    <row r="15087" spans="5:5" ht="14.4" thickTop="1" thickBot="1">
      <c r="E15087"/>
    </row>
    <row r="15088" spans="5:5" ht="14.4" thickTop="1" thickBot="1">
      <c r="E15088"/>
    </row>
    <row r="15089" spans="5:5" ht="14.4" thickTop="1" thickBot="1">
      <c r="E15089"/>
    </row>
    <row r="15090" spans="5:5" ht="14.4" thickTop="1" thickBot="1">
      <c r="E15090"/>
    </row>
    <row r="15091" spans="5:5" ht="14.4" thickTop="1" thickBot="1">
      <c r="E15091"/>
    </row>
    <row r="15092" spans="5:5" ht="14.4" thickTop="1" thickBot="1">
      <c r="E15092"/>
    </row>
    <row r="15093" spans="5:5" ht="14.4" thickTop="1" thickBot="1">
      <c r="E15093"/>
    </row>
    <row r="15094" spans="5:5" ht="14.4" thickTop="1" thickBot="1">
      <c r="E15094"/>
    </row>
    <row r="15095" spans="5:5" ht="14.4" thickTop="1" thickBot="1">
      <c r="E15095"/>
    </row>
    <row r="15096" spans="5:5" ht="14.4" thickTop="1" thickBot="1">
      <c r="E15096"/>
    </row>
    <row r="15097" spans="5:5" ht="14.4" thickTop="1" thickBot="1">
      <c r="E15097"/>
    </row>
    <row r="15098" spans="5:5" ht="14.4" thickTop="1" thickBot="1">
      <c r="E15098"/>
    </row>
    <row r="15099" spans="5:5" ht="14.4" thickTop="1" thickBot="1">
      <c r="E15099"/>
    </row>
    <row r="15100" spans="5:5" ht="14.4" thickTop="1" thickBot="1">
      <c r="E15100"/>
    </row>
    <row r="15101" spans="5:5" ht="14.4" thickTop="1" thickBot="1">
      <c r="E15101"/>
    </row>
    <row r="15102" spans="5:5" ht="14.4" thickTop="1" thickBot="1">
      <c r="E15102"/>
    </row>
    <row r="15103" spans="5:5" ht="14.4" thickTop="1" thickBot="1">
      <c r="E15103"/>
    </row>
    <row r="15104" spans="5:5" ht="14.4" thickTop="1" thickBot="1">
      <c r="E15104"/>
    </row>
    <row r="15105" spans="5:5" ht="14.4" thickTop="1" thickBot="1">
      <c r="E15105"/>
    </row>
    <row r="15106" spans="5:5" ht="14.4" thickTop="1" thickBot="1">
      <c r="E15106"/>
    </row>
    <row r="15107" spans="5:5" ht="14.4" thickTop="1" thickBot="1">
      <c r="E15107"/>
    </row>
    <row r="15108" spans="5:5" ht="14.4" thickTop="1" thickBot="1">
      <c r="E15108"/>
    </row>
    <row r="15109" spans="5:5" ht="14.4" thickTop="1" thickBot="1">
      <c r="E15109"/>
    </row>
    <row r="15110" spans="5:5" ht="14.4" thickTop="1" thickBot="1">
      <c r="E15110"/>
    </row>
    <row r="15111" spans="5:5" ht="14.4" thickTop="1" thickBot="1">
      <c r="E15111"/>
    </row>
    <row r="15112" spans="5:5" ht="14.4" thickTop="1" thickBot="1">
      <c r="E15112"/>
    </row>
    <row r="15113" spans="5:5" ht="14.4" thickTop="1" thickBot="1">
      <c r="E15113"/>
    </row>
    <row r="15114" spans="5:5" ht="14.4" thickTop="1" thickBot="1">
      <c r="E15114"/>
    </row>
    <row r="15115" spans="5:5" ht="14.4" thickTop="1" thickBot="1">
      <c r="E15115"/>
    </row>
    <row r="15116" spans="5:5" ht="14.4" thickTop="1" thickBot="1">
      <c r="E15116"/>
    </row>
    <row r="15117" spans="5:5" ht="14.4" thickTop="1" thickBot="1">
      <c r="E15117"/>
    </row>
    <row r="15118" spans="5:5" ht="13.8" thickTop="1">
      <c r="E15118"/>
    </row>
    <row r="15119" spans="5:5">
      <c r="E15119"/>
    </row>
    <row r="15120" spans="5:5">
      <c r="E15120"/>
    </row>
    <row r="15121" spans="5:5">
      <c r="E15121"/>
    </row>
    <row r="15122" spans="5:5">
      <c r="E15122"/>
    </row>
    <row r="15123" spans="5:5">
      <c r="E15123"/>
    </row>
    <row r="15124" spans="5:5">
      <c r="E15124"/>
    </row>
    <row r="15125" spans="5:5">
      <c r="E15125"/>
    </row>
    <row r="15126" spans="5:5">
      <c r="E15126"/>
    </row>
    <row r="15127" spans="5:5">
      <c r="E15127"/>
    </row>
    <row r="15128" spans="5:5">
      <c r="E15128"/>
    </row>
    <row r="15129" spans="5:5">
      <c r="E15129"/>
    </row>
    <row r="15130" spans="5:5">
      <c r="E15130"/>
    </row>
    <row r="15131" spans="5:5" ht="13.8" thickBot="1">
      <c r="E15131"/>
    </row>
    <row r="15132" spans="5:5" ht="14.4" thickTop="1" thickBot="1">
      <c r="E15132"/>
    </row>
    <row r="15133" spans="5:5" ht="14.4" thickTop="1" thickBot="1">
      <c r="E15133"/>
    </row>
    <row r="15134" spans="5:5" ht="14.4" thickTop="1" thickBot="1">
      <c r="E15134"/>
    </row>
    <row r="15135" spans="5:5" ht="14.4" thickTop="1" thickBot="1">
      <c r="E15135"/>
    </row>
    <row r="15136" spans="5:5" ht="14.4" thickTop="1" thickBot="1">
      <c r="E15136"/>
    </row>
    <row r="15137" spans="5:5" ht="14.4" thickTop="1" thickBot="1">
      <c r="E15137"/>
    </row>
    <row r="15138" spans="5:5" ht="14.4" thickTop="1" thickBot="1">
      <c r="E15138"/>
    </row>
    <row r="15139" spans="5:5" ht="14.4" thickTop="1" thickBot="1">
      <c r="E15139"/>
    </row>
    <row r="15140" spans="5:5" ht="14.4" thickTop="1" thickBot="1">
      <c r="E15140"/>
    </row>
    <row r="15141" spans="5:5" ht="14.4" thickTop="1" thickBot="1">
      <c r="E15141"/>
    </row>
    <row r="15142" spans="5:5" ht="14.4" thickTop="1" thickBot="1">
      <c r="E15142"/>
    </row>
    <row r="15143" spans="5:5" ht="14.4" thickTop="1" thickBot="1">
      <c r="E15143"/>
    </row>
    <row r="15144" spans="5:5" ht="14.4" thickTop="1" thickBot="1">
      <c r="E15144"/>
    </row>
    <row r="15145" spans="5:5" ht="14.4" thickTop="1" thickBot="1">
      <c r="E15145"/>
    </row>
    <row r="15146" spans="5:5" ht="14.4" thickTop="1" thickBot="1">
      <c r="E15146"/>
    </row>
    <row r="15147" spans="5:5" ht="14.4" thickTop="1" thickBot="1">
      <c r="E15147"/>
    </row>
    <row r="15148" spans="5:5" ht="14.4" thickTop="1" thickBot="1">
      <c r="E15148"/>
    </row>
    <row r="15149" spans="5:5" ht="14.4" thickTop="1" thickBot="1">
      <c r="E15149"/>
    </row>
    <row r="15150" spans="5:5" ht="14.4" thickTop="1" thickBot="1">
      <c r="E15150"/>
    </row>
    <row r="15151" spans="5:5" ht="14.4" thickTop="1" thickBot="1">
      <c r="E15151"/>
    </row>
    <row r="15152" spans="5:5" ht="14.4" thickTop="1" thickBot="1">
      <c r="E15152"/>
    </row>
    <row r="15153" spans="5:5" ht="14.4" thickTop="1" thickBot="1">
      <c r="E15153"/>
    </row>
    <row r="15154" spans="5:5" ht="14.4" thickTop="1" thickBot="1">
      <c r="E15154"/>
    </row>
    <row r="15155" spans="5:5" ht="14.4" thickTop="1" thickBot="1">
      <c r="E15155"/>
    </row>
    <row r="15156" spans="5:5" ht="14.4" thickTop="1" thickBot="1">
      <c r="E15156"/>
    </row>
    <row r="15157" spans="5:5" ht="14.4" thickTop="1" thickBot="1">
      <c r="E15157"/>
    </row>
    <row r="15158" spans="5:5" ht="14.4" thickTop="1" thickBot="1">
      <c r="E15158"/>
    </row>
    <row r="15159" spans="5:5" ht="14.4" thickTop="1" thickBot="1">
      <c r="E15159"/>
    </row>
    <row r="15160" spans="5:5" ht="14.4" thickTop="1" thickBot="1">
      <c r="E15160"/>
    </row>
    <row r="15161" spans="5:5" ht="14.4" thickTop="1" thickBot="1">
      <c r="E15161"/>
    </row>
    <row r="15162" spans="5:5" ht="14.4" thickTop="1" thickBot="1">
      <c r="E15162"/>
    </row>
    <row r="15163" spans="5:5" ht="14.4" thickTop="1" thickBot="1">
      <c r="E15163"/>
    </row>
    <row r="15164" spans="5:5" ht="14.4" thickTop="1" thickBot="1">
      <c r="E15164"/>
    </row>
    <row r="15165" spans="5:5" ht="14.4" thickTop="1" thickBot="1">
      <c r="E15165"/>
    </row>
    <row r="15166" spans="5:5" ht="14.4" thickTop="1" thickBot="1">
      <c r="E15166"/>
    </row>
    <row r="15167" spans="5:5" ht="14.4" thickTop="1" thickBot="1">
      <c r="E15167"/>
    </row>
    <row r="15168" spans="5:5" ht="14.4" thickTop="1" thickBot="1">
      <c r="E15168"/>
    </row>
    <row r="15169" spans="5:5" ht="14.4" thickTop="1" thickBot="1">
      <c r="E15169"/>
    </row>
    <row r="15170" spans="5:5" ht="14.4" thickTop="1" thickBot="1">
      <c r="E15170"/>
    </row>
    <row r="15171" spans="5:5" ht="14.4" thickTop="1" thickBot="1">
      <c r="E15171"/>
    </row>
    <row r="15172" spans="5:5" ht="14.4" thickTop="1" thickBot="1">
      <c r="E15172"/>
    </row>
    <row r="15173" spans="5:5" ht="14.4" thickTop="1" thickBot="1">
      <c r="E15173"/>
    </row>
    <row r="15174" spans="5:5" ht="14.4" thickTop="1" thickBot="1">
      <c r="E15174"/>
    </row>
    <row r="15175" spans="5:5" ht="14.4" thickTop="1" thickBot="1">
      <c r="E15175"/>
    </row>
    <row r="15176" spans="5:5" ht="14.4" thickTop="1" thickBot="1">
      <c r="E15176"/>
    </row>
    <row r="15177" spans="5:5" ht="14.4" thickTop="1" thickBot="1">
      <c r="E15177"/>
    </row>
    <row r="15178" spans="5:5" ht="14.4" thickTop="1" thickBot="1">
      <c r="E15178"/>
    </row>
    <row r="15179" spans="5:5" ht="14.4" thickTop="1" thickBot="1">
      <c r="E15179"/>
    </row>
    <row r="15180" spans="5:5" ht="14.4" thickTop="1" thickBot="1">
      <c r="E15180"/>
    </row>
    <row r="15181" spans="5:5" ht="14.4" thickTop="1" thickBot="1">
      <c r="E15181"/>
    </row>
    <row r="15182" spans="5:5" ht="14.4" thickTop="1" thickBot="1">
      <c r="E15182"/>
    </row>
    <row r="15183" spans="5:5" ht="14.4" thickTop="1" thickBot="1">
      <c r="E15183"/>
    </row>
    <row r="15184" spans="5:5" ht="14.4" thickTop="1" thickBot="1">
      <c r="E15184"/>
    </row>
    <row r="15185" spans="5:5" ht="14.4" thickTop="1" thickBot="1">
      <c r="E15185"/>
    </row>
    <row r="15186" spans="5:5" ht="14.4" thickTop="1" thickBot="1">
      <c r="E15186"/>
    </row>
    <row r="15187" spans="5:5" ht="14.4" thickTop="1" thickBot="1">
      <c r="E15187"/>
    </row>
    <row r="15188" spans="5:5" ht="13.8" thickTop="1">
      <c r="E15188"/>
    </row>
    <row r="15189" spans="5:5">
      <c r="E15189"/>
    </row>
    <row r="15190" spans="5:5">
      <c r="E15190"/>
    </row>
    <row r="15191" spans="5:5">
      <c r="E15191"/>
    </row>
    <row r="15192" spans="5:5">
      <c r="E15192"/>
    </row>
    <row r="15193" spans="5:5">
      <c r="E15193"/>
    </row>
    <row r="15194" spans="5:5">
      <c r="E15194"/>
    </row>
    <row r="15195" spans="5:5">
      <c r="E15195"/>
    </row>
    <row r="15196" spans="5:5">
      <c r="E15196"/>
    </row>
    <row r="15197" spans="5:5">
      <c r="E15197"/>
    </row>
    <row r="15198" spans="5:5">
      <c r="E15198"/>
    </row>
    <row r="15199" spans="5:5">
      <c r="E15199"/>
    </row>
    <row r="15200" spans="5:5">
      <c r="E15200"/>
    </row>
    <row r="15201" spans="5:5" ht="13.8" thickBot="1">
      <c r="E15201"/>
    </row>
    <row r="15202" spans="5:5" ht="14.4" thickTop="1" thickBot="1">
      <c r="E15202"/>
    </row>
    <row r="15203" spans="5:5" ht="14.4" thickTop="1" thickBot="1">
      <c r="E15203"/>
    </row>
    <row r="15204" spans="5:5" ht="14.4" thickTop="1" thickBot="1">
      <c r="E15204"/>
    </row>
    <row r="15205" spans="5:5" ht="14.4" thickTop="1" thickBot="1">
      <c r="E15205"/>
    </row>
    <row r="15206" spans="5:5" ht="14.4" thickTop="1" thickBot="1">
      <c r="E15206"/>
    </row>
    <row r="15207" spans="5:5" ht="14.4" thickTop="1" thickBot="1">
      <c r="E15207"/>
    </row>
    <row r="15208" spans="5:5" ht="14.4" thickTop="1" thickBot="1">
      <c r="E15208"/>
    </row>
    <row r="15209" spans="5:5" ht="14.4" thickTop="1" thickBot="1">
      <c r="E15209"/>
    </row>
    <row r="15210" spans="5:5" ht="14.4" thickTop="1" thickBot="1">
      <c r="E15210"/>
    </row>
    <row r="15211" spans="5:5" ht="14.4" thickTop="1" thickBot="1">
      <c r="E15211"/>
    </row>
    <row r="15212" spans="5:5" ht="14.4" thickTop="1" thickBot="1">
      <c r="E15212"/>
    </row>
    <row r="15213" spans="5:5" ht="14.4" thickTop="1" thickBot="1">
      <c r="E15213"/>
    </row>
    <row r="15214" spans="5:5" ht="14.4" thickTop="1" thickBot="1">
      <c r="E15214"/>
    </row>
    <row r="15215" spans="5:5" ht="14.4" thickTop="1" thickBot="1">
      <c r="E15215"/>
    </row>
    <row r="15216" spans="5:5" ht="14.4" thickTop="1" thickBot="1">
      <c r="E15216"/>
    </row>
    <row r="15217" spans="5:5" ht="14.4" thickTop="1" thickBot="1">
      <c r="E15217"/>
    </row>
    <row r="15218" spans="5:5" ht="14.4" thickTop="1" thickBot="1">
      <c r="E15218"/>
    </row>
    <row r="15219" spans="5:5" ht="14.4" thickTop="1" thickBot="1">
      <c r="E15219"/>
    </row>
    <row r="15220" spans="5:5" ht="14.4" thickTop="1" thickBot="1">
      <c r="E15220"/>
    </row>
    <row r="15221" spans="5:5" ht="14.4" thickTop="1" thickBot="1">
      <c r="E15221"/>
    </row>
    <row r="15222" spans="5:5" ht="14.4" thickTop="1" thickBot="1">
      <c r="E15222"/>
    </row>
    <row r="15223" spans="5:5" ht="14.4" thickTop="1" thickBot="1">
      <c r="E15223"/>
    </row>
    <row r="15224" spans="5:5" ht="14.4" thickTop="1" thickBot="1">
      <c r="E15224"/>
    </row>
    <row r="15225" spans="5:5" ht="14.4" thickTop="1" thickBot="1">
      <c r="E15225"/>
    </row>
    <row r="15226" spans="5:5" ht="14.4" thickTop="1" thickBot="1">
      <c r="E15226"/>
    </row>
    <row r="15227" spans="5:5" ht="14.4" thickTop="1" thickBot="1">
      <c r="E15227"/>
    </row>
    <row r="15228" spans="5:5" ht="14.4" thickTop="1" thickBot="1">
      <c r="E15228"/>
    </row>
    <row r="15229" spans="5:5" ht="14.4" thickTop="1" thickBot="1">
      <c r="E15229"/>
    </row>
    <row r="15230" spans="5:5" ht="14.4" thickTop="1" thickBot="1">
      <c r="E15230"/>
    </row>
    <row r="15231" spans="5:5" ht="14.4" thickTop="1" thickBot="1">
      <c r="E15231"/>
    </row>
    <row r="15232" spans="5:5" ht="14.4" thickTop="1" thickBot="1">
      <c r="E15232"/>
    </row>
    <row r="15233" spans="5:5" ht="14.4" thickTop="1" thickBot="1">
      <c r="E15233"/>
    </row>
    <row r="15234" spans="5:5" ht="14.4" thickTop="1" thickBot="1">
      <c r="E15234"/>
    </row>
    <row r="15235" spans="5:5" ht="14.4" thickTop="1" thickBot="1">
      <c r="E15235"/>
    </row>
    <row r="15236" spans="5:5" ht="14.4" thickTop="1" thickBot="1">
      <c r="E15236"/>
    </row>
    <row r="15237" spans="5:5" ht="14.4" thickTop="1" thickBot="1">
      <c r="E15237"/>
    </row>
    <row r="15238" spans="5:5" ht="14.4" thickTop="1" thickBot="1">
      <c r="E15238"/>
    </row>
    <row r="15239" spans="5:5" ht="14.4" thickTop="1" thickBot="1">
      <c r="E15239"/>
    </row>
    <row r="15240" spans="5:5" ht="14.4" thickTop="1" thickBot="1">
      <c r="E15240"/>
    </row>
    <row r="15241" spans="5:5" ht="14.4" thickTop="1" thickBot="1">
      <c r="E15241"/>
    </row>
    <row r="15242" spans="5:5" ht="14.4" thickTop="1" thickBot="1">
      <c r="E15242"/>
    </row>
    <row r="15243" spans="5:5" ht="14.4" thickTop="1" thickBot="1">
      <c r="E15243"/>
    </row>
    <row r="15244" spans="5:5" ht="14.4" thickTop="1" thickBot="1">
      <c r="E15244"/>
    </row>
    <row r="15245" spans="5:5" ht="14.4" thickTop="1" thickBot="1">
      <c r="E15245"/>
    </row>
    <row r="15246" spans="5:5" ht="14.4" thickTop="1" thickBot="1">
      <c r="E15246"/>
    </row>
    <row r="15247" spans="5:5" ht="14.4" thickTop="1" thickBot="1">
      <c r="E15247"/>
    </row>
    <row r="15248" spans="5:5" ht="14.4" thickTop="1" thickBot="1">
      <c r="E15248"/>
    </row>
    <row r="15249" spans="5:5" ht="14.4" thickTop="1" thickBot="1">
      <c r="E15249"/>
    </row>
    <row r="15250" spans="5:5" ht="14.4" thickTop="1" thickBot="1">
      <c r="E15250"/>
    </row>
    <row r="15251" spans="5:5" ht="14.4" thickTop="1" thickBot="1">
      <c r="E15251"/>
    </row>
    <row r="15252" spans="5:5" ht="14.4" thickTop="1" thickBot="1">
      <c r="E15252"/>
    </row>
    <row r="15253" spans="5:5" ht="14.4" thickTop="1" thickBot="1">
      <c r="E15253"/>
    </row>
    <row r="15254" spans="5:5" ht="14.4" thickTop="1" thickBot="1">
      <c r="E15254"/>
    </row>
    <row r="15255" spans="5:5" ht="14.4" thickTop="1" thickBot="1">
      <c r="E15255"/>
    </row>
    <row r="15256" spans="5:5" ht="14.4" thickTop="1" thickBot="1">
      <c r="E15256"/>
    </row>
    <row r="15257" spans="5:5" ht="14.4" thickTop="1" thickBot="1">
      <c r="E15257"/>
    </row>
    <row r="15258" spans="5:5" ht="13.8" thickTop="1">
      <c r="E15258"/>
    </row>
    <row r="15259" spans="5:5">
      <c r="E15259"/>
    </row>
    <row r="15260" spans="5:5">
      <c r="E15260"/>
    </row>
    <row r="15261" spans="5:5">
      <c r="E15261"/>
    </row>
    <row r="15262" spans="5:5">
      <c r="E15262"/>
    </row>
    <row r="15263" spans="5:5">
      <c r="E15263"/>
    </row>
    <row r="15264" spans="5:5">
      <c r="E15264"/>
    </row>
    <row r="15265" spans="5:5">
      <c r="E15265"/>
    </row>
    <row r="15266" spans="5:5">
      <c r="E15266"/>
    </row>
    <row r="15267" spans="5:5">
      <c r="E15267"/>
    </row>
    <row r="15268" spans="5:5">
      <c r="E15268"/>
    </row>
    <row r="15269" spans="5:5">
      <c r="E15269"/>
    </row>
    <row r="15270" spans="5:5">
      <c r="E15270"/>
    </row>
    <row r="15271" spans="5:5" ht="13.8" thickBot="1">
      <c r="E15271"/>
    </row>
    <row r="15272" spans="5:5" ht="14.4" thickTop="1" thickBot="1">
      <c r="E15272"/>
    </row>
    <row r="15273" spans="5:5" ht="14.4" thickTop="1" thickBot="1">
      <c r="E15273"/>
    </row>
    <row r="15274" spans="5:5" ht="14.4" thickTop="1" thickBot="1">
      <c r="E15274"/>
    </row>
    <row r="15275" spans="5:5" ht="14.4" thickTop="1" thickBot="1">
      <c r="E15275"/>
    </row>
    <row r="15276" spans="5:5" ht="14.4" thickTop="1" thickBot="1">
      <c r="E15276"/>
    </row>
    <row r="15277" spans="5:5" ht="14.4" thickTop="1" thickBot="1">
      <c r="E15277"/>
    </row>
    <row r="15278" spans="5:5" ht="14.4" thickTop="1" thickBot="1">
      <c r="E15278"/>
    </row>
    <row r="15279" spans="5:5" ht="14.4" thickTop="1" thickBot="1">
      <c r="E15279"/>
    </row>
    <row r="15280" spans="5:5" ht="14.4" thickTop="1" thickBot="1">
      <c r="E15280"/>
    </row>
    <row r="15281" spans="5:5" ht="14.4" thickTop="1" thickBot="1">
      <c r="E15281"/>
    </row>
    <row r="15282" spans="5:5" ht="14.4" thickTop="1" thickBot="1">
      <c r="E15282"/>
    </row>
    <row r="15283" spans="5:5" ht="14.4" thickTop="1" thickBot="1">
      <c r="E15283"/>
    </row>
    <row r="15284" spans="5:5" ht="14.4" thickTop="1" thickBot="1">
      <c r="E15284"/>
    </row>
    <row r="15285" spans="5:5" ht="14.4" thickTop="1" thickBot="1">
      <c r="E15285"/>
    </row>
    <row r="15286" spans="5:5" ht="14.4" thickTop="1" thickBot="1">
      <c r="E15286"/>
    </row>
    <row r="15287" spans="5:5" ht="14.4" thickTop="1" thickBot="1">
      <c r="E15287"/>
    </row>
    <row r="15288" spans="5:5" ht="14.4" thickTop="1" thickBot="1">
      <c r="E15288"/>
    </row>
    <row r="15289" spans="5:5" ht="14.4" thickTop="1" thickBot="1">
      <c r="E15289"/>
    </row>
    <row r="15290" spans="5:5" ht="14.4" thickTop="1" thickBot="1">
      <c r="E15290"/>
    </row>
    <row r="15291" spans="5:5" ht="14.4" thickTop="1" thickBot="1">
      <c r="E15291"/>
    </row>
    <row r="15292" spans="5:5" ht="14.4" thickTop="1" thickBot="1">
      <c r="E15292"/>
    </row>
    <row r="15293" spans="5:5" ht="14.4" thickTop="1" thickBot="1">
      <c r="E15293"/>
    </row>
    <row r="15294" spans="5:5" ht="14.4" thickTop="1" thickBot="1">
      <c r="E15294"/>
    </row>
    <row r="15295" spans="5:5" ht="14.4" thickTop="1" thickBot="1">
      <c r="E15295"/>
    </row>
    <row r="15296" spans="5:5" ht="14.4" thickTop="1" thickBot="1">
      <c r="E15296"/>
    </row>
    <row r="15297" spans="5:5" ht="14.4" thickTop="1" thickBot="1">
      <c r="E15297"/>
    </row>
    <row r="15298" spans="5:5" ht="14.4" thickTop="1" thickBot="1">
      <c r="E15298"/>
    </row>
    <row r="15299" spans="5:5" ht="14.4" thickTop="1" thickBot="1">
      <c r="E15299"/>
    </row>
    <row r="15300" spans="5:5" ht="14.4" thickTop="1" thickBot="1">
      <c r="E15300"/>
    </row>
    <row r="15301" spans="5:5" ht="14.4" thickTop="1" thickBot="1">
      <c r="E15301"/>
    </row>
    <row r="15302" spans="5:5" ht="14.4" thickTop="1" thickBot="1">
      <c r="E15302"/>
    </row>
    <row r="15303" spans="5:5" ht="14.4" thickTop="1" thickBot="1">
      <c r="E15303"/>
    </row>
    <row r="15304" spans="5:5" ht="14.4" thickTop="1" thickBot="1">
      <c r="E15304"/>
    </row>
    <row r="15305" spans="5:5" ht="14.4" thickTop="1" thickBot="1">
      <c r="E15305"/>
    </row>
    <row r="15306" spans="5:5" ht="14.4" thickTop="1" thickBot="1">
      <c r="E15306"/>
    </row>
    <row r="15307" spans="5:5" ht="14.4" thickTop="1" thickBot="1">
      <c r="E15307"/>
    </row>
    <row r="15308" spans="5:5" ht="14.4" thickTop="1" thickBot="1">
      <c r="E15308"/>
    </row>
    <row r="15309" spans="5:5" ht="14.4" thickTop="1" thickBot="1">
      <c r="E15309"/>
    </row>
    <row r="15310" spans="5:5" ht="14.4" thickTop="1" thickBot="1">
      <c r="E15310"/>
    </row>
    <row r="15311" spans="5:5" ht="14.4" thickTop="1" thickBot="1">
      <c r="E15311"/>
    </row>
    <row r="15312" spans="5:5" ht="14.4" thickTop="1" thickBot="1">
      <c r="E15312"/>
    </row>
    <row r="15313" spans="5:5" ht="14.4" thickTop="1" thickBot="1">
      <c r="E15313"/>
    </row>
    <row r="15314" spans="5:5" ht="14.4" thickTop="1" thickBot="1">
      <c r="E15314"/>
    </row>
    <row r="15315" spans="5:5" ht="14.4" thickTop="1" thickBot="1">
      <c r="E15315"/>
    </row>
    <row r="15316" spans="5:5" ht="14.4" thickTop="1" thickBot="1">
      <c r="E15316"/>
    </row>
    <row r="15317" spans="5:5" ht="14.4" thickTop="1" thickBot="1">
      <c r="E15317"/>
    </row>
    <row r="15318" spans="5:5" ht="14.4" thickTop="1" thickBot="1">
      <c r="E15318"/>
    </row>
    <row r="15319" spans="5:5" ht="14.4" thickTop="1" thickBot="1">
      <c r="E15319"/>
    </row>
    <row r="15320" spans="5:5" ht="14.4" thickTop="1" thickBot="1">
      <c r="E15320"/>
    </row>
    <row r="15321" spans="5:5" ht="14.4" thickTop="1" thickBot="1">
      <c r="E15321"/>
    </row>
    <row r="15322" spans="5:5" ht="14.4" thickTop="1" thickBot="1">
      <c r="E15322"/>
    </row>
    <row r="15323" spans="5:5" ht="14.4" thickTop="1" thickBot="1">
      <c r="E15323"/>
    </row>
    <row r="15324" spans="5:5" ht="14.4" thickTop="1" thickBot="1">
      <c r="E15324"/>
    </row>
    <row r="15325" spans="5:5" ht="14.4" thickTop="1" thickBot="1">
      <c r="E15325"/>
    </row>
    <row r="15326" spans="5:5" ht="14.4" thickTop="1" thickBot="1">
      <c r="E15326"/>
    </row>
    <row r="15327" spans="5:5" ht="14.4" thickTop="1" thickBot="1">
      <c r="E15327"/>
    </row>
    <row r="15328" spans="5:5" ht="13.8" thickTop="1">
      <c r="E15328"/>
    </row>
    <row r="15329" spans="5:5">
      <c r="E15329"/>
    </row>
    <row r="15330" spans="5:5">
      <c r="E15330"/>
    </row>
    <row r="15331" spans="5:5">
      <c r="E15331"/>
    </row>
    <row r="15332" spans="5:5">
      <c r="E15332"/>
    </row>
    <row r="15333" spans="5:5">
      <c r="E15333"/>
    </row>
    <row r="15334" spans="5:5">
      <c r="E15334"/>
    </row>
    <row r="15335" spans="5:5">
      <c r="E15335"/>
    </row>
    <row r="15336" spans="5:5">
      <c r="E15336"/>
    </row>
    <row r="15337" spans="5:5">
      <c r="E15337"/>
    </row>
    <row r="15338" spans="5:5">
      <c r="E15338"/>
    </row>
    <row r="15339" spans="5:5">
      <c r="E15339"/>
    </row>
    <row r="15340" spans="5:5">
      <c r="E15340"/>
    </row>
    <row r="15341" spans="5:5" ht="13.8" thickBot="1">
      <c r="E15341"/>
    </row>
    <row r="15342" spans="5:5" ht="14.4" thickTop="1" thickBot="1">
      <c r="E15342"/>
    </row>
    <row r="15343" spans="5:5" ht="14.4" thickTop="1" thickBot="1">
      <c r="E15343"/>
    </row>
    <row r="15344" spans="5:5" ht="14.4" thickTop="1" thickBot="1">
      <c r="E15344"/>
    </row>
    <row r="15345" spans="5:5" ht="14.4" thickTop="1" thickBot="1">
      <c r="E15345"/>
    </row>
    <row r="15346" spans="5:5" ht="14.4" thickTop="1" thickBot="1">
      <c r="E15346"/>
    </row>
    <row r="15347" spans="5:5" ht="14.4" thickTop="1" thickBot="1">
      <c r="E15347"/>
    </row>
    <row r="15348" spans="5:5" ht="14.4" thickTop="1" thickBot="1">
      <c r="E15348"/>
    </row>
    <row r="15349" spans="5:5" ht="14.4" thickTop="1" thickBot="1">
      <c r="E15349"/>
    </row>
    <row r="15350" spans="5:5" ht="14.4" thickTop="1" thickBot="1">
      <c r="E15350"/>
    </row>
    <row r="15351" spans="5:5" ht="14.4" thickTop="1" thickBot="1">
      <c r="E15351"/>
    </row>
    <row r="15352" spans="5:5" ht="14.4" thickTop="1" thickBot="1">
      <c r="E15352"/>
    </row>
    <row r="15353" spans="5:5" ht="14.4" thickTop="1" thickBot="1">
      <c r="E15353"/>
    </row>
    <row r="15354" spans="5:5" ht="14.4" thickTop="1" thickBot="1">
      <c r="E15354"/>
    </row>
    <row r="15355" spans="5:5" ht="14.4" thickTop="1" thickBot="1">
      <c r="E15355"/>
    </row>
    <row r="15356" spans="5:5" ht="14.4" thickTop="1" thickBot="1">
      <c r="E15356"/>
    </row>
    <row r="15357" spans="5:5" ht="14.4" thickTop="1" thickBot="1">
      <c r="E15357"/>
    </row>
    <row r="15358" spans="5:5" ht="14.4" thickTop="1" thickBot="1">
      <c r="E15358"/>
    </row>
    <row r="15359" spans="5:5" ht="14.4" thickTop="1" thickBot="1">
      <c r="E15359"/>
    </row>
    <row r="15360" spans="5:5" ht="14.4" thickTop="1" thickBot="1">
      <c r="E15360"/>
    </row>
    <row r="15361" spans="5:5" ht="14.4" thickTop="1" thickBot="1">
      <c r="E15361"/>
    </row>
    <row r="15362" spans="5:5" ht="14.4" thickTop="1" thickBot="1">
      <c r="E15362"/>
    </row>
    <row r="15363" spans="5:5" ht="14.4" thickTop="1" thickBot="1">
      <c r="E15363"/>
    </row>
    <row r="15364" spans="5:5" ht="14.4" thickTop="1" thickBot="1">
      <c r="E15364"/>
    </row>
    <row r="15365" spans="5:5" ht="14.4" thickTop="1" thickBot="1">
      <c r="E15365"/>
    </row>
    <row r="15366" spans="5:5" ht="14.4" thickTop="1" thickBot="1">
      <c r="E15366"/>
    </row>
    <row r="15367" spans="5:5" ht="14.4" thickTop="1" thickBot="1">
      <c r="E15367"/>
    </row>
    <row r="15368" spans="5:5" ht="14.4" thickTop="1" thickBot="1">
      <c r="E15368"/>
    </row>
    <row r="15369" spans="5:5" ht="14.4" thickTop="1" thickBot="1">
      <c r="E15369"/>
    </row>
    <row r="15370" spans="5:5" ht="14.4" thickTop="1" thickBot="1">
      <c r="E15370"/>
    </row>
    <row r="15371" spans="5:5" ht="14.4" thickTop="1" thickBot="1">
      <c r="E15371"/>
    </row>
    <row r="15372" spans="5:5" ht="14.4" thickTop="1" thickBot="1">
      <c r="E15372"/>
    </row>
    <row r="15373" spans="5:5" ht="14.4" thickTop="1" thickBot="1">
      <c r="E15373"/>
    </row>
    <row r="15374" spans="5:5" ht="14.4" thickTop="1" thickBot="1">
      <c r="E15374"/>
    </row>
    <row r="15375" spans="5:5" ht="14.4" thickTop="1" thickBot="1">
      <c r="E15375"/>
    </row>
    <row r="15376" spans="5:5" ht="14.4" thickTop="1" thickBot="1">
      <c r="E15376"/>
    </row>
    <row r="15377" spans="5:5" ht="14.4" thickTop="1" thickBot="1">
      <c r="E15377"/>
    </row>
    <row r="15378" spans="5:5" ht="14.4" thickTop="1" thickBot="1">
      <c r="E15378"/>
    </row>
    <row r="15379" spans="5:5" ht="14.4" thickTop="1" thickBot="1">
      <c r="E15379"/>
    </row>
    <row r="15380" spans="5:5" ht="14.4" thickTop="1" thickBot="1">
      <c r="E15380"/>
    </row>
    <row r="15381" spans="5:5" ht="14.4" thickTop="1" thickBot="1">
      <c r="E15381"/>
    </row>
    <row r="15382" spans="5:5" ht="14.4" thickTop="1" thickBot="1">
      <c r="E15382"/>
    </row>
    <row r="15383" spans="5:5" ht="14.4" thickTop="1" thickBot="1">
      <c r="E15383"/>
    </row>
    <row r="15384" spans="5:5" ht="14.4" thickTop="1" thickBot="1">
      <c r="E15384"/>
    </row>
    <row r="15385" spans="5:5" ht="14.4" thickTop="1" thickBot="1">
      <c r="E15385"/>
    </row>
    <row r="15386" spans="5:5" ht="14.4" thickTop="1" thickBot="1">
      <c r="E15386"/>
    </row>
    <row r="15387" spans="5:5" ht="14.4" thickTop="1" thickBot="1">
      <c r="E15387"/>
    </row>
    <row r="15388" spans="5:5" ht="14.4" thickTop="1" thickBot="1">
      <c r="E15388"/>
    </row>
    <row r="15389" spans="5:5" ht="14.4" thickTop="1" thickBot="1">
      <c r="E15389"/>
    </row>
    <row r="15390" spans="5:5" ht="14.4" thickTop="1" thickBot="1">
      <c r="E15390"/>
    </row>
    <row r="15391" spans="5:5" ht="14.4" thickTop="1" thickBot="1">
      <c r="E15391"/>
    </row>
    <row r="15392" spans="5:5" ht="14.4" thickTop="1" thickBot="1">
      <c r="E15392"/>
    </row>
    <row r="15393" spans="5:5" ht="14.4" thickTop="1" thickBot="1">
      <c r="E15393"/>
    </row>
    <row r="15394" spans="5:5" ht="14.4" thickTop="1" thickBot="1">
      <c r="E15394"/>
    </row>
    <row r="15395" spans="5:5" ht="14.4" thickTop="1" thickBot="1">
      <c r="E15395"/>
    </row>
    <row r="15396" spans="5:5" ht="14.4" thickTop="1" thickBot="1">
      <c r="E15396"/>
    </row>
    <row r="15397" spans="5:5" ht="14.4" thickTop="1" thickBot="1">
      <c r="E15397"/>
    </row>
    <row r="15398" spans="5:5" ht="13.8" thickTop="1">
      <c r="E15398"/>
    </row>
    <row r="15399" spans="5:5">
      <c r="E15399"/>
    </row>
    <row r="15400" spans="5:5">
      <c r="E15400"/>
    </row>
    <row r="15401" spans="5:5">
      <c r="E15401"/>
    </row>
    <row r="15402" spans="5:5">
      <c r="E15402"/>
    </row>
    <row r="15403" spans="5:5">
      <c r="E15403"/>
    </row>
    <row r="15404" spans="5:5">
      <c r="E15404"/>
    </row>
    <row r="15405" spans="5:5">
      <c r="E15405"/>
    </row>
    <row r="15406" spans="5:5">
      <c r="E15406"/>
    </row>
    <row r="15407" spans="5:5">
      <c r="E15407"/>
    </row>
    <row r="15408" spans="5:5">
      <c r="E15408"/>
    </row>
    <row r="15409" spans="5:5">
      <c r="E15409"/>
    </row>
    <row r="15410" spans="5:5">
      <c r="E15410"/>
    </row>
    <row r="15411" spans="5:5" ht="13.8" thickBot="1">
      <c r="E15411"/>
    </row>
    <row r="15412" spans="5:5" ht="14.4" thickTop="1" thickBot="1">
      <c r="E15412"/>
    </row>
    <row r="15413" spans="5:5" ht="14.4" thickTop="1" thickBot="1">
      <c r="E15413"/>
    </row>
    <row r="15414" spans="5:5" ht="14.4" thickTop="1" thickBot="1">
      <c r="E15414"/>
    </row>
    <row r="15415" spans="5:5" ht="14.4" thickTop="1" thickBot="1">
      <c r="E15415"/>
    </row>
    <row r="15416" spans="5:5" ht="14.4" thickTop="1" thickBot="1">
      <c r="E15416"/>
    </row>
    <row r="15417" spans="5:5" ht="14.4" thickTop="1" thickBot="1">
      <c r="E15417"/>
    </row>
    <row r="15418" spans="5:5" ht="14.4" thickTop="1" thickBot="1">
      <c r="E15418"/>
    </row>
    <row r="15419" spans="5:5" ht="14.4" thickTop="1" thickBot="1">
      <c r="E15419"/>
    </row>
    <row r="15420" spans="5:5" ht="14.4" thickTop="1" thickBot="1">
      <c r="E15420"/>
    </row>
    <row r="15421" spans="5:5" ht="14.4" thickTop="1" thickBot="1">
      <c r="E15421"/>
    </row>
    <row r="15422" spans="5:5" ht="14.4" thickTop="1" thickBot="1">
      <c r="E15422"/>
    </row>
    <row r="15423" spans="5:5" ht="14.4" thickTop="1" thickBot="1">
      <c r="E15423"/>
    </row>
    <row r="15424" spans="5:5" ht="14.4" thickTop="1" thickBot="1">
      <c r="E15424"/>
    </row>
    <row r="15425" spans="5:5" ht="14.4" thickTop="1" thickBot="1">
      <c r="E15425"/>
    </row>
    <row r="15426" spans="5:5" ht="14.4" thickTop="1" thickBot="1">
      <c r="E15426"/>
    </row>
    <row r="15427" spans="5:5" ht="14.4" thickTop="1" thickBot="1">
      <c r="E15427"/>
    </row>
    <row r="15428" spans="5:5" ht="14.4" thickTop="1" thickBot="1">
      <c r="E15428"/>
    </row>
    <row r="15429" spans="5:5" ht="14.4" thickTop="1" thickBot="1">
      <c r="E15429"/>
    </row>
    <row r="15430" spans="5:5" ht="14.4" thickTop="1" thickBot="1">
      <c r="E15430"/>
    </row>
    <row r="15431" spans="5:5" ht="14.4" thickTop="1" thickBot="1">
      <c r="E15431"/>
    </row>
    <row r="15432" spans="5:5" ht="14.4" thickTop="1" thickBot="1">
      <c r="E15432"/>
    </row>
    <row r="15433" spans="5:5" ht="14.4" thickTop="1" thickBot="1">
      <c r="E15433"/>
    </row>
    <row r="15434" spans="5:5" ht="14.4" thickTop="1" thickBot="1">
      <c r="E15434"/>
    </row>
    <row r="15435" spans="5:5" ht="14.4" thickTop="1" thickBot="1">
      <c r="E15435"/>
    </row>
    <row r="15436" spans="5:5" ht="14.4" thickTop="1" thickBot="1">
      <c r="E15436"/>
    </row>
    <row r="15437" spans="5:5" ht="14.4" thickTop="1" thickBot="1">
      <c r="E15437"/>
    </row>
    <row r="15438" spans="5:5" ht="14.4" thickTop="1" thickBot="1">
      <c r="E15438"/>
    </row>
    <row r="15439" spans="5:5" ht="14.4" thickTop="1" thickBot="1">
      <c r="E15439"/>
    </row>
    <row r="15440" spans="5:5" ht="14.4" thickTop="1" thickBot="1">
      <c r="E15440"/>
    </row>
    <row r="15441" spans="5:5" ht="14.4" thickTop="1" thickBot="1">
      <c r="E15441"/>
    </row>
    <row r="15442" spans="5:5" ht="14.4" thickTop="1" thickBot="1">
      <c r="E15442"/>
    </row>
    <row r="15443" spans="5:5" ht="14.4" thickTop="1" thickBot="1">
      <c r="E15443"/>
    </row>
    <row r="15444" spans="5:5" ht="14.4" thickTop="1" thickBot="1">
      <c r="E15444"/>
    </row>
    <row r="15445" spans="5:5" ht="14.4" thickTop="1" thickBot="1">
      <c r="E15445"/>
    </row>
    <row r="15446" spans="5:5" ht="14.4" thickTop="1" thickBot="1">
      <c r="E15446"/>
    </row>
    <row r="15447" spans="5:5" ht="14.4" thickTop="1" thickBot="1">
      <c r="E15447"/>
    </row>
    <row r="15448" spans="5:5" ht="14.4" thickTop="1" thickBot="1">
      <c r="E15448"/>
    </row>
    <row r="15449" spans="5:5" ht="14.4" thickTop="1" thickBot="1">
      <c r="E15449"/>
    </row>
    <row r="15450" spans="5:5" ht="14.4" thickTop="1" thickBot="1">
      <c r="E15450"/>
    </row>
    <row r="15451" spans="5:5" ht="14.4" thickTop="1" thickBot="1">
      <c r="E15451"/>
    </row>
    <row r="15452" spans="5:5" ht="14.4" thickTop="1" thickBot="1">
      <c r="E15452"/>
    </row>
    <row r="15453" spans="5:5" ht="14.4" thickTop="1" thickBot="1">
      <c r="E15453"/>
    </row>
    <row r="15454" spans="5:5" ht="14.4" thickTop="1" thickBot="1">
      <c r="E15454"/>
    </row>
    <row r="15455" spans="5:5" ht="14.4" thickTop="1" thickBot="1">
      <c r="E15455"/>
    </row>
    <row r="15456" spans="5:5" ht="14.4" thickTop="1" thickBot="1">
      <c r="E15456"/>
    </row>
    <row r="15457" spans="5:5" ht="14.4" thickTop="1" thickBot="1">
      <c r="E15457"/>
    </row>
    <row r="15458" spans="5:5" ht="14.4" thickTop="1" thickBot="1">
      <c r="E15458"/>
    </row>
    <row r="15459" spans="5:5" ht="14.4" thickTop="1" thickBot="1">
      <c r="E15459"/>
    </row>
    <row r="15460" spans="5:5" ht="14.4" thickTop="1" thickBot="1">
      <c r="E15460"/>
    </row>
    <row r="15461" spans="5:5" ht="14.4" thickTop="1" thickBot="1">
      <c r="E15461"/>
    </row>
    <row r="15462" spans="5:5" ht="14.4" thickTop="1" thickBot="1">
      <c r="E15462"/>
    </row>
    <row r="15463" spans="5:5" ht="14.4" thickTop="1" thickBot="1">
      <c r="E15463"/>
    </row>
    <row r="15464" spans="5:5" ht="14.4" thickTop="1" thickBot="1">
      <c r="E15464"/>
    </row>
    <row r="15465" spans="5:5" ht="14.4" thickTop="1" thickBot="1">
      <c r="E15465"/>
    </row>
    <row r="15466" spans="5:5" ht="14.4" thickTop="1" thickBot="1">
      <c r="E15466"/>
    </row>
    <row r="15467" spans="5:5" ht="14.4" thickTop="1" thickBot="1">
      <c r="E15467"/>
    </row>
    <row r="15468" spans="5:5" ht="13.8" thickTop="1">
      <c r="E15468"/>
    </row>
    <row r="15469" spans="5:5">
      <c r="E15469"/>
    </row>
    <row r="15470" spans="5:5">
      <c r="E15470"/>
    </row>
    <row r="15471" spans="5:5">
      <c r="E15471"/>
    </row>
    <row r="15472" spans="5:5">
      <c r="E15472"/>
    </row>
    <row r="15473" spans="5:5">
      <c r="E15473"/>
    </row>
    <row r="15474" spans="5:5">
      <c r="E15474"/>
    </row>
    <row r="15475" spans="5:5">
      <c r="E15475"/>
    </row>
    <row r="15476" spans="5:5">
      <c r="E15476"/>
    </row>
    <row r="15477" spans="5:5">
      <c r="E15477"/>
    </row>
    <row r="15478" spans="5:5">
      <c r="E15478"/>
    </row>
    <row r="15479" spans="5:5">
      <c r="E15479"/>
    </row>
    <row r="15480" spans="5:5">
      <c r="E15480"/>
    </row>
    <row r="15481" spans="5:5" ht="13.8" thickBot="1">
      <c r="E15481"/>
    </row>
    <row r="15482" spans="5:5" ht="14.4" thickTop="1" thickBot="1">
      <c r="E15482"/>
    </row>
    <row r="15483" spans="5:5" ht="14.4" thickTop="1" thickBot="1">
      <c r="E15483"/>
    </row>
    <row r="15484" spans="5:5" ht="14.4" thickTop="1" thickBot="1">
      <c r="E15484"/>
    </row>
    <row r="15485" spans="5:5" ht="14.4" thickTop="1" thickBot="1">
      <c r="E15485"/>
    </row>
    <row r="15486" spans="5:5" ht="14.4" thickTop="1" thickBot="1">
      <c r="E15486"/>
    </row>
    <row r="15487" spans="5:5" ht="14.4" thickTop="1" thickBot="1">
      <c r="E15487"/>
    </row>
    <row r="15488" spans="5:5" ht="14.4" thickTop="1" thickBot="1">
      <c r="E15488"/>
    </row>
    <row r="15489" spans="5:5" ht="14.4" thickTop="1" thickBot="1">
      <c r="E15489"/>
    </row>
    <row r="15490" spans="5:5" ht="14.4" thickTop="1" thickBot="1">
      <c r="E15490"/>
    </row>
    <row r="15491" spans="5:5" ht="14.4" thickTop="1" thickBot="1">
      <c r="E15491"/>
    </row>
    <row r="15492" spans="5:5" ht="14.4" thickTop="1" thickBot="1">
      <c r="E15492"/>
    </row>
    <row r="15493" spans="5:5" ht="14.4" thickTop="1" thickBot="1">
      <c r="E15493"/>
    </row>
    <row r="15494" spans="5:5" ht="14.4" thickTop="1" thickBot="1">
      <c r="E15494"/>
    </row>
    <row r="15495" spans="5:5" ht="14.4" thickTop="1" thickBot="1">
      <c r="E15495"/>
    </row>
    <row r="15496" spans="5:5" ht="14.4" thickTop="1" thickBot="1">
      <c r="E15496"/>
    </row>
    <row r="15497" spans="5:5" ht="14.4" thickTop="1" thickBot="1">
      <c r="E15497"/>
    </row>
    <row r="15498" spans="5:5" ht="14.4" thickTop="1" thickBot="1">
      <c r="E15498"/>
    </row>
    <row r="15499" spans="5:5" ht="14.4" thickTop="1" thickBot="1">
      <c r="E15499"/>
    </row>
    <row r="15500" spans="5:5" ht="14.4" thickTop="1" thickBot="1">
      <c r="E15500"/>
    </row>
    <row r="15501" spans="5:5" ht="14.4" thickTop="1" thickBot="1">
      <c r="E15501"/>
    </row>
    <row r="15502" spans="5:5" ht="14.4" thickTop="1" thickBot="1">
      <c r="E15502"/>
    </row>
    <row r="15503" spans="5:5" ht="14.4" thickTop="1" thickBot="1">
      <c r="E15503"/>
    </row>
    <row r="15504" spans="5:5" ht="14.4" thickTop="1" thickBot="1">
      <c r="E15504"/>
    </row>
    <row r="15505" spans="5:5" ht="14.4" thickTop="1" thickBot="1">
      <c r="E15505"/>
    </row>
    <row r="15506" spans="5:5" ht="14.4" thickTop="1" thickBot="1">
      <c r="E15506"/>
    </row>
    <row r="15507" spans="5:5" ht="14.4" thickTop="1" thickBot="1">
      <c r="E15507"/>
    </row>
    <row r="15508" spans="5:5" ht="14.4" thickTop="1" thickBot="1">
      <c r="E15508"/>
    </row>
    <row r="15509" spans="5:5" ht="14.4" thickTop="1" thickBot="1">
      <c r="E15509"/>
    </row>
    <row r="15510" spans="5:5" ht="14.4" thickTop="1" thickBot="1">
      <c r="E15510"/>
    </row>
    <row r="15511" spans="5:5" ht="14.4" thickTop="1" thickBot="1">
      <c r="E15511"/>
    </row>
    <row r="15512" spans="5:5" ht="14.4" thickTop="1" thickBot="1">
      <c r="E15512"/>
    </row>
    <row r="15513" spans="5:5" ht="14.4" thickTop="1" thickBot="1">
      <c r="E15513"/>
    </row>
    <row r="15514" spans="5:5" ht="14.4" thickTop="1" thickBot="1">
      <c r="E15514"/>
    </row>
    <row r="15515" spans="5:5" ht="14.4" thickTop="1" thickBot="1">
      <c r="E15515"/>
    </row>
    <row r="15516" spans="5:5" ht="14.4" thickTop="1" thickBot="1">
      <c r="E15516"/>
    </row>
    <row r="15517" spans="5:5" ht="14.4" thickTop="1" thickBot="1">
      <c r="E15517"/>
    </row>
    <row r="15518" spans="5:5" ht="14.4" thickTop="1" thickBot="1">
      <c r="E15518"/>
    </row>
    <row r="15519" spans="5:5" ht="14.4" thickTop="1" thickBot="1">
      <c r="E15519"/>
    </row>
    <row r="15520" spans="5:5" ht="14.4" thickTop="1" thickBot="1">
      <c r="E15520"/>
    </row>
    <row r="15521" spans="5:5" ht="14.4" thickTop="1" thickBot="1">
      <c r="E15521"/>
    </row>
    <row r="15522" spans="5:5" ht="14.4" thickTop="1" thickBot="1">
      <c r="E15522"/>
    </row>
    <row r="15523" spans="5:5" ht="14.4" thickTop="1" thickBot="1">
      <c r="E15523"/>
    </row>
    <row r="15524" spans="5:5" ht="14.4" thickTop="1" thickBot="1">
      <c r="E15524"/>
    </row>
    <row r="15525" spans="5:5" ht="14.4" thickTop="1" thickBot="1">
      <c r="E15525"/>
    </row>
    <row r="15526" spans="5:5" ht="14.4" thickTop="1" thickBot="1">
      <c r="E15526"/>
    </row>
    <row r="15527" spans="5:5" ht="14.4" thickTop="1" thickBot="1">
      <c r="E15527"/>
    </row>
    <row r="15528" spans="5:5" ht="14.4" thickTop="1" thickBot="1">
      <c r="E15528"/>
    </row>
    <row r="15529" spans="5:5" ht="14.4" thickTop="1" thickBot="1">
      <c r="E15529"/>
    </row>
    <row r="15530" spans="5:5" ht="14.4" thickTop="1" thickBot="1">
      <c r="E15530"/>
    </row>
    <row r="15531" spans="5:5" ht="14.4" thickTop="1" thickBot="1">
      <c r="E15531"/>
    </row>
    <row r="15532" spans="5:5" ht="14.4" thickTop="1" thickBot="1">
      <c r="E15532"/>
    </row>
    <row r="15533" spans="5:5" ht="14.4" thickTop="1" thickBot="1">
      <c r="E15533"/>
    </row>
    <row r="15534" spans="5:5" ht="14.4" thickTop="1" thickBot="1">
      <c r="E15534"/>
    </row>
    <row r="15535" spans="5:5" ht="14.4" thickTop="1" thickBot="1">
      <c r="E15535"/>
    </row>
    <row r="15536" spans="5:5" ht="14.4" thickTop="1" thickBot="1">
      <c r="E15536"/>
    </row>
    <row r="15537" spans="5:5" ht="14.4" thickTop="1" thickBot="1">
      <c r="E15537"/>
    </row>
    <row r="15538" spans="5:5" ht="13.8" thickTop="1">
      <c r="E15538"/>
    </row>
    <row r="15539" spans="5:5">
      <c r="E15539"/>
    </row>
    <row r="15540" spans="5:5">
      <c r="E15540"/>
    </row>
    <row r="15541" spans="5:5">
      <c r="E15541"/>
    </row>
    <row r="15542" spans="5:5">
      <c r="E15542"/>
    </row>
    <row r="15543" spans="5:5">
      <c r="E15543"/>
    </row>
    <row r="15544" spans="5:5">
      <c r="E15544"/>
    </row>
    <row r="15545" spans="5:5">
      <c r="E15545"/>
    </row>
    <row r="15546" spans="5:5">
      <c r="E15546"/>
    </row>
    <row r="15547" spans="5:5">
      <c r="E15547"/>
    </row>
    <row r="15548" spans="5:5">
      <c r="E15548"/>
    </row>
    <row r="15549" spans="5:5">
      <c r="E15549"/>
    </row>
    <row r="15550" spans="5:5">
      <c r="E15550"/>
    </row>
    <row r="15551" spans="5:5" ht="13.8" thickBot="1">
      <c r="E15551"/>
    </row>
    <row r="15552" spans="5:5" ht="14.4" thickTop="1" thickBot="1">
      <c r="E15552"/>
    </row>
    <row r="15553" spans="5:5" ht="14.4" thickTop="1" thickBot="1">
      <c r="E15553"/>
    </row>
    <row r="15554" spans="5:5" ht="14.4" thickTop="1" thickBot="1">
      <c r="E15554"/>
    </row>
    <row r="15555" spans="5:5" ht="14.4" thickTop="1" thickBot="1">
      <c r="E15555"/>
    </row>
    <row r="15556" spans="5:5" ht="14.4" thickTop="1" thickBot="1">
      <c r="E15556"/>
    </row>
    <row r="15557" spans="5:5" ht="14.4" thickTop="1" thickBot="1">
      <c r="E15557"/>
    </row>
    <row r="15558" spans="5:5" ht="14.4" thickTop="1" thickBot="1">
      <c r="E15558"/>
    </row>
    <row r="15559" spans="5:5" ht="14.4" thickTop="1" thickBot="1">
      <c r="E15559"/>
    </row>
    <row r="15560" spans="5:5" ht="14.4" thickTop="1" thickBot="1">
      <c r="E15560"/>
    </row>
    <row r="15561" spans="5:5" ht="14.4" thickTop="1" thickBot="1">
      <c r="E15561"/>
    </row>
    <row r="15562" spans="5:5" ht="14.4" thickTop="1" thickBot="1">
      <c r="E15562"/>
    </row>
    <row r="15563" spans="5:5" ht="14.4" thickTop="1" thickBot="1">
      <c r="E15563"/>
    </row>
    <row r="15564" spans="5:5" ht="14.4" thickTop="1" thickBot="1">
      <c r="E15564"/>
    </row>
    <row r="15565" spans="5:5" ht="14.4" thickTop="1" thickBot="1">
      <c r="E15565"/>
    </row>
    <row r="15566" spans="5:5" ht="14.4" thickTop="1" thickBot="1">
      <c r="E15566"/>
    </row>
    <row r="15567" spans="5:5" ht="14.4" thickTop="1" thickBot="1">
      <c r="E15567"/>
    </row>
    <row r="15568" spans="5:5" ht="14.4" thickTop="1" thickBot="1">
      <c r="E15568"/>
    </row>
    <row r="15569" spans="5:5" ht="14.4" thickTop="1" thickBot="1">
      <c r="E15569"/>
    </row>
    <row r="15570" spans="5:5" ht="14.4" thickTop="1" thickBot="1">
      <c r="E15570"/>
    </row>
    <row r="15571" spans="5:5" ht="14.4" thickTop="1" thickBot="1">
      <c r="E15571"/>
    </row>
    <row r="15572" spans="5:5" ht="14.4" thickTop="1" thickBot="1">
      <c r="E15572"/>
    </row>
    <row r="15573" spans="5:5" ht="14.4" thickTop="1" thickBot="1">
      <c r="E15573"/>
    </row>
    <row r="15574" spans="5:5" ht="14.4" thickTop="1" thickBot="1">
      <c r="E15574"/>
    </row>
    <row r="15575" spans="5:5" ht="14.4" thickTop="1" thickBot="1">
      <c r="E15575"/>
    </row>
    <row r="15576" spans="5:5" ht="14.4" thickTop="1" thickBot="1">
      <c r="E15576"/>
    </row>
    <row r="15577" spans="5:5" ht="14.4" thickTop="1" thickBot="1">
      <c r="E15577"/>
    </row>
    <row r="15578" spans="5:5" ht="14.4" thickTop="1" thickBot="1">
      <c r="E15578"/>
    </row>
    <row r="15579" spans="5:5" ht="14.4" thickTop="1" thickBot="1">
      <c r="E15579"/>
    </row>
    <row r="15580" spans="5:5" ht="14.4" thickTop="1" thickBot="1">
      <c r="E15580"/>
    </row>
    <row r="15581" spans="5:5" ht="14.4" thickTop="1" thickBot="1">
      <c r="E15581"/>
    </row>
    <row r="15582" spans="5:5" ht="14.4" thickTop="1" thickBot="1">
      <c r="E15582"/>
    </row>
    <row r="15583" spans="5:5" ht="14.4" thickTop="1" thickBot="1">
      <c r="E15583"/>
    </row>
    <row r="15584" spans="5:5" ht="14.4" thickTop="1" thickBot="1">
      <c r="E15584"/>
    </row>
    <row r="15585" spans="5:5" ht="14.4" thickTop="1" thickBot="1">
      <c r="E15585"/>
    </row>
    <row r="15586" spans="5:5" ht="14.4" thickTop="1" thickBot="1">
      <c r="E15586"/>
    </row>
    <row r="15587" spans="5:5" ht="14.4" thickTop="1" thickBot="1">
      <c r="E15587"/>
    </row>
    <row r="15588" spans="5:5" ht="14.4" thickTop="1" thickBot="1">
      <c r="E15588"/>
    </row>
    <row r="15589" spans="5:5" ht="14.4" thickTop="1" thickBot="1">
      <c r="E15589"/>
    </row>
    <row r="15590" spans="5:5" ht="14.4" thickTop="1" thickBot="1">
      <c r="E15590"/>
    </row>
    <row r="15591" spans="5:5" ht="14.4" thickTop="1" thickBot="1">
      <c r="E15591"/>
    </row>
    <row r="15592" spans="5:5" ht="14.4" thickTop="1" thickBot="1">
      <c r="E15592"/>
    </row>
    <row r="15593" spans="5:5" ht="14.4" thickTop="1" thickBot="1">
      <c r="E15593"/>
    </row>
    <row r="15594" spans="5:5" ht="14.4" thickTop="1" thickBot="1">
      <c r="E15594"/>
    </row>
    <row r="15595" spans="5:5" ht="14.4" thickTop="1" thickBot="1">
      <c r="E15595"/>
    </row>
    <row r="15596" spans="5:5" ht="14.4" thickTop="1" thickBot="1">
      <c r="E15596"/>
    </row>
    <row r="15597" spans="5:5" ht="14.4" thickTop="1" thickBot="1">
      <c r="E15597"/>
    </row>
    <row r="15598" spans="5:5" ht="14.4" thickTop="1" thickBot="1">
      <c r="E15598"/>
    </row>
    <row r="15599" spans="5:5" ht="14.4" thickTop="1" thickBot="1">
      <c r="E15599"/>
    </row>
    <row r="15600" spans="5:5" ht="14.4" thickTop="1" thickBot="1">
      <c r="E15600"/>
    </row>
    <row r="15601" spans="5:5" ht="14.4" thickTop="1" thickBot="1">
      <c r="E15601"/>
    </row>
    <row r="15602" spans="5:5" ht="14.4" thickTop="1" thickBot="1">
      <c r="E15602"/>
    </row>
    <row r="15603" spans="5:5" ht="14.4" thickTop="1" thickBot="1">
      <c r="E15603"/>
    </row>
    <row r="15604" spans="5:5" ht="14.4" thickTop="1" thickBot="1">
      <c r="E15604"/>
    </row>
    <row r="15605" spans="5:5" ht="14.4" thickTop="1" thickBot="1">
      <c r="E15605"/>
    </row>
    <row r="15606" spans="5:5" ht="14.4" thickTop="1" thickBot="1">
      <c r="E15606"/>
    </row>
    <row r="15607" spans="5:5" ht="14.4" thickTop="1" thickBot="1">
      <c r="E15607"/>
    </row>
    <row r="15608" spans="5:5" ht="13.8" thickTop="1">
      <c r="E15608"/>
    </row>
    <row r="15609" spans="5:5">
      <c r="E15609"/>
    </row>
    <row r="15610" spans="5:5">
      <c r="E15610"/>
    </row>
    <row r="15611" spans="5:5">
      <c r="E15611"/>
    </row>
    <row r="15612" spans="5:5">
      <c r="E15612"/>
    </row>
    <row r="15613" spans="5:5">
      <c r="E15613"/>
    </row>
    <row r="15614" spans="5:5">
      <c r="E15614"/>
    </row>
    <row r="15615" spans="5:5">
      <c r="E15615"/>
    </row>
    <row r="15616" spans="5:5">
      <c r="E15616"/>
    </row>
    <row r="15617" spans="5:5">
      <c r="E15617"/>
    </row>
    <row r="15618" spans="5:5">
      <c r="E15618"/>
    </row>
    <row r="15619" spans="5:5">
      <c r="E15619"/>
    </row>
    <row r="15620" spans="5:5">
      <c r="E15620"/>
    </row>
    <row r="15621" spans="5:5" ht="13.8" thickBot="1">
      <c r="E15621"/>
    </row>
    <row r="15622" spans="5:5" ht="14.4" thickTop="1" thickBot="1">
      <c r="E15622"/>
    </row>
    <row r="15623" spans="5:5" ht="14.4" thickTop="1" thickBot="1">
      <c r="E15623"/>
    </row>
    <row r="15624" spans="5:5" ht="14.4" thickTop="1" thickBot="1">
      <c r="E15624"/>
    </row>
    <row r="15625" spans="5:5" ht="14.4" thickTop="1" thickBot="1">
      <c r="E15625"/>
    </row>
    <row r="15626" spans="5:5" ht="14.4" thickTop="1" thickBot="1">
      <c r="E15626"/>
    </row>
    <row r="15627" spans="5:5" ht="14.4" thickTop="1" thickBot="1">
      <c r="E15627"/>
    </row>
    <row r="15628" spans="5:5" ht="14.4" thickTop="1" thickBot="1">
      <c r="E15628"/>
    </row>
    <row r="15629" spans="5:5" ht="14.4" thickTop="1" thickBot="1">
      <c r="E15629"/>
    </row>
    <row r="15630" spans="5:5" ht="14.4" thickTop="1" thickBot="1">
      <c r="E15630"/>
    </row>
    <row r="15631" spans="5:5" ht="14.4" thickTop="1" thickBot="1">
      <c r="E15631"/>
    </row>
    <row r="15632" spans="5:5" ht="14.4" thickTop="1" thickBot="1">
      <c r="E15632"/>
    </row>
    <row r="15633" spans="5:5" ht="14.4" thickTop="1" thickBot="1">
      <c r="E15633"/>
    </row>
    <row r="15634" spans="5:5" ht="14.4" thickTop="1" thickBot="1">
      <c r="E15634"/>
    </row>
    <row r="15635" spans="5:5" ht="14.4" thickTop="1" thickBot="1">
      <c r="E15635"/>
    </row>
    <row r="15636" spans="5:5" ht="14.4" thickTop="1" thickBot="1">
      <c r="E15636"/>
    </row>
    <row r="15637" spans="5:5" ht="14.4" thickTop="1" thickBot="1">
      <c r="E15637"/>
    </row>
    <row r="15638" spans="5:5" ht="14.4" thickTop="1" thickBot="1">
      <c r="E15638"/>
    </row>
    <row r="15639" spans="5:5" ht="14.4" thickTop="1" thickBot="1">
      <c r="E15639"/>
    </row>
    <row r="15640" spans="5:5" ht="14.4" thickTop="1" thickBot="1">
      <c r="E15640"/>
    </row>
    <row r="15641" spans="5:5" ht="14.4" thickTop="1" thickBot="1">
      <c r="E15641"/>
    </row>
    <row r="15642" spans="5:5" ht="14.4" thickTop="1" thickBot="1">
      <c r="E15642"/>
    </row>
    <row r="15643" spans="5:5" ht="14.4" thickTop="1" thickBot="1">
      <c r="E15643"/>
    </row>
    <row r="15644" spans="5:5" ht="14.4" thickTop="1" thickBot="1">
      <c r="E15644"/>
    </row>
    <row r="15645" spans="5:5" ht="14.4" thickTop="1" thickBot="1">
      <c r="E15645"/>
    </row>
    <row r="15646" spans="5:5" ht="14.4" thickTop="1" thickBot="1">
      <c r="E15646"/>
    </row>
    <row r="15647" spans="5:5" ht="14.4" thickTop="1" thickBot="1">
      <c r="E15647"/>
    </row>
    <row r="15648" spans="5:5" ht="14.4" thickTop="1" thickBot="1">
      <c r="E15648"/>
    </row>
    <row r="15649" spans="5:5" ht="14.4" thickTop="1" thickBot="1">
      <c r="E15649"/>
    </row>
    <row r="15650" spans="5:5" ht="14.4" thickTop="1" thickBot="1">
      <c r="E15650"/>
    </row>
    <row r="15651" spans="5:5" ht="14.4" thickTop="1" thickBot="1">
      <c r="E15651"/>
    </row>
    <row r="15652" spans="5:5" ht="14.4" thickTop="1" thickBot="1">
      <c r="E15652"/>
    </row>
    <row r="15653" spans="5:5" ht="14.4" thickTop="1" thickBot="1">
      <c r="E15653"/>
    </row>
    <row r="15654" spans="5:5" ht="14.4" thickTop="1" thickBot="1">
      <c r="E15654"/>
    </row>
    <row r="15655" spans="5:5" ht="14.4" thickTop="1" thickBot="1">
      <c r="E15655"/>
    </row>
    <row r="15656" spans="5:5" ht="14.4" thickTop="1" thickBot="1">
      <c r="E15656"/>
    </row>
    <row r="15657" spans="5:5" ht="14.4" thickTop="1" thickBot="1">
      <c r="E15657"/>
    </row>
    <row r="15658" spans="5:5" ht="14.4" thickTop="1" thickBot="1">
      <c r="E15658"/>
    </row>
    <row r="15659" spans="5:5" ht="14.4" thickTop="1" thickBot="1">
      <c r="E15659"/>
    </row>
    <row r="15660" spans="5:5" ht="14.4" thickTop="1" thickBot="1">
      <c r="E15660"/>
    </row>
    <row r="15661" spans="5:5" ht="14.4" thickTop="1" thickBot="1">
      <c r="E15661"/>
    </row>
    <row r="15662" spans="5:5" ht="14.4" thickTop="1" thickBot="1">
      <c r="E15662"/>
    </row>
    <row r="15663" spans="5:5" ht="14.4" thickTop="1" thickBot="1">
      <c r="E15663"/>
    </row>
    <row r="15664" spans="5:5" ht="14.4" thickTop="1" thickBot="1">
      <c r="E15664"/>
    </row>
    <row r="15665" spans="5:5" ht="14.4" thickTop="1" thickBot="1">
      <c r="E15665"/>
    </row>
    <row r="15666" spans="5:5" ht="14.4" thickTop="1" thickBot="1">
      <c r="E15666"/>
    </row>
    <row r="15667" spans="5:5" ht="14.4" thickTop="1" thickBot="1">
      <c r="E15667"/>
    </row>
    <row r="15668" spans="5:5" ht="14.4" thickTop="1" thickBot="1">
      <c r="E15668"/>
    </row>
    <row r="15669" spans="5:5" ht="14.4" thickTop="1" thickBot="1">
      <c r="E15669"/>
    </row>
    <row r="15670" spans="5:5" ht="14.4" thickTop="1" thickBot="1">
      <c r="E15670"/>
    </row>
    <row r="15671" spans="5:5" ht="14.4" thickTop="1" thickBot="1">
      <c r="E15671"/>
    </row>
    <row r="15672" spans="5:5" ht="14.4" thickTop="1" thickBot="1">
      <c r="E15672"/>
    </row>
    <row r="15673" spans="5:5" ht="14.4" thickTop="1" thickBot="1">
      <c r="E15673"/>
    </row>
    <row r="15674" spans="5:5" ht="14.4" thickTop="1" thickBot="1">
      <c r="E15674"/>
    </row>
    <row r="15675" spans="5:5" ht="14.4" thickTop="1" thickBot="1">
      <c r="E15675"/>
    </row>
    <row r="15676" spans="5:5" ht="14.4" thickTop="1" thickBot="1">
      <c r="E15676"/>
    </row>
    <row r="15677" spans="5:5" ht="14.4" thickTop="1" thickBot="1">
      <c r="E15677"/>
    </row>
    <row r="15678" spans="5:5" ht="13.8" thickTop="1">
      <c r="E15678"/>
    </row>
    <row r="15679" spans="5:5">
      <c r="E15679"/>
    </row>
    <row r="15680" spans="5:5">
      <c r="E15680"/>
    </row>
    <row r="15681" spans="5:5">
      <c r="E15681"/>
    </row>
    <row r="15682" spans="5:5">
      <c r="E15682"/>
    </row>
    <row r="15683" spans="5:5">
      <c r="E15683"/>
    </row>
    <row r="15684" spans="5:5">
      <c r="E15684"/>
    </row>
    <row r="15685" spans="5:5">
      <c r="E15685"/>
    </row>
    <row r="15686" spans="5:5">
      <c r="E15686"/>
    </row>
    <row r="15687" spans="5:5">
      <c r="E15687"/>
    </row>
    <row r="15688" spans="5:5">
      <c r="E15688"/>
    </row>
    <row r="15689" spans="5:5">
      <c r="E15689"/>
    </row>
    <row r="15690" spans="5:5">
      <c r="E15690"/>
    </row>
    <row r="15691" spans="5:5" ht="13.8" thickBot="1">
      <c r="E15691"/>
    </row>
    <row r="15692" spans="5:5" ht="14.4" thickTop="1" thickBot="1">
      <c r="E15692"/>
    </row>
    <row r="15693" spans="5:5" ht="14.4" thickTop="1" thickBot="1">
      <c r="E15693"/>
    </row>
    <row r="15694" spans="5:5" ht="14.4" thickTop="1" thickBot="1">
      <c r="E15694"/>
    </row>
    <row r="15695" spans="5:5" ht="14.4" thickTop="1" thickBot="1">
      <c r="E15695"/>
    </row>
    <row r="15696" spans="5:5" ht="14.4" thickTop="1" thickBot="1">
      <c r="E15696"/>
    </row>
    <row r="15697" spans="5:5" ht="14.4" thickTop="1" thickBot="1">
      <c r="E15697"/>
    </row>
    <row r="15698" spans="5:5" ht="14.4" thickTop="1" thickBot="1">
      <c r="E15698"/>
    </row>
    <row r="15699" spans="5:5" ht="14.4" thickTop="1" thickBot="1">
      <c r="E15699"/>
    </row>
    <row r="15700" spans="5:5" ht="14.4" thickTop="1" thickBot="1">
      <c r="E15700"/>
    </row>
    <row r="15701" spans="5:5" ht="14.4" thickTop="1" thickBot="1">
      <c r="E15701"/>
    </row>
    <row r="15702" spans="5:5" ht="14.4" thickTop="1" thickBot="1">
      <c r="E15702"/>
    </row>
    <row r="15703" spans="5:5" ht="14.4" thickTop="1" thickBot="1">
      <c r="E15703"/>
    </row>
    <row r="15704" spans="5:5" ht="14.4" thickTop="1" thickBot="1">
      <c r="E15704"/>
    </row>
    <row r="15705" spans="5:5" ht="14.4" thickTop="1" thickBot="1">
      <c r="E15705"/>
    </row>
    <row r="15706" spans="5:5" ht="14.4" thickTop="1" thickBot="1">
      <c r="E15706"/>
    </row>
    <row r="15707" spans="5:5" ht="14.4" thickTop="1" thickBot="1">
      <c r="E15707"/>
    </row>
    <row r="15708" spans="5:5" ht="14.4" thickTop="1" thickBot="1">
      <c r="E15708"/>
    </row>
    <row r="15709" spans="5:5" ht="14.4" thickTop="1" thickBot="1">
      <c r="E15709"/>
    </row>
    <row r="15710" spans="5:5" ht="14.4" thickTop="1" thickBot="1">
      <c r="E15710"/>
    </row>
    <row r="15711" spans="5:5" ht="14.4" thickTop="1" thickBot="1">
      <c r="E15711"/>
    </row>
    <row r="15712" spans="5:5" ht="14.4" thickTop="1" thickBot="1">
      <c r="E15712"/>
    </row>
    <row r="15713" spans="5:5" ht="14.4" thickTop="1" thickBot="1">
      <c r="E15713"/>
    </row>
    <row r="15714" spans="5:5" ht="14.4" thickTop="1" thickBot="1">
      <c r="E15714"/>
    </row>
    <row r="15715" spans="5:5" ht="14.4" thickTop="1" thickBot="1">
      <c r="E15715"/>
    </row>
    <row r="15716" spans="5:5" ht="14.4" thickTop="1" thickBot="1">
      <c r="E15716"/>
    </row>
    <row r="15717" spans="5:5" ht="14.4" thickTop="1" thickBot="1">
      <c r="E15717"/>
    </row>
    <row r="15718" spans="5:5" ht="14.4" thickTop="1" thickBot="1">
      <c r="E15718"/>
    </row>
    <row r="15719" spans="5:5" ht="14.4" thickTop="1" thickBot="1">
      <c r="E15719"/>
    </row>
    <row r="15720" spans="5:5" ht="14.4" thickTop="1" thickBot="1">
      <c r="E15720"/>
    </row>
    <row r="15721" spans="5:5" ht="14.4" thickTop="1" thickBot="1">
      <c r="E15721"/>
    </row>
    <row r="15722" spans="5:5" ht="14.4" thickTop="1" thickBot="1">
      <c r="E15722"/>
    </row>
    <row r="15723" spans="5:5" ht="14.4" thickTop="1" thickBot="1">
      <c r="E15723"/>
    </row>
    <row r="15724" spans="5:5" ht="14.4" thickTop="1" thickBot="1">
      <c r="E15724"/>
    </row>
    <row r="15725" spans="5:5" ht="14.4" thickTop="1" thickBot="1">
      <c r="E15725"/>
    </row>
    <row r="15726" spans="5:5" ht="14.4" thickTop="1" thickBot="1">
      <c r="E15726"/>
    </row>
    <row r="15727" spans="5:5" ht="14.4" thickTop="1" thickBot="1">
      <c r="E15727"/>
    </row>
    <row r="15728" spans="5:5" ht="14.4" thickTop="1" thickBot="1">
      <c r="E15728"/>
    </row>
    <row r="15729" spans="5:5" ht="14.4" thickTop="1" thickBot="1">
      <c r="E15729"/>
    </row>
    <row r="15730" spans="5:5" ht="14.4" thickTop="1" thickBot="1">
      <c r="E15730"/>
    </row>
    <row r="15731" spans="5:5" ht="14.4" thickTop="1" thickBot="1">
      <c r="E15731"/>
    </row>
    <row r="15732" spans="5:5" ht="14.4" thickTop="1" thickBot="1">
      <c r="E15732"/>
    </row>
    <row r="15733" spans="5:5" ht="14.4" thickTop="1" thickBot="1">
      <c r="E15733"/>
    </row>
    <row r="15734" spans="5:5" ht="14.4" thickTop="1" thickBot="1">
      <c r="E15734"/>
    </row>
    <row r="15735" spans="5:5" ht="14.4" thickTop="1" thickBot="1">
      <c r="E15735"/>
    </row>
    <row r="15736" spans="5:5" ht="14.4" thickTop="1" thickBot="1">
      <c r="E15736"/>
    </row>
    <row r="15737" spans="5:5" ht="14.4" thickTop="1" thickBot="1">
      <c r="E15737"/>
    </row>
    <row r="15738" spans="5:5" ht="14.4" thickTop="1" thickBot="1">
      <c r="E15738"/>
    </row>
    <row r="15739" spans="5:5" ht="14.4" thickTop="1" thickBot="1">
      <c r="E15739"/>
    </row>
    <row r="15740" spans="5:5" ht="14.4" thickTop="1" thickBot="1">
      <c r="E15740"/>
    </row>
    <row r="15741" spans="5:5" ht="14.4" thickTop="1" thickBot="1">
      <c r="E15741"/>
    </row>
    <row r="15742" spans="5:5" ht="14.4" thickTop="1" thickBot="1">
      <c r="E15742"/>
    </row>
    <row r="15743" spans="5:5" ht="14.4" thickTop="1" thickBot="1">
      <c r="E15743"/>
    </row>
    <row r="15744" spans="5:5" ht="14.4" thickTop="1" thickBot="1">
      <c r="E15744"/>
    </row>
    <row r="15745" spans="5:5" ht="14.4" thickTop="1" thickBot="1">
      <c r="E15745"/>
    </row>
    <row r="15746" spans="5:5" ht="14.4" thickTop="1" thickBot="1">
      <c r="E15746"/>
    </row>
    <row r="15747" spans="5:5" ht="14.4" thickTop="1" thickBot="1">
      <c r="E15747"/>
    </row>
    <row r="15748" spans="5:5" ht="13.8" thickTop="1">
      <c r="E15748"/>
    </row>
    <row r="15749" spans="5:5">
      <c r="E15749"/>
    </row>
    <row r="15750" spans="5:5">
      <c r="E15750"/>
    </row>
    <row r="15751" spans="5:5">
      <c r="E15751"/>
    </row>
    <row r="15752" spans="5:5">
      <c r="E15752"/>
    </row>
    <row r="15753" spans="5:5">
      <c r="E15753"/>
    </row>
    <row r="15754" spans="5:5">
      <c r="E15754"/>
    </row>
    <row r="15755" spans="5:5">
      <c r="E15755"/>
    </row>
    <row r="15756" spans="5:5">
      <c r="E15756"/>
    </row>
    <row r="15757" spans="5:5">
      <c r="E15757"/>
    </row>
    <row r="15758" spans="5:5">
      <c r="E15758"/>
    </row>
    <row r="15759" spans="5:5">
      <c r="E15759"/>
    </row>
    <row r="15760" spans="5:5">
      <c r="E15760"/>
    </row>
    <row r="15761" spans="5:5" ht="13.8" thickBot="1">
      <c r="E15761"/>
    </row>
    <row r="15762" spans="5:5" ht="14.4" thickTop="1" thickBot="1">
      <c r="E15762"/>
    </row>
    <row r="15763" spans="5:5" ht="14.4" thickTop="1" thickBot="1">
      <c r="E15763"/>
    </row>
    <row r="15764" spans="5:5" ht="14.4" thickTop="1" thickBot="1">
      <c r="E15764"/>
    </row>
    <row r="15765" spans="5:5" ht="14.4" thickTop="1" thickBot="1">
      <c r="E15765"/>
    </row>
    <row r="15766" spans="5:5" ht="14.4" thickTop="1" thickBot="1">
      <c r="E15766"/>
    </row>
    <row r="15767" spans="5:5" ht="14.4" thickTop="1" thickBot="1">
      <c r="E15767"/>
    </row>
    <row r="15768" spans="5:5" ht="14.4" thickTop="1" thickBot="1">
      <c r="E15768"/>
    </row>
    <row r="15769" spans="5:5" ht="14.4" thickTop="1" thickBot="1">
      <c r="E15769"/>
    </row>
    <row r="15770" spans="5:5" ht="14.4" thickTop="1" thickBot="1">
      <c r="E15770"/>
    </row>
    <row r="15771" spans="5:5" ht="14.4" thickTop="1" thickBot="1">
      <c r="E15771"/>
    </row>
    <row r="15772" spans="5:5" ht="14.4" thickTop="1" thickBot="1">
      <c r="E15772"/>
    </row>
    <row r="15773" spans="5:5" ht="14.4" thickTop="1" thickBot="1">
      <c r="E15773"/>
    </row>
    <row r="15774" spans="5:5" ht="14.4" thickTop="1" thickBot="1">
      <c r="E15774"/>
    </row>
    <row r="15775" spans="5:5" ht="14.4" thickTop="1" thickBot="1">
      <c r="E15775"/>
    </row>
    <row r="15776" spans="5:5" ht="14.4" thickTop="1" thickBot="1">
      <c r="E15776"/>
    </row>
    <row r="15777" spans="5:5" ht="14.4" thickTop="1" thickBot="1">
      <c r="E15777"/>
    </row>
    <row r="15778" spans="5:5" ht="14.4" thickTop="1" thickBot="1">
      <c r="E15778"/>
    </row>
    <row r="15779" spans="5:5" ht="14.4" thickTop="1" thickBot="1">
      <c r="E15779"/>
    </row>
    <row r="15780" spans="5:5" ht="14.4" thickTop="1" thickBot="1">
      <c r="E15780"/>
    </row>
    <row r="15781" spans="5:5" ht="14.4" thickTop="1" thickBot="1">
      <c r="E15781"/>
    </row>
    <row r="15782" spans="5:5" ht="14.4" thickTop="1" thickBot="1">
      <c r="E15782"/>
    </row>
    <row r="15783" spans="5:5" ht="14.4" thickTop="1" thickBot="1">
      <c r="E15783"/>
    </row>
    <row r="15784" spans="5:5" ht="14.4" thickTop="1" thickBot="1">
      <c r="E15784"/>
    </row>
    <row r="15785" spans="5:5" ht="14.4" thickTop="1" thickBot="1">
      <c r="E15785"/>
    </row>
    <row r="15786" spans="5:5" ht="14.4" thickTop="1" thickBot="1">
      <c r="E15786"/>
    </row>
    <row r="15787" spans="5:5" ht="14.4" thickTop="1" thickBot="1">
      <c r="E15787"/>
    </row>
    <row r="15788" spans="5:5" ht="14.4" thickTop="1" thickBot="1">
      <c r="E15788"/>
    </row>
    <row r="15789" spans="5:5" ht="14.4" thickTop="1" thickBot="1">
      <c r="E15789"/>
    </row>
    <row r="15790" spans="5:5" ht="14.4" thickTop="1" thickBot="1">
      <c r="E15790"/>
    </row>
    <row r="15791" spans="5:5" ht="14.4" thickTop="1" thickBot="1">
      <c r="E15791"/>
    </row>
    <row r="15792" spans="5:5" ht="14.4" thickTop="1" thickBot="1">
      <c r="E15792"/>
    </row>
    <row r="15793" spans="5:5" ht="14.4" thickTop="1" thickBot="1">
      <c r="E15793"/>
    </row>
    <row r="15794" spans="5:5" ht="14.4" thickTop="1" thickBot="1">
      <c r="E15794"/>
    </row>
    <row r="15795" spans="5:5" ht="14.4" thickTop="1" thickBot="1">
      <c r="E15795"/>
    </row>
    <row r="15796" spans="5:5" ht="14.4" thickTop="1" thickBot="1">
      <c r="E15796"/>
    </row>
    <row r="15797" spans="5:5" ht="14.4" thickTop="1" thickBot="1">
      <c r="E15797"/>
    </row>
    <row r="15798" spans="5:5" ht="14.4" thickTop="1" thickBot="1">
      <c r="E15798"/>
    </row>
    <row r="15799" spans="5:5" ht="14.4" thickTop="1" thickBot="1">
      <c r="E15799"/>
    </row>
    <row r="15800" spans="5:5" ht="14.4" thickTop="1" thickBot="1">
      <c r="E15800"/>
    </row>
    <row r="15801" spans="5:5" ht="14.4" thickTop="1" thickBot="1">
      <c r="E15801"/>
    </row>
    <row r="15802" spans="5:5" ht="14.4" thickTop="1" thickBot="1">
      <c r="E15802"/>
    </row>
    <row r="15803" spans="5:5" ht="14.4" thickTop="1" thickBot="1">
      <c r="E15803"/>
    </row>
    <row r="15804" spans="5:5" ht="14.4" thickTop="1" thickBot="1">
      <c r="E15804"/>
    </row>
    <row r="15805" spans="5:5" ht="14.4" thickTop="1" thickBot="1">
      <c r="E15805"/>
    </row>
    <row r="15806" spans="5:5" ht="14.4" thickTop="1" thickBot="1">
      <c r="E15806"/>
    </row>
    <row r="15807" spans="5:5" ht="14.4" thickTop="1" thickBot="1">
      <c r="E15807"/>
    </row>
    <row r="15808" spans="5:5" ht="14.4" thickTop="1" thickBot="1">
      <c r="E15808"/>
    </row>
    <row r="15809" spans="5:5" ht="14.4" thickTop="1" thickBot="1">
      <c r="E15809"/>
    </row>
    <row r="15810" spans="5:5" ht="14.4" thickTop="1" thickBot="1">
      <c r="E15810"/>
    </row>
    <row r="15811" spans="5:5" ht="14.4" thickTop="1" thickBot="1">
      <c r="E15811"/>
    </row>
    <row r="15812" spans="5:5" ht="14.4" thickTop="1" thickBot="1">
      <c r="E15812"/>
    </row>
    <row r="15813" spans="5:5" ht="14.4" thickTop="1" thickBot="1">
      <c r="E15813"/>
    </row>
    <row r="15814" spans="5:5" ht="14.4" thickTop="1" thickBot="1">
      <c r="E15814"/>
    </row>
    <row r="15815" spans="5:5" ht="14.4" thickTop="1" thickBot="1">
      <c r="E15815"/>
    </row>
    <row r="15816" spans="5:5" ht="14.4" thickTop="1" thickBot="1">
      <c r="E15816"/>
    </row>
    <row r="15817" spans="5:5" ht="14.4" thickTop="1" thickBot="1">
      <c r="E15817"/>
    </row>
    <row r="15818" spans="5:5" ht="13.8" thickTop="1">
      <c r="E15818"/>
    </row>
    <row r="15819" spans="5:5">
      <c r="E15819"/>
    </row>
    <row r="15820" spans="5:5">
      <c r="E15820"/>
    </row>
    <row r="15821" spans="5:5">
      <c r="E15821"/>
    </row>
    <row r="15822" spans="5:5">
      <c r="E15822"/>
    </row>
    <row r="15823" spans="5:5">
      <c r="E15823"/>
    </row>
    <row r="15824" spans="5:5">
      <c r="E15824"/>
    </row>
    <row r="15825" spans="5:5">
      <c r="E15825"/>
    </row>
    <row r="15826" spans="5:5">
      <c r="E15826"/>
    </row>
    <row r="15827" spans="5:5">
      <c r="E15827"/>
    </row>
    <row r="15828" spans="5:5">
      <c r="E15828"/>
    </row>
    <row r="15829" spans="5:5">
      <c r="E15829"/>
    </row>
    <row r="15830" spans="5:5">
      <c r="E15830"/>
    </row>
    <row r="15831" spans="5:5" ht="13.8" thickBot="1">
      <c r="E15831"/>
    </row>
    <row r="15832" spans="5:5" ht="14.4" thickTop="1" thickBot="1">
      <c r="E15832"/>
    </row>
    <row r="15833" spans="5:5" ht="14.4" thickTop="1" thickBot="1">
      <c r="E15833"/>
    </row>
    <row r="15834" spans="5:5" ht="14.4" thickTop="1" thickBot="1">
      <c r="E15834"/>
    </row>
    <row r="15835" spans="5:5" ht="14.4" thickTop="1" thickBot="1">
      <c r="E15835"/>
    </row>
    <row r="15836" spans="5:5" ht="14.4" thickTop="1" thickBot="1">
      <c r="E15836"/>
    </row>
    <row r="15837" spans="5:5" ht="14.4" thickTop="1" thickBot="1">
      <c r="E15837"/>
    </row>
    <row r="15838" spans="5:5" ht="14.4" thickTop="1" thickBot="1">
      <c r="E15838"/>
    </row>
    <row r="15839" spans="5:5" ht="14.4" thickTop="1" thickBot="1">
      <c r="E15839"/>
    </row>
    <row r="15840" spans="5:5" ht="14.4" thickTop="1" thickBot="1">
      <c r="E15840"/>
    </row>
    <row r="15841" spans="5:5" ht="14.4" thickTop="1" thickBot="1">
      <c r="E15841"/>
    </row>
    <row r="15842" spans="5:5" ht="14.4" thickTop="1" thickBot="1">
      <c r="E15842"/>
    </row>
    <row r="15843" spans="5:5" ht="14.4" thickTop="1" thickBot="1">
      <c r="E15843"/>
    </row>
    <row r="15844" spans="5:5" ht="14.4" thickTop="1" thickBot="1">
      <c r="E15844"/>
    </row>
    <row r="15845" spans="5:5" ht="14.4" thickTop="1" thickBot="1">
      <c r="E15845"/>
    </row>
    <row r="15846" spans="5:5" ht="14.4" thickTop="1" thickBot="1">
      <c r="E15846"/>
    </row>
    <row r="15847" spans="5:5" ht="14.4" thickTop="1" thickBot="1">
      <c r="E15847"/>
    </row>
    <row r="15848" spans="5:5" ht="14.4" thickTop="1" thickBot="1">
      <c r="E15848"/>
    </row>
    <row r="15849" spans="5:5" ht="14.4" thickTop="1" thickBot="1">
      <c r="E15849"/>
    </row>
    <row r="15850" spans="5:5" ht="14.4" thickTop="1" thickBot="1">
      <c r="E15850"/>
    </row>
    <row r="15851" spans="5:5" ht="14.4" thickTop="1" thickBot="1">
      <c r="E15851"/>
    </row>
    <row r="15852" spans="5:5" ht="14.4" thickTop="1" thickBot="1">
      <c r="E15852"/>
    </row>
    <row r="15853" spans="5:5" ht="14.4" thickTop="1" thickBot="1">
      <c r="E15853"/>
    </row>
    <row r="15854" spans="5:5" ht="14.4" thickTop="1" thickBot="1">
      <c r="E15854"/>
    </row>
    <row r="15855" spans="5:5" ht="14.4" thickTop="1" thickBot="1">
      <c r="E15855"/>
    </row>
    <row r="15856" spans="5:5" ht="14.4" thickTop="1" thickBot="1">
      <c r="E15856"/>
    </row>
    <row r="15857" spans="5:5" ht="14.4" thickTop="1" thickBot="1">
      <c r="E15857"/>
    </row>
    <row r="15858" spans="5:5" ht="14.4" thickTop="1" thickBot="1">
      <c r="E15858"/>
    </row>
    <row r="15859" spans="5:5" ht="14.4" thickTop="1" thickBot="1">
      <c r="E15859"/>
    </row>
    <row r="15860" spans="5:5" ht="14.4" thickTop="1" thickBot="1">
      <c r="E15860"/>
    </row>
    <row r="15861" spans="5:5" ht="14.4" thickTop="1" thickBot="1">
      <c r="E15861"/>
    </row>
    <row r="15862" spans="5:5" ht="14.4" thickTop="1" thickBot="1">
      <c r="E15862"/>
    </row>
    <row r="15863" spans="5:5" ht="14.4" thickTop="1" thickBot="1">
      <c r="E15863"/>
    </row>
    <row r="15864" spans="5:5" ht="14.4" thickTop="1" thickBot="1">
      <c r="E15864"/>
    </row>
    <row r="15865" spans="5:5" ht="14.4" thickTop="1" thickBot="1">
      <c r="E15865"/>
    </row>
    <row r="15866" spans="5:5" ht="14.4" thickTop="1" thickBot="1">
      <c r="E15866"/>
    </row>
    <row r="15867" spans="5:5" ht="14.4" thickTop="1" thickBot="1">
      <c r="E15867"/>
    </row>
    <row r="15868" spans="5:5" ht="14.4" thickTop="1" thickBot="1">
      <c r="E15868"/>
    </row>
    <row r="15869" spans="5:5" ht="14.4" thickTop="1" thickBot="1">
      <c r="E15869"/>
    </row>
    <row r="15870" spans="5:5" ht="14.4" thickTop="1" thickBot="1">
      <c r="E15870"/>
    </row>
    <row r="15871" spans="5:5" ht="14.4" thickTop="1" thickBot="1">
      <c r="E15871"/>
    </row>
    <row r="15872" spans="5:5" ht="14.4" thickTop="1" thickBot="1">
      <c r="E15872"/>
    </row>
    <row r="15873" spans="5:5" ht="14.4" thickTop="1" thickBot="1">
      <c r="E15873"/>
    </row>
    <row r="15874" spans="5:5" ht="14.4" thickTop="1" thickBot="1">
      <c r="E15874"/>
    </row>
    <row r="15875" spans="5:5" ht="14.4" thickTop="1" thickBot="1">
      <c r="E15875"/>
    </row>
    <row r="15876" spans="5:5" ht="14.4" thickTop="1" thickBot="1">
      <c r="E15876"/>
    </row>
    <row r="15877" spans="5:5" ht="14.4" thickTop="1" thickBot="1">
      <c r="E15877"/>
    </row>
    <row r="15878" spans="5:5" ht="14.4" thickTop="1" thickBot="1">
      <c r="E15878"/>
    </row>
    <row r="15879" spans="5:5" ht="14.4" thickTop="1" thickBot="1">
      <c r="E15879"/>
    </row>
    <row r="15880" spans="5:5" ht="14.4" thickTop="1" thickBot="1">
      <c r="E15880"/>
    </row>
    <row r="15881" spans="5:5" ht="14.4" thickTop="1" thickBot="1">
      <c r="E15881"/>
    </row>
    <row r="15882" spans="5:5" ht="14.4" thickTop="1" thickBot="1">
      <c r="E15882"/>
    </row>
    <row r="15883" spans="5:5" ht="14.4" thickTop="1" thickBot="1">
      <c r="E15883"/>
    </row>
    <row r="15884" spans="5:5" ht="14.4" thickTop="1" thickBot="1">
      <c r="E15884"/>
    </row>
    <row r="15885" spans="5:5" ht="14.4" thickTop="1" thickBot="1">
      <c r="E15885"/>
    </row>
    <row r="15886" spans="5:5" ht="14.4" thickTop="1" thickBot="1">
      <c r="E15886"/>
    </row>
    <row r="15887" spans="5:5" ht="14.4" thickTop="1" thickBot="1">
      <c r="E15887"/>
    </row>
    <row r="15888" spans="5:5" ht="13.8" thickTop="1">
      <c r="E15888"/>
    </row>
    <row r="15889" spans="5:5">
      <c r="E15889"/>
    </row>
    <row r="15890" spans="5:5">
      <c r="E15890"/>
    </row>
    <row r="15891" spans="5:5">
      <c r="E15891"/>
    </row>
    <row r="15892" spans="5:5">
      <c r="E15892"/>
    </row>
    <row r="15893" spans="5:5">
      <c r="E15893"/>
    </row>
    <row r="15894" spans="5:5">
      <c r="E15894"/>
    </row>
    <row r="15895" spans="5:5">
      <c r="E15895"/>
    </row>
    <row r="15896" spans="5:5">
      <c r="E15896"/>
    </row>
    <row r="15897" spans="5:5">
      <c r="E15897"/>
    </row>
    <row r="15898" spans="5:5">
      <c r="E15898"/>
    </row>
    <row r="15899" spans="5:5">
      <c r="E15899"/>
    </row>
    <row r="15900" spans="5:5">
      <c r="E15900"/>
    </row>
    <row r="15901" spans="5:5" ht="13.8" thickBot="1">
      <c r="E15901"/>
    </row>
    <row r="15902" spans="5:5" ht="14.4" thickTop="1" thickBot="1">
      <c r="E15902"/>
    </row>
    <row r="15903" spans="5:5" ht="14.4" thickTop="1" thickBot="1">
      <c r="E15903"/>
    </row>
    <row r="15904" spans="5:5" ht="14.4" thickTop="1" thickBot="1">
      <c r="E15904"/>
    </row>
    <row r="15905" spans="5:5" ht="14.4" thickTop="1" thickBot="1">
      <c r="E15905"/>
    </row>
    <row r="15906" spans="5:5" ht="14.4" thickTop="1" thickBot="1">
      <c r="E15906"/>
    </row>
    <row r="15907" spans="5:5" ht="14.4" thickTop="1" thickBot="1">
      <c r="E15907"/>
    </row>
    <row r="15908" spans="5:5" ht="14.4" thickTop="1" thickBot="1">
      <c r="E15908"/>
    </row>
    <row r="15909" spans="5:5" ht="14.4" thickTop="1" thickBot="1">
      <c r="E15909"/>
    </row>
    <row r="15910" spans="5:5" ht="14.4" thickTop="1" thickBot="1">
      <c r="E15910"/>
    </row>
    <row r="15911" spans="5:5" ht="14.4" thickTop="1" thickBot="1">
      <c r="E15911"/>
    </row>
    <row r="15912" spans="5:5" ht="14.4" thickTop="1" thickBot="1">
      <c r="E15912"/>
    </row>
    <row r="15913" spans="5:5" ht="14.4" thickTop="1" thickBot="1">
      <c r="E15913"/>
    </row>
    <row r="15914" spans="5:5" ht="14.4" thickTop="1" thickBot="1">
      <c r="E15914"/>
    </row>
    <row r="15915" spans="5:5" ht="14.4" thickTop="1" thickBot="1">
      <c r="E15915"/>
    </row>
    <row r="15916" spans="5:5" ht="14.4" thickTop="1" thickBot="1">
      <c r="E15916"/>
    </row>
    <row r="15917" spans="5:5" ht="14.4" thickTop="1" thickBot="1">
      <c r="E15917"/>
    </row>
    <row r="15918" spans="5:5" ht="14.4" thickTop="1" thickBot="1">
      <c r="E15918"/>
    </row>
    <row r="15919" spans="5:5" ht="14.4" thickTop="1" thickBot="1">
      <c r="E15919"/>
    </row>
    <row r="15920" spans="5:5" ht="14.4" thickTop="1" thickBot="1">
      <c r="E15920"/>
    </row>
    <row r="15921" spans="5:5" ht="14.4" thickTop="1" thickBot="1">
      <c r="E15921"/>
    </row>
    <row r="15922" spans="5:5" ht="14.4" thickTop="1" thickBot="1">
      <c r="E15922"/>
    </row>
    <row r="15923" spans="5:5" ht="14.4" thickTop="1" thickBot="1">
      <c r="E15923"/>
    </row>
    <row r="15924" spans="5:5" ht="14.4" thickTop="1" thickBot="1">
      <c r="E15924"/>
    </row>
    <row r="15925" spans="5:5" ht="14.4" thickTop="1" thickBot="1">
      <c r="E15925"/>
    </row>
    <row r="15926" spans="5:5" ht="14.4" thickTop="1" thickBot="1">
      <c r="E15926"/>
    </row>
    <row r="15927" spans="5:5" ht="14.4" thickTop="1" thickBot="1">
      <c r="E15927"/>
    </row>
    <row r="15928" spans="5:5" ht="14.4" thickTop="1" thickBot="1">
      <c r="E15928"/>
    </row>
    <row r="15929" spans="5:5" ht="14.4" thickTop="1" thickBot="1">
      <c r="E15929"/>
    </row>
    <row r="15930" spans="5:5" ht="14.4" thickTop="1" thickBot="1">
      <c r="E15930"/>
    </row>
    <row r="15931" spans="5:5" ht="14.4" thickTop="1" thickBot="1">
      <c r="E15931"/>
    </row>
    <row r="15932" spans="5:5" ht="14.4" thickTop="1" thickBot="1">
      <c r="E15932"/>
    </row>
    <row r="15933" spans="5:5" ht="14.4" thickTop="1" thickBot="1">
      <c r="E15933"/>
    </row>
    <row r="15934" spans="5:5" ht="14.4" thickTop="1" thickBot="1">
      <c r="E15934"/>
    </row>
    <row r="15935" spans="5:5" ht="14.4" thickTop="1" thickBot="1">
      <c r="E15935"/>
    </row>
    <row r="15936" spans="5:5" ht="14.4" thickTop="1" thickBot="1">
      <c r="E15936"/>
    </row>
    <row r="15937" spans="5:5" ht="14.4" thickTop="1" thickBot="1">
      <c r="E15937"/>
    </row>
    <row r="15938" spans="5:5" ht="14.4" thickTop="1" thickBot="1">
      <c r="E15938"/>
    </row>
    <row r="15939" spans="5:5" ht="14.4" thickTop="1" thickBot="1">
      <c r="E15939"/>
    </row>
    <row r="15940" spans="5:5" ht="14.4" thickTop="1" thickBot="1">
      <c r="E15940"/>
    </row>
    <row r="15941" spans="5:5" ht="14.4" thickTop="1" thickBot="1">
      <c r="E15941"/>
    </row>
    <row r="15942" spans="5:5" ht="14.4" thickTop="1" thickBot="1">
      <c r="E15942"/>
    </row>
    <row r="15943" spans="5:5" ht="14.4" thickTop="1" thickBot="1">
      <c r="E15943"/>
    </row>
    <row r="15944" spans="5:5" ht="14.4" thickTop="1" thickBot="1">
      <c r="E15944"/>
    </row>
    <row r="15945" spans="5:5" ht="14.4" thickTop="1" thickBot="1">
      <c r="E15945"/>
    </row>
    <row r="15946" spans="5:5" ht="14.4" thickTop="1" thickBot="1">
      <c r="E15946"/>
    </row>
    <row r="15947" spans="5:5" ht="14.4" thickTop="1" thickBot="1">
      <c r="E15947"/>
    </row>
    <row r="15948" spans="5:5" ht="14.4" thickTop="1" thickBot="1">
      <c r="E15948"/>
    </row>
    <row r="15949" spans="5:5" ht="14.4" thickTop="1" thickBot="1">
      <c r="E15949"/>
    </row>
    <row r="15950" spans="5:5" ht="14.4" thickTop="1" thickBot="1">
      <c r="E15950"/>
    </row>
    <row r="15951" spans="5:5" ht="14.4" thickTop="1" thickBot="1">
      <c r="E15951"/>
    </row>
    <row r="15952" spans="5:5" ht="14.4" thickTop="1" thickBot="1">
      <c r="E15952"/>
    </row>
    <row r="15953" spans="5:5" ht="14.4" thickTop="1" thickBot="1">
      <c r="E15953"/>
    </row>
    <row r="15954" spans="5:5" ht="14.4" thickTop="1" thickBot="1">
      <c r="E15954"/>
    </row>
    <row r="15955" spans="5:5" ht="14.4" thickTop="1" thickBot="1">
      <c r="E15955"/>
    </row>
    <row r="15956" spans="5:5" ht="14.4" thickTop="1" thickBot="1">
      <c r="E15956"/>
    </row>
    <row r="15957" spans="5:5" ht="14.4" thickTop="1" thickBot="1">
      <c r="E15957"/>
    </row>
    <row r="15958" spans="5:5" ht="13.8" thickTop="1">
      <c r="E15958"/>
    </row>
    <row r="15959" spans="5:5">
      <c r="E15959"/>
    </row>
    <row r="15960" spans="5:5">
      <c r="E15960"/>
    </row>
    <row r="15961" spans="5:5">
      <c r="E15961"/>
    </row>
    <row r="15962" spans="5:5">
      <c r="E15962"/>
    </row>
    <row r="15963" spans="5:5">
      <c r="E15963"/>
    </row>
    <row r="15964" spans="5:5">
      <c r="E15964"/>
    </row>
    <row r="15965" spans="5:5">
      <c r="E15965"/>
    </row>
    <row r="15966" spans="5:5">
      <c r="E15966"/>
    </row>
    <row r="15967" spans="5:5">
      <c r="E15967"/>
    </row>
    <row r="15968" spans="5:5">
      <c r="E15968"/>
    </row>
    <row r="15969" spans="5:5">
      <c r="E15969"/>
    </row>
    <row r="15970" spans="5:5">
      <c r="E15970"/>
    </row>
    <row r="15971" spans="5:5" ht="13.8" thickBot="1">
      <c r="E15971"/>
    </row>
    <row r="15972" spans="5:5" ht="14.4" thickTop="1" thickBot="1">
      <c r="E15972"/>
    </row>
    <row r="15973" spans="5:5" ht="14.4" thickTop="1" thickBot="1">
      <c r="E15973"/>
    </row>
    <row r="15974" spans="5:5" ht="14.4" thickTop="1" thickBot="1">
      <c r="E15974"/>
    </row>
    <row r="15975" spans="5:5" ht="14.4" thickTop="1" thickBot="1">
      <c r="E15975"/>
    </row>
    <row r="15976" spans="5:5" ht="14.4" thickTop="1" thickBot="1">
      <c r="E15976"/>
    </row>
    <row r="15977" spans="5:5" ht="14.4" thickTop="1" thickBot="1">
      <c r="E15977"/>
    </row>
    <row r="15978" spans="5:5" ht="14.4" thickTop="1" thickBot="1">
      <c r="E15978"/>
    </row>
    <row r="15979" spans="5:5" ht="14.4" thickTop="1" thickBot="1">
      <c r="E15979"/>
    </row>
    <row r="15980" spans="5:5" ht="14.4" thickTop="1" thickBot="1">
      <c r="E15980"/>
    </row>
    <row r="15981" spans="5:5" ht="14.4" thickTop="1" thickBot="1">
      <c r="E15981"/>
    </row>
    <row r="15982" spans="5:5" ht="14.4" thickTop="1" thickBot="1">
      <c r="E15982"/>
    </row>
    <row r="15983" spans="5:5" ht="14.4" thickTop="1" thickBot="1">
      <c r="E15983"/>
    </row>
    <row r="15984" spans="5:5" ht="14.4" thickTop="1" thickBot="1">
      <c r="E15984"/>
    </row>
    <row r="15985" spans="5:5" ht="14.4" thickTop="1" thickBot="1">
      <c r="E15985"/>
    </row>
    <row r="15986" spans="5:5" ht="14.4" thickTop="1" thickBot="1">
      <c r="E15986"/>
    </row>
    <row r="15987" spans="5:5" ht="14.4" thickTop="1" thickBot="1">
      <c r="E15987"/>
    </row>
    <row r="15988" spans="5:5" ht="14.4" thickTop="1" thickBot="1">
      <c r="E15988"/>
    </row>
    <row r="15989" spans="5:5" ht="14.4" thickTop="1" thickBot="1">
      <c r="E15989"/>
    </row>
    <row r="15990" spans="5:5" ht="14.4" thickTop="1" thickBot="1">
      <c r="E15990"/>
    </row>
    <row r="15991" spans="5:5" ht="14.4" thickTop="1" thickBot="1">
      <c r="E15991"/>
    </row>
    <row r="15992" spans="5:5" ht="14.4" thickTop="1" thickBot="1">
      <c r="E15992"/>
    </row>
    <row r="15993" spans="5:5" ht="14.4" thickTop="1" thickBot="1">
      <c r="E15993"/>
    </row>
    <row r="15994" spans="5:5" ht="14.4" thickTop="1" thickBot="1">
      <c r="E15994"/>
    </row>
    <row r="15995" spans="5:5" ht="14.4" thickTop="1" thickBot="1">
      <c r="E15995"/>
    </row>
    <row r="15996" spans="5:5" ht="14.4" thickTop="1" thickBot="1">
      <c r="E15996"/>
    </row>
    <row r="15997" spans="5:5" ht="14.4" thickTop="1" thickBot="1">
      <c r="E15997"/>
    </row>
    <row r="15998" spans="5:5" ht="14.4" thickTop="1" thickBot="1">
      <c r="E15998"/>
    </row>
    <row r="15999" spans="5:5" ht="14.4" thickTop="1" thickBot="1">
      <c r="E15999"/>
    </row>
    <row r="16000" spans="5:5" ht="14.4" thickTop="1" thickBot="1">
      <c r="E16000"/>
    </row>
    <row r="16001" spans="5:5" ht="14.4" thickTop="1" thickBot="1">
      <c r="E16001"/>
    </row>
    <row r="16002" spans="5:5" ht="14.4" thickTop="1" thickBot="1">
      <c r="E16002"/>
    </row>
    <row r="16003" spans="5:5" ht="14.4" thickTop="1" thickBot="1">
      <c r="E16003"/>
    </row>
    <row r="16004" spans="5:5" ht="14.4" thickTop="1" thickBot="1">
      <c r="E16004"/>
    </row>
    <row r="16005" spans="5:5" ht="14.4" thickTop="1" thickBot="1">
      <c r="E16005"/>
    </row>
    <row r="16006" spans="5:5" ht="14.4" thickTop="1" thickBot="1">
      <c r="E16006"/>
    </row>
    <row r="16007" spans="5:5" ht="14.4" thickTop="1" thickBot="1">
      <c r="E16007"/>
    </row>
    <row r="16008" spans="5:5" ht="14.4" thickTop="1" thickBot="1">
      <c r="E16008"/>
    </row>
    <row r="16009" spans="5:5" ht="14.4" thickTop="1" thickBot="1">
      <c r="E16009"/>
    </row>
    <row r="16010" spans="5:5" ht="14.4" thickTop="1" thickBot="1">
      <c r="E16010"/>
    </row>
    <row r="16011" spans="5:5" ht="14.4" thickTop="1" thickBot="1">
      <c r="E16011"/>
    </row>
    <row r="16012" spans="5:5" ht="14.4" thickTop="1" thickBot="1">
      <c r="E16012"/>
    </row>
    <row r="16013" spans="5:5" ht="14.4" thickTop="1" thickBot="1">
      <c r="E16013"/>
    </row>
    <row r="16014" spans="5:5" ht="14.4" thickTop="1" thickBot="1">
      <c r="E16014"/>
    </row>
    <row r="16015" spans="5:5" ht="14.4" thickTop="1" thickBot="1">
      <c r="E16015"/>
    </row>
    <row r="16016" spans="5:5" ht="14.4" thickTop="1" thickBot="1">
      <c r="E16016"/>
    </row>
    <row r="16017" spans="5:5" ht="14.4" thickTop="1" thickBot="1">
      <c r="E16017"/>
    </row>
    <row r="16018" spans="5:5" ht="14.4" thickTop="1" thickBot="1">
      <c r="E16018"/>
    </row>
    <row r="16019" spans="5:5" ht="14.4" thickTop="1" thickBot="1">
      <c r="E16019"/>
    </row>
    <row r="16020" spans="5:5" ht="14.4" thickTop="1" thickBot="1">
      <c r="E16020"/>
    </row>
    <row r="16021" spans="5:5" ht="14.4" thickTop="1" thickBot="1">
      <c r="E16021"/>
    </row>
    <row r="16022" spans="5:5" ht="14.4" thickTop="1" thickBot="1">
      <c r="E16022"/>
    </row>
    <row r="16023" spans="5:5" ht="14.4" thickTop="1" thickBot="1">
      <c r="E16023"/>
    </row>
    <row r="16024" spans="5:5" ht="14.4" thickTop="1" thickBot="1">
      <c r="E16024"/>
    </row>
    <row r="16025" spans="5:5" ht="14.4" thickTop="1" thickBot="1">
      <c r="E16025"/>
    </row>
    <row r="16026" spans="5:5" ht="14.4" thickTop="1" thickBot="1">
      <c r="E16026"/>
    </row>
    <row r="16027" spans="5:5" ht="14.4" thickTop="1" thickBot="1">
      <c r="E16027"/>
    </row>
    <row r="16028" spans="5:5" ht="13.8" thickTop="1">
      <c r="E16028"/>
    </row>
    <row r="16029" spans="5:5">
      <c r="E16029"/>
    </row>
    <row r="16030" spans="5:5">
      <c r="E16030"/>
    </row>
    <row r="16031" spans="5:5">
      <c r="E16031"/>
    </row>
    <row r="16032" spans="5:5">
      <c r="E16032"/>
    </row>
    <row r="16033" spans="5:5">
      <c r="E16033"/>
    </row>
    <row r="16034" spans="5:5">
      <c r="E16034"/>
    </row>
    <row r="16035" spans="5:5">
      <c r="E16035"/>
    </row>
    <row r="16036" spans="5:5">
      <c r="E16036"/>
    </row>
    <row r="16037" spans="5:5">
      <c r="E16037"/>
    </row>
    <row r="16038" spans="5:5">
      <c r="E16038"/>
    </row>
    <row r="16039" spans="5:5">
      <c r="E16039"/>
    </row>
    <row r="16040" spans="5:5">
      <c r="E16040"/>
    </row>
    <row r="16041" spans="5:5" ht="13.8" thickBot="1">
      <c r="E16041"/>
    </row>
    <row r="16042" spans="5:5" ht="14.4" thickTop="1" thickBot="1">
      <c r="E16042"/>
    </row>
    <row r="16043" spans="5:5" ht="14.4" thickTop="1" thickBot="1">
      <c r="E16043"/>
    </row>
    <row r="16044" spans="5:5" ht="14.4" thickTop="1" thickBot="1">
      <c r="E16044"/>
    </row>
    <row r="16045" spans="5:5" ht="14.4" thickTop="1" thickBot="1">
      <c r="E16045"/>
    </row>
    <row r="16046" spans="5:5" ht="14.4" thickTop="1" thickBot="1">
      <c r="E16046"/>
    </row>
    <row r="16047" spans="5:5" ht="14.4" thickTop="1" thickBot="1">
      <c r="E16047"/>
    </row>
    <row r="16048" spans="5:5" ht="14.4" thickTop="1" thickBot="1">
      <c r="E16048"/>
    </row>
    <row r="16049" spans="5:5" ht="14.4" thickTop="1" thickBot="1">
      <c r="E16049"/>
    </row>
    <row r="16050" spans="5:5" ht="14.4" thickTop="1" thickBot="1">
      <c r="E16050"/>
    </row>
    <row r="16051" spans="5:5" ht="14.4" thickTop="1" thickBot="1">
      <c r="E16051"/>
    </row>
    <row r="16052" spans="5:5" ht="14.4" thickTop="1" thickBot="1">
      <c r="E16052"/>
    </row>
    <row r="16053" spans="5:5" ht="14.4" thickTop="1" thickBot="1">
      <c r="E16053"/>
    </row>
    <row r="16054" spans="5:5" ht="14.4" thickTop="1" thickBot="1">
      <c r="E16054"/>
    </row>
    <row r="16055" spans="5:5" ht="14.4" thickTop="1" thickBot="1">
      <c r="E16055"/>
    </row>
    <row r="16056" spans="5:5" ht="14.4" thickTop="1" thickBot="1">
      <c r="E16056"/>
    </row>
    <row r="16057" spans="5:5" ht="14.4" thickTop="1" thickBot="1">
      <c r="E16057"/>
    </row>
    <row r="16058" spans="5:5" ht="14.4" thickTop="1" thickBot="1">
      <c r="E16058"/>
    </row>
    <row r="16059" spans="5:5" ht="14.4" thickTop="1" thickBot="1">
      <c r="E16059"/>
    </row>
    <row r="16060" spans="5:5" ht="14.4" thickTop="1" thickBot="1">
      <c r="E16060"/>
    </row>
    <row r="16061" spans="5:5" ht="14.4" thickTop="1" thickBot="1">
      <c r="E16061"/>
    </row>
    <row r="16062" spans="5:5" ht="14.4" thickTop="1" thickBot="1">
      <c r="E16062"/>
    </row>
    <row r="16063" spans="5:5" ht="14.4" thickTop="1" thickBot="1">
      <c r="E16063"/>
    </row>
    <row r="16064" spans="5:5" ht="14.4" thickTop="1" thickBot="1">
      <c r="E16064"/>
    </row>
    <row r="16065" spans="5:5" ht="14.4" thickTop="1" thickBot="1">
      <c r="E16065"/>
    </row>
    <row r="16066" spans="5:5" ht="14.4" thickTop="1" thickBot="1">
      <c r="E16066"/>
    </row>
    <row r="16067" spans="5:5" ht="14.4" thickTop="1" thickBot="1">
      <c r="E16067"/>
    </row>
    <row r="16068" spans="5:5" ht="14.4" thickTop="1" thickBot="1">
      <c r="E16068"/>
    </row>
    <row r="16069" spans="5:5" ht="14.4" thickTop="1" thickBot="1">
      <c r="E16069"/>
    </row>
    <row r="16070" spans="5:5" ht="14.4" thickTop="1" thickBot="1">
      <c r="E16070"/>
    </row>
    <row r="16071" spans="5:5" ht="14.4" thickTop="1" thickBot="1">
      <c r="E16071"/>
    </row>
    <row r="16072" spans="5:5" ht="14.4" thickTop="1" thickBot="1">
      <c r="E16072"/>
    </row>
    <row r="16073" spans="5:5" ht="14.4" thickTop="1" thickBot="1">
      <c r="E16073"/>
    </row>
    <row r="16074" spans="5:5" ht="14.4" thickTop="1" thickBot="1">
      <c r="E16074"/>
    </row>
    <row r="16075" spans="5:5" ht="14.4" thickTop="1" thickBot="1">
      <c r="E16075"/>
    </row>
    <row r="16076" spans="5:5" ht="14.4" thickTop="1" thickBot="1">
      <c r="E16076"/>
    </row>
    <row r="16077" spans="5:5" ht="14.4" thickTop="1" thickBot="1">
      <c r="E16077"/>
    </row>
    <row r="16078" spans="5:5" ht="14.4" thickTop="1" thickBot="1">
      <c r="E16078"/>
    </row>
    <row r="16079" spans="5:5" ht="14.4" thickTop="1" thickBot="1">
      <c r="E16079"/>
    </row>
    <row r="16080" spans="5:5" ht="14.4" thickTop="1" thickBot="1">
      <c r="E16080"/>
    </row>
    <row r="16081" spans="5:5" ht="14.4" thickTop="1" thickBot="1">
      <c r="E16081"/>
    </row>
    <row r="16082" spans="5:5" ht="14.4" thickTop="1" thickBot="1">
      <c r="E16082"/>
    </row>
    <row r="16083" spans="5:5" ht="14.4" thickTop="1" thickBot="1">
      <c r="E16083"/>
    </row>
    <row r="16084" spans="5:5" ht="14.4" thickTop="1" thickBot="1">
      <c r="E16084"/>
    </row>
    <row r="16085" spans="5:5" ht="14.4" thickTop="1" thickBot="1">
      <c r="E16085"/>
    </row>
    <row r="16086" spans="5:5" ht="14.4" thickTop="1" thickBot="1">
      <c r="E16086"/>
    </row>
    <row r="16087" spans="5:5" ht="14.4" thickTop="1" thickBot="1">
      <c r="E16087"/>
    </row>
    <row r="16088" spans="5:5" ht="14.4" thickTop="1" thickBot="1">
      <c r="E16088"/>
    </row>
    <row r="16089" spans="5:5" ht="14.4" thickTop="1" thickBot="1">
      <c r="E16089"/>
    </row>
    <row r="16090" spans="5:5" ht="14.4" thickTop="1" thickBot="1">
      <c r="E16090"/>
    </row>
    <row r="16091" spans="5:5" ht="14.4" thickTop="1" thickBot="1">
      <c r="E16091"/>
    </row>
    <row r="16092" spans="5:5" ht="14.4" thickTop="1" thickBot="1">
      <c r="E16092"/>
    </row>
    <row r="16093" spans="5:5" ht="14.4" thickTop="1" thickBot="1">
      <c r="E16093"/>
    </row>
    <row r="16094" spans="5:5" ht="14.4" thickTop="1" thickBot="1">
      <c r="E16094"/>
    </row>
    <row r="16095" spans="5:5" ht="14.4" thickTop="1" thickBot="1">
      <c r="E16095"/>
    </row>
    <row r="16096" spans="5:5" ht="14.4" thickTop="1" thickBot="1">
      <c r="E16096"/>
    </row>
    <row r="16097" spans="5:5" ht="14.4" thickTop="1" thickBot="1">
      <c r="E16097"/>
    </row>
    <row r="16098" spans="5:5" ht="13.8" thickTop="1">
      <c r="E16098"/>
    </row>
    <row r="16099" spans="5:5">
      <c r="E16099"/>
    </row>
    <row r="16100" spans="5:5">
      <c r="E16100"/>
    </row>
    <row r="16101" spans="5:5">
      <c r="E16101"/>
    </row>
    <row r="16102" spans="5:5">
      <c r="E16102"/>
    </row>
    <row r="16103" spans="5:5">
      <c r="E16103"/>
    </row>
    <row r="16104" spans="5:5">
      <c r="E16104"/>
    </row>
    <row r="16105" spans="5:5">
      <c r="E16105"/>
    </row>
    <row r="16106" spans="5:5">
      <c r="E16106"/>
    </row>
    <row r="16107" spans="5:5">
      <c r="E16107"/>
    </row>
    <row r="16108" spans="5:5">
      <c r="E16108"/>
    </row>
    <row r="16109" spans="5:5">
      <c r="E16109"/>
    </row>
    <row r="16110" spans="5:5">
      <c r="E16110"/>
    </row>
    <row r="16111" spans="5:5" ht="13.8" thickBot="1">
      <c r="E16111"/>
    </row>
    <row r="16112" spans="5:5" ht="14.4" thickTop="1" thickBot="1">
      <c r="E16112"/>
    </row>
    <row r="16113" spans="5:5" ht="14.4" thickTop="1" thickBot="1">
      <c r="E16113"/>
    </row>
    <row r="16114" spans="5:5" ht="14.4" thickTop="1" thickBot="1">
      <c r="E16114"/>
    </row>
    <row r="16115" spans="5:5" ht="14.4" thickTop="1" thickBot="1">
      <c r="E16115"/>
    </row>
    <row r="16116" spans="5:5" ht="14.4" thickTop="1" thickBot="1">
      <c r="E16116"/>
    </row>
    <row r="16117" spans="5:5" ht="14.4" thickTop="1" thickBot="1">
      <c r="E16117"/>
    </row>
    <row r="16118" spans="5:5" ht="14.4" thickTop="1" thickBot="1">
      <c r="E16118"/>
    </row>
    <row r="16119" spans="5:5" ht="14.4" thickTop="1" thickBot="1">
      <c r="E16119"/>
    </row>
    <row r="16120" spans="5:5" ht="14.4" thickTop="1" thickBot="1">
      <c r="E16120"/>
    </row>
    <row r="16121" spans="5:5" ht="14.4" thickTop="1" thickBot="1">
      <c r="E16121"/>
    </row>
    <row r="16122" spans="5:5" ht="14.4" thickTop="1" thickBot="1">
      <c r="E16122"/>
    </row>
    <row r="16123" spans="5:5" ht="14.4" thickTop="1" thickBot="1">
      <c r="E16123"/>
    </row>
    <row r="16124" spans="5:5" ht="14.4" thickTop="1" thickBot="1">
      <c r="E16124"/>
    </row>
    <row r="16125" spans="5:5" ht="14.4" thickTop="1" thickBot="1">
      <c r="E16125"/>
    </row>
    <row r="16126" spans="5:5" ht="14.4" thickTop="1" thickBot="1">
      <c r="E16126"/>
    </row>
    <row r="16127" spans="5:5" ht="14.4" thickTop="1" thickBot="1">
      <c r="E16127"/>
    </row>
    <row r="16128" spans="5:5" ht="14.4" thickTop="1" thickBot="1">
      <c r="E16128"/>
    </row>
    <row r="16129" spans="5:5" ht="14.4" thickTop="1" thickBot="1">
      <c r="E16129"/>
    </row>
    <row r="16130" spans="5:5" ht="14.4" thickTop="1" thickBot="1">
      <c r="E16130"/>
    </row>
    <row r="16131" spans="5:5" ht="14.4" thickTop="1" thickBot="1">
      <c r="E16131"/>
    </row>
    <row r="16132" spans="5:5" ht="14.4" thickTop="1" thickBot="1">
      <c r="E16132"/>
    </row>
    <row r="16133" spans="5:5" ht="14.4" thickTop="1" thickBot="1">
      <c r="E16133"/>
    </row>
    <row r="16134" spans="5:5" ht="14.4" thickTop="1" thickBot="1">
      <c r="E16134"/>
    </row>
    <row r="16135" spans="5:5" ht="14.4" thickTop="1" thickBot="1">
      <c r="E16135"/>
    </row>
    <row r="16136" spans="5:5" ht="14.4" thickTop="1" thickBot="1">
      <c r="E16136"/>
    </row>
    <row r="16137" spans="5:5" ht="14.4" thickTop="1" thickBot="1">
      <c r="E16137"/>
    </row>
    <row r="16138" spans="5:5" ht="14.4" thickTop="1" thickBot="1">
      <c r="E16138"/>
    </row>
    <row r="16139" spans="5:5" ht="14.4" thickTop="1" thickBot="1">
      <c r="E16139"/>
    </row>
    <row r="16140" spans="5:5" ht="14.4" thickTop="1" thickBot="1">
      <c r="E16140"/>
    </row>
    <row r="16141" spans="5:5" ht="14.4" thickTop="1" thickBot="1">
      <c r="E16141"/>
    </row>
    <row r="16142" spans="5:5" ht="14.4" thickTop="1" thickBot="1">
      <c r="E16142"/>
    </row>
    <row r="16143" spans="5:5" ht="14.4" thickTop="1" thickBot="1">
      <c r="E16143"/>
    </row>
    <row r="16144" spans="5:5" ht="14.4" thickTop="1" thickBot="1">
      <c r="E16144"/>
    </row>
    <row r="16145" spans="5:5" ht="14.4" thickTop="1" thickBot="1">
      <c r="E16145"/>
    </row>
    <row r="16146" spans="5:5" ht="14.4" thickTop="1" thickBot="1">
      <c r="E16146"/>
    </row>
    <row r="16147" spans="5:5" ht="14.4" thickTop="1" thickBot="1">
      <c r="E16147"/>
    </row>
    <row r="16148" spans="5:5" ht="14.4" thickTop="1" thickBot="1">
      <c r="E16148"/>
    </row>
    <row r="16149" spans="5:5" ht="14.4" thickTop="1" thickBot="1">
      <c r="E16149"/>
    </row>
    <row r="16150" spans="5:5" ht="14.4" thickTop="1" thickBot="1">
      <c r="E16150"/>
    </row>
    <row r="16151" spans="5:5" ht="14.4" thickTop="1" thickBot="1">
      <c r="E16151"/>
    </row>
    <row r="16152" spans="5:5" ht="14.4" thickTop="1" thickBot="1">
      <c r="E16152"/>
    </row>
    <row r="16153" spans="5:5" ht="14.4" thickTop="1" thickBot="1">
      <c r="E16153"/>
    </row>
    <row r="16154" spans="5:5" ht="14.4" thickTop="1" thickBot="1">
      <c r="E16154"/>
    </row>
    <row r="16155" spans="5:5" ht="14.4" thickTop="1" thickBot="1">
      <c r="E16155"/>
    </row>
    <row r="16156" spans="5:5" ht="14.4" thickTop="1" thickBot="1">
      <c r="E16156"/>
    </row>
    <row r="16157" spans="5:5" ht="14.4" thickTop="1" thickBot="1">
      <c r="E16157"/>
    </row>
    <row r="16158" spans="5:5" ht="14.4" thickTop="1" thickBot="1">
      <c r="E16158"/>
    </row>
    <row r="16159" spans="5:5" ht="14.4" thickTop="1" thickBot="1">
      <c r="E16159"/>
    </row>
    <row r="16160" spans="5:5" ht="14.4" thickTop="1" thickBot="1">
      <c r="E16160"/>
    </row>
    <row r="16161" spans="5:5" ht="14.4" thickTop="1" thickBot="1">
      <c r="E16161"/>
    </row>
    <row r="16162" spans="5:5" ht="14.4" thickTop="1" thickBot="1">
      <c r="E16162"/>
    </row>
    <row r="16163" spans="5:5" ht="14.4" thickTop="1" thickBot="1">
      <c r="E16163"/>
    </row>
    <row r="16164" spans="5:5" ht="14.4" thickTop="1" thickBot="1">
      <c r="E16164"/>
    </row>
    <row r="16165" spans="5:5" ht="14.4" thickTop="1" thickBot="1">
      <c r="E16165"/>
    </row>
    <row r="16166" spans="5:5" ht="14.4" thickTop="1" thickBot="1">
      <c r="E16166"/>
    </row>
    <row r="16167" spans="5:5" ht="14.4" thickTop="1" thickBot="1">
      <c r="E16167"/>
    </row>
    <row r="16168" spans="5:5" ht="13.8" thickTop="1">
      <c r="E16168"/>
    </row>
    <row r="16169" spans="5:5">
      <c r="E16169"/>
    </row>
    <row r="16170" spans="5:5">
      <c r="E16170"/>
    </row>
    <row r="16171" spans="5:5">
      <c r="E16171"/>
    </row>
    <row r="16172" spans="5:5">
      <c r="E16172"/>
    </row>
    <row r="16173" spans="5:5">
      <c r="E16173"/>
    </row>
    <row r="16174" spans="5:5">
      <c r="E16174"/>
    </row>
    <row r="16175" spans="5:5">
      <c r="E16175"/>
    </row>
    <row r="16176" spans="5:5">
      <c r="E16176"/>
    </row>
    <row r="16177" spans="5:5">
      <c r="E16177"/>
    </row>
    <row r="16178" spans="5:5">
      <c r="E16178"/>
    </row>
    <row r="16179" spans="5:5">
      <c r="E16179"/>
    </row>
    <row r="16180" spans="5:5">
      <c r="E16180"/>
    </row>
    <row r="16181" spans="5:5" ht="13.8" thickBot="1">
      <c r="E16181"/>
    </row>
    <row r="16182" spans="5:5" ht="14.4" thickTop="1" thickBot="1">
      <c r="E16182"/>
    </row>
    <row r="16183" spans="5:5" ht="14.4" thickTop="1" thickBot="1">
      <c r="E16183"/>
    </row>
    <row r="16184" spans="5:5" ht="14.4" thickTop="1" thickBot="1">
      <c r="E16184"/>
    </row>
    <row r="16185" spans="5:5" ht="14.4" thickTop="1" thickBot="1">
      <c r="E16185"/>
    </row>
    <row r="16186" spans="5:5" ht="14.4" thickTop="1" thickBot="1">
      <c r="E16186"/>
    </row>
    <row r="16187" spans="5:5" ht="14.4" thickTop="1" thickBot="1">
      <c r="E16187"/>
    </row>
    <row r="16188" spans="5:5" ht="14.4" thickTop="1" thickBot="1">
      <c r="E16188"/>
    </row>
    <row r="16189" spans="5:5" ht="14.4" thickTop="1" thickBot="1">
      <c r="E16189"/>
    </row>
    <row r="16190" spans="5:5" ht="14.4" thickTop="1" thickBot="1">
      <c r="E16190"/>
    </row>
    <row r="16191" spans="5:5" ht="14.4" thickTop="1" thickBot="1">
      <c r="E16191"/>
    </row>
    <row r="16192" spans="5:5" ht="14.4" thickTop="1" thickBot="1">
      <c r="E16192"/>
    </row>
    <row r="16193" spans="5:5" ht="14.4" thickTop="1" thickBot="1">
      <c r="E16193"/>
    </row>
    <row r="16194" spans="5:5" ht="14.4" thickTop="1" thickBot="1">
      <c r="E16194"/>
    </row>
    <row r="16195" spans="5:5" ht="14.4" thickTop="1" thickBot="1">
      <c r="E16195"/>
    </row>
    <row r="16196" spans="5:5" ht="14.4" thickTop="1" thickBot="1">
      <c r="E16196"/>
    </row>
    <row r="16197" spans="5:5" ht="14.4" thickTop="1" thickBot="1">
      <c r="E16197"/>
    </row>
    <row r="16198" spans="5:5" ht="14.4" thickTop="1" thickBot="1">
      <c r="E16198"/>
    </row>
    <row r="16199" spans="5:5" ht="14.4" thickTop="1" thickBot="1">
      <c r="E16199"/>
    </row>
    <row r="16200" spans="5:5" ht="14.4" thickTop="1" thickBot="1">
      <c r="E16200"/>
    </row>
    <row r="16201" spans="5:5" ht="14.4" thickTop="1" thickBot="1">
      <c r="E16201"/>
    </row>
    <row r="16202" spans="5:5" ht="14.4" thickTop="1" thickBot="1">
      <c r="E16202"/>
    </row>
    <row r="16203" spans="5:5" ht="14.4" thickTop="1" thickBot="1">
      <c r="E16203"/>
    </row>
    <row r="16204" spans="5:5" ht="14.4" thickTop="1" thickBot="1">
      <c r="E16204"/>
    </row>
    <row r="16205" spans="5:5" ht="14.4" thickTop="1" thickBot="1">
      <c r="E16205"/>
    </row>
    <row r="16206" spans="5:5" ht="14.4" thickTop="1" thickBot="1">
      <c r="E16206"/>
    </row>
    <row r="16207" spans="5:5" ht="14.4" thickTop="1" thickBot="1">
      <c r="E16207"/>
    </row>
    <row r="16208" spans="5:5" ht="14.4" thickTop="1" thickBot="1">
      <c r="E16208"/>
    </row>
    <row r="16209" spans="5:5" ht="14.4" thickTop="1" thickBot="1">
      <c r="E16209"/>
    </row>
    <row r="16210" spans="5:5" ht="14.4" thickTop="1" thickBot="1">
      <c r="E16210"/>
    </row>
    <row r="16211" spans="5:5" ht="14.4" thickTop="1" thickBot="1">
      <c r="E16211"/>
    </row>
    <row r="16212" spans="5:5" ht="14.4" thickTop="1" thickBot="1">
      <c r="E16212"/>
    </row>
    <row r="16213" spans="5:5" ht="14.4" thickTop="1" thickBot="1">
      <c r="E16213"/>
    </row>
    <row r="16214" spans="5:5" ht="14.4" thickTop="1" thickBot="1">
      <c r="E16214"/>
    </row>
    <row r="16215" spans="5:5" ht="14.4" thickTop="1" thickBot="1">
      <c r="E16215"/>
    </row>
    <row r="16216" spans="5:5" ht="14.4" thickTop="1" thickBot="1">
      <c r="E16216"/>
    </row>
    <row r="16217" spans="5:5" ht="14.4" thickTop="1" thickBot="1">
      <c r="E16217"/>
    </row>
    <row r="16218" spans="5:5" ht="14.4" thickTop="1" thickBot="1">
      <c r="E16218"/>
    </row>
    <row r="16219" spans="5:5" ht="14.4" thickTop="1" thickBot="1">
      <c r="E16219"/>
    </row>
    <row r="16220" spans="5:5" ht="14.4" thickTop="1" thickBot="1">
      <c r="E16220"/>
    </row>
    <row r="16221" spans="5:5" ht="14.4" thickTop="1" thickBot="1">
      <c r="E16221"/>
    </row>
    <row r="16222" spans="5:5" ht="14.4" thickTop="1" thickBot="1">
      <c r="E16222"/>
    </row>
    <row r="16223" spans="5:5" ht="14.4" thickTop="1" thickBot="1">
      <c r="E16223"/>
    </row>
    <row r="16224" spans="5:5" ht="14.4" thickTop="1" thickBot="1">
      <c r="E16224"/>
    </row>
    <row r="16225" spans="5:5" ht="14.4" thickTop="1" thickBot="1">
      <c r="E16225"/>
    </row>
    <row r="16226" spans="5:5" ht="14.4" thickTop="1" thickBot="1">
      <c r="E16226"/>
    </row>
    <row r="16227" spans="5:5" ht="14.4" thickTop="1" thickBot="1">
      <c r="E16227"/>
    </row>
    <row r="16228" spans="5:5" ht="14.4" thickTop="1" thickBot="1">
      <c r="E16228"/>
    </row>
    <row r="16229" spans="5:5" ht="14.4" thickTop="1" thickBot="1">
      <c r="E16229"/>
    </row>
    <row r="16230" spans="5:5" ht="14.4" thickTop="1" thickBot="1">
      <c r="E16230"/>
    </row>
    <row r="16231" spans="5:5" ht="14.4" thickTop="1" thickBot="1">
      <c r="E16231"/>
    </row>
    <row r="16232" spans="5:5" ht="14.4" thickTop="1" thickBot="1">
      <c r="E16232"/>
    </row>
    <row r="16233" spans="5:5" ht="14.4" thickTop="1" thickBot="1">
      <c r="E16233"/>
    </row>
    <row r="16234" spans="5:5" ht="14.4" thickTop="1" thickBot="1">
      <c r="E16234"/>
    </row>
    <row r="16235" spans="5:5" ht="14.4" thickTop="1" thickBot="1">
      <c r="E16235"/>
    </row>
    <row r="16236" spans="5:5" ht="14.4" thickTop="1" thickBot="1">
      <c r="E16236"/>
    </row>
    <row r="16237" spans="5:5" ht="14.4" thickTop="1" thickBot="1">
      <c r="E16237"/>
    </row>
    <row r="16238" spans="5:5" ht="13.8" thickTop="1">
      <c r="E16238"/>
    </row>
    <row r="16239" spans="5:5">
      <c r="E16239"/>
    </row>
    <row r="16240" spans="5:5">
      <c r="E16240"/>
    </row>
    <row r="16241" spans="5:5">
      <c r="E16241"/>
    </row>
    <row r="16242" spans="5:5">
      <c r="E16242"/>
    </row>
    <row r="16243" spans="5:5">
      <c r="E16243"/>
    </row>
    <row r="16244" spans="5:5">
      <c r="E16244"/>
    </row>
    <row r="16245" spans="5:5">
      <c r="E16245"/>
    </row>
    <row r="16246" spans="5:5">
      <c r="E16246"/>
    </row>
    <row r="16247" spans="5:5">
      <c r="E16247"/>
    </row>
    <row r="16248" spans="5:5">
      <c r="E16248"/>
    </row>
    <row r="16249" spans="5:5">
      <c r="E16249"/>
    </row>
    <row r="16250" spans="5:5">
      <c r="E16250"/>
    </row>
    <row r="16251" spans="5:5" ht="13.8" thickBot="1">
      <c r="E16251"/>
    </row>
    <row r="16252" spans="5:5" ht="14.4" thickTop="1" thickBot="1">
      <c r="E16252"/>
    </row>
    <row r="16253" spans="5:5" ht="14.4" thickTop="1" thickBot="1">
      <c r="E16253"/>
    </row>
    <row r="16254" spans="5:5" ht="14.4" thickTop="1" thickBot="1">
      <c r="E16254"/>
    </row>
    <row r="16255" spans="5:5" ht="14.4" thickTop="1" thickBot="1">
      <c r="E16255"/>
    </row>
    <row r="16256" spans="5:5" ht="14.4" thickTop="1" thickBot="1">
      <c r="E16256"/>
    </row>
    <row r="16257" spans="5:5" ht="14.4" thickTop="1" thickBot="1">
      <c r="E16257"/>
    </row>
    <row r="16258" spans="5:5" ht="14.4" thickTop="1" thickBot="1">
      <c r="E16258"/>
    </row>
    <row r="16259" spans="5:5" ht="14.4" thickTop="1" thickBot="1">
      <c r="E16259"/>
    </row>
    <row r="16260" spans="5:5" ht="14.4" thickTop="1" thickBot="1">
      <c r="E16260"/>
    </row>
    <row r="16261" spans="5:5" ht="14.4" thickTop="1" thickBot="1">
      <c r="E16261"/>
    </row>
    <row r="16262" spans="5:5" ht="14.4" thickTop="1" thickBot="1">
      <c r="E16262"/>
    </row>
    <row r="16263" spans="5:5" ht="14.4" thickTop="1" thickBot="1">
      <c r="E16263"/>
    </row>
    <row r="16264" spans="5:5" ht="14.4" thickTop="1" thickBot="1">
      <c r="E16264"/>
    </row>
    <row r="16265" spans="5:5" ht="14.4" thickTop="1" thickBot="1">
      <c r="E16265"/>
    </row>
    <row r="16266" spans="5:5" ht="14.4" thickTop="1" thickBot="1">
      <c r="E16266"/>
    </row>
    <row r="16267" spans="5:5" ht="14.4" thickTop="1" thickBot="1">
      <c r="E16267"/>
    </row>
    <row r="16268" spans="5:5" ht="14.4" thickTop="1" thickBot="1">
      <c r="E16268"/>
    </row>
    <row r="16269" spans="5:5" ht="14.4" thickTop="1" thickBot="1">
      <c r="E16269"/>
    </row>
    <row r="16270" spans="5:5" ht="14.4" thickTop="1" thickBot="1">
      <c r="E16270"/>
    </row>
    <row r="16271" spans="5:5" ht="14.4" thickTop="1" thickBot="1">
      <c r="E16271"/>
    </row>
    <row r="16272" spans="5:5" ht="14.4" thickTop="1" thickBot="1">
      <c r="E16272"/>
    </row>
    <row r="16273" spans="5:5" ht="14.4" thickTop="1" thickBot="1">
      <c r="E16273"/>
    </row>
    <row r="16274" spans="5:5" ht="14.4" thickTop="1" thickBot="1">
      <c r="E16274"/>
    </row>
    <row r="16275" spans="5:5" ht="14.4" thickTop="1" thickBot="1">
      <c r="E16275"/>
    </row>
    <row r="16276" spans="5:5" ht="14.4" thickTop="1" thickBot="1">
      <c r="E16276"/>
    </row>
    <row r="16277" spans="5:5" ht="14.4" thickTop="1" thickBot="1">
      <c r="E16277"/>
    </row>
    <row r="16278" spans="5:5" ht="14.4" thickTop="1" thickBot="1">
      <c r="E16278"/>
    </row>
    <row r="16279" spans="5:5" ht="14.4" thickTop="1" thickBot="1">
      <c r="E16279"/>
    </row>
    <row r="16280" spans="5:5" ht="14.4" thickTop="1" thickBot="1">
      <c r="E16280"/>
    </row>
    <row r="16281" spans="5:5" ht="14.4" thickTop="1" thickBot="1">
      <c r="E16281"/>
    </row>
    <row r="16282" spans="5:5" ht="14.4" thickTop="1" thickBot="1">
      <c r="E16282"/>
    </row>
    <row r="16283" spans="5:5" ht="14.4" thickTop="1" thickBot="1">
      <c r="E16283"/>
    </row>
    <row r="16284" spans="5:5" ht="14.4" thickTop="1" thickBot="1">
      <c r="E16284"/>
    </row>
    <row r="16285" spans="5:5" ht="14.4" thickTop="1" thickBot="1">
      <c r="E16285"/>
    </row>
    <row r="16286" spans="5:5" ht="14.4" thickTop="1" thickBot="1">
      <c r="E16286"/>
    </row>
    <row r="16287" spans="5:5" ht="14.4" thickTop="1" thickBot="1">
      <c r="E16287"/>
    </row>
    <row r="16288" spans="5:5" ht="14.4" thickTop="1" thickBot="1">
      <c r="E16288"/>
    </row>
    <row r="16289" spans="5:5" ht="14.4" thickTop="1" thickBot="1">
      <c r="E16289"/>
    </row>
    <row r="16290" spans="5:5" ht="14.4" thickTop="1" thickBot="1">
      <c r="E16290"/>
    </row>
    <row r="16291" spans="5:5" ht="14.4" thickTop="1" thickBot="1">
      <c r="E16291"/>
    </row>
    <row r="16292" spans="5:5" ht="14.4" thickTop="1" thickBot="1">
      <c r="E16292"/>
    </row>
    <row r="16293" spans="5:5" ht="14.4" thickTop="1" thickBot="1">
      <c r="E16293"/>
    </row>
    <row r="16294" spans="5:5" ht="14.4" thickTop="1" thickBot="1">
      <c r="E16294"/>
    </row>
    <row r="16295" spans="5:5" ht="14.4" thickTop="1" thickBot="1">
      <c r="E16295"/>
    </row>
    <row r="16296" spans="5:5" ht="14.4" thickTop="1" thickBot="1">
      <c r="E16296"/>
    </row>
    <row r="16297" spans="5:5" ht="14.4" thickTop="1" thickBot="1">
      <c r="E16297"/>
    </row>
    <row r="16298" spans="5:5" ht="14.4" thickTop="1" thickBot="1">
      <c r="E16298"/>
    </row>
    <row r="16299" spans="5:5" ht="14.4" thickTop="1" thickBot="1">
      <c r="E16299"/>
    </row>
    <row r="16300" spans="5:5" ht="14.4" thickTop="1" thickBot="1">
      <c r="E16300"/>
    </row>
    <row r="16301" spans="5:5" ht="14.4" thickTop="1" thickBot="1">
      <c r="E16301"/>
    </row>
    <row r="16302" spans="5:5" ht="14.4" thickTop="1" thickBot="1">
      <c r="E16302"/>
    </row>
    <row r="16303" spans="5:5" ht="14.4" thickTop="1" thickBot="1">
      <c r="E16303"/>
    </row>
    <row r="16304" spans="5:5" ht="14.4" thickTop="1" thickBot="1">
      <c r="E16304"/>
    </row>
    <row r="16305" spans="5:5" ht="14.4" thickTop="1" thickBot="1">
      <c r="E16305"/>
    </row>
    <row r="16306" spans="5:5" ht="14.4" thickTop="1" thickBot="1">
      <c r="E16306"/>
    </row>
    <row r="16307" spans="5:5" ht="14.4" thickTop="1" thickBot="1">
      <c r="E16307"/>
    </row>
    <row r="16308" spans="5:5" ht="13.8" thickTop="1">
      <c r="E16308"/>
    </row>
    <row r="16309" spans="5:5">
      <c r="E16309"/>
    </row>
    <row r="16310" spans="5:5">
      <c r="E16310"/>
    </row>
    <row r="16311" spans="5:5">
      <c r="E16311"/>
    </row>
    <row r="16312" spans="5:5">
      <c r="E16312"/>
    </row>
    <row r="16313" spans="5:5">
      <c r="E16313"/>
    </row>
    <row r="16314" spans="5:5">
      <c r="E16314"/>
    </row>
    <row r="16315" spans="5:5">
      <c r="E16315"/>
    </row>
    <row r="16316" spans="5:5">
      <c r="E16316"/>
    </row>
    <row r="16317" spans="5:5">
      <c r="E16317"/>
    </row>
    <row r="16318" spans="5:5">
      <c r="E16318"/>
    </row>
    <row r="16319" spans="5:5">
      <c r="E16319"/>
    </row>
    <row r="16320" spans="5:5">
      <c r="E16320"/>
    </row>
    <row r="16321" spans="5:5" ht="13.8" thickBot="1">
      <c r="E16321"/>
    </row>
    <row r="16322" spans="5:5" ht="14.4" thickTop="1" thickBot="1">
      <c r="E16322"/>
    </row>
    <row r="16323" spans="5:5" ht="14.4" thickTop="1" thickBot="1">
      <c r="E16323"/>
    </row>
    <row r="16324" spans="5:5" ht="14.4" thickTop="1" thickBot="1">
      <c r="E16324"/>
    </row>
    <row r="16325" spans="5:5" ht="14.4" thickTop="1" thickBot="1">
      <c r="E16325"/>
    </row>
    <row r="16326" spans="5:5" ht="14.4" thickTop="1" thickBot="1">
      <c r="E16326"/>
    </row>
    <row r="16327" spans="5:5" ht="14.4" thickTop="1" thickBot="1">
      <c r="E16327"/>
    </row>
    <row r="16328" spans="5:5" ht="14.4" thickTop="1" thickBot="1">
      <c r="E16328"/>
    </row>
    <row r="16329" spans="5:5" ht="14.4" thickTop="1" thickBot="1">
      <c r="E16329"/>
    </row>
    <row r="16330" spans="5:5" ht="14.4" thickTop="1" thickBot="1">
      <c r="E16330"/>
    </row>
    <row r="16331" spans="5:5" ht="14.4" thickTop="1" thickBot="1">
      <c r="E16331"/>
    </row>
    <row r="16332" spans="5:5" ht="14.4" thickTop="1" thickBot="1">
      <c r="E16332"/>
    </row>
    <row r="16333" spans="5:5" ht="14.4" thickTop="1" thickBot="1">
      <c r="E16333"/>
    </row>
    <row r="16334" spans="5:5" ht="14.4" thickTop="1" thickBot="1">
      <c r="E16334"/>
    </row>
    <row r="16335" spans="5:5" ht="14.4" thickTop="1" thickBot="1">
      <c r="E16335"/>
    </row>
    <row r="16336" spans="5:5" ht="14.4" thickTop="1" thickBot="1">
      <c r="E16336"/>
    </row>
    <row r="16337" spans="5:5" ht="14.4" thickTop="1" thickBot="1">
      <c r="E16337"/>
    </row>
    <row r="16338" spans="5:5" ht="14.4" thickTop="1" thickBot="1">
      <c r="E16338"/>
    </row>
    <row r="16339" spans="5:5" ht="14.4" thickTop="1" thickBot="1">
      <c r="E16339"/>
    </row>
    <row r="16340" spans="5:5" ht="14.4" thickTop="1" thickBot="1">
      <c r="E16340"/>
    </row>
    <row r="16341" spans="5:5" ht="14.4" thickTop="1" thickBot="1">
      <c r="E16341"/>
    </row>
    <row r="16342" spans="5:5" ht="14.4" thickTop="1" thickBot="1">
      <c r="E16342"/>
    </row>
    <row r="16343" spans="5:5" ht="14.4" thickTop="1" thickBot="1">
      <c r="E16343"/>
    </row>
    <row r="16344" spans="5:5" ht="14.4" thickTop="1" thickBot="1">
      <c r="E16344"/>
    </row>
    <row r="16345" spans="5:5" ht="14.4" thickTop="1" thickBot="1">
      <c r="E16345"/>
    </row>
    <row r="16346" spans="5:5" ht="14.4" thickTop="1" thickBot="1">
      <c r="E16346"/>
    </row>
    <row r="16347" spans="5:5" ht="14.4" thickTop="1" thickBot="1">
      <c r="E16347"/>
    </row>
    <row r="16348" spans="5:5" ht="14.4" thickTop="1" thickBot="1">
      <c r="E16348"/>
    </row>
    <row r="16349" spans="5:5" ht="14.4" thickTop="1" thickBot="1">
      <c r="E16349"/>
    </row>
    <row r="16350" spans="5:5" ht="14.4" thickTop="1" thickBot="1">
      <c r="E16350"/>
    </row>
    <row r="16351" spans="5:5" ht="14.4" thickTop="1" thickBot="1">
      <c r="E16351"/>
    </row>
    <row r="16352" spans="5:5" ht="14.4" thickTop="1" thickBot="1">
      <c r="E16352"/>
    </row>
    <row r="16353" spans="5:5" ht="14.4" thickTop="1" thickBot="1">
      <c r="E16353"/>
    </row>
    <row r="16354" spans="5:5" ht="14.4" thickTop="1" thickBot="1">
      <c r="E16354"/>
    </row>
    <row r="16355" spans="5:5" ht="14.4" thickTop="1" thickBot="1">
      <c r="E16355"/>
    </row>
    <row r="16356" spans="5:5" ht="14.4" thickTop="1" thickBot="1">
      <c r="E16356"/>
    </row>
    <row r="16357" spans="5:5" ht="14.4" thickTop="1" thickBot="1">
      <c r="E16357"/>
    </row>
    <row r="16358" spans="5:5" ht="14.4" thickTop="1" thickBot="1">
      <c r="E16358"/>
    </row>
    <row r="16359" spans="5:5" ht="14.4" thickTop="1" thickBot="1">
      <c r="E16359"/>
    </row>
    <row r="16360" spans="5:5" ht="14.4" thickTop="1" thickBot="1">
      <c r="E16360"/>
    </row>
    <row r="16361" spans="5:5" ht="14.4" thickTop="1" thickBot="1">
      <c r="E16361"/>
    </row>
    <row r="16362" spans="5:5" ht="14.4" thickTop="1" thickBot="1">
      <c r="E16362"/>
    </row>
    <row r="16363" spans="5:5" ht="14.4" thickTop="1" thickBot="1">
      <c r="E16363"/>
    </row>
    <row r="16364" spans="5:5" ht="14.4" thickTop="1" thickBot="1">
      <c r="E16364"/>
    </row>
    <row r="16365" spans="5:5" ht="14.4" thickTop="1" thickBot="1">
      <c r="E16365"/>
    </row>
    <row r="16366" spans="5:5" ht="14.4" thickTop="1" thickBot="1">
      <c r="E16366"/>
    </row>
    <row r="16367" spans="5:5" ht="14.4" thickTop="1" thickBot="1">
      <c r="E16367"/>
    </row>
    <row r="16368" spans="5:5" ht="14.4" thickTop="1" thickBot="1">
      <c r="E16368"/>
    </row>
    <row r="16369" spans="5:5" ht="14.4" thickTop="1" thickBot="1">
      <c r="E16369"/>
    </row>
    <row r="16370" spans="5:5" ht="14.4" thickTop="1" thickBot="1">
      <c r="E16370"/>
    </row>
    <row r="16371" spans="5:5" ht="14.4" thickTop="1" thickBot="1">
      <c r="E16371"/>
    </row>
    <row r="16372" spans="5:5" ht="14.4" thickTop="1" thickBot="1">
      <c r="E16372"/>
    </row>
    <row r="16373" spans="5:5" ht="14.4" thickTop="1" thickBot="1">
      <c r="E16373"/>
    </row>
    <row r="16374" spans="5:5" ht="14.4" thickTop="1" thickBot="1">
      <c r="E16374"/>
    </row>
    <row r="16375" spans="5:5" ht="14.4" thickTop="1" thickBot="1">
      <c r="E16375"/>
    </row>
    <row r="16376" spans="5:5" ht="14.4" thickTop="1" thickBot="1">
      <c r="E16376"/>
    </row>
    <row r="16377" spans="5:5" ht="14.4" thickTop="1" thickBot="1">
      <c r="E16377"/>
    </row>
    <row r="16378" spans="5:5" ht="13.8" thickTop="1">
      <c r="E16378"/>
    </row>
    <row r="16379" spans="5:5">
      <c r="E16379"/>
    </row>
    <row r="16380" spans="5:5">
      <c r="E16380"/>
    </row>
    <row r="16381" spans="5:5">
      <c r="E16381"/>
    </row>
    <row r="16382" spans="5:5">
      <c r="E16382"/>
    </row>
    <row r="16383" spans="5:5">
      <c r="E16383"/>
    </row>
    <row r="16384" spans="5:5">
      <c r="E16384"/>
    </row>
    <row r="16385" spans="5:5">
      <c r="E16385"/>
    </row>
    <row r="16386" spans="5:5">
      <c r="E16386"/>
    </row>
    <row r="16387" spans="5:5">
      <c r="E16387"/>
    </row>
    <row r="16388" spans="5:5">
      <c r="E16388"/>
    </row>
    <row r="16389" spans="5:5">
      <c r="E16389"/>
    </row>
    <row r="16390" spans="5:5">
      <c r="E16390"/>
    </row>
    <row r="16391" spans="5:5" ht="13.8" thickBot="1">
      <c r="E16391"/>
    </row>
    <row r="16392" spans="5:5" ht="14.4" thickTop="1" thickBot="1">
      <c r="E16392"/>
    </row>
    <row r="16393" spans="5:5" ht="14.4" thickTop="1" thickBot="1">
      <c r="E16393"/>
    </row>
    <row r="16394" spans="5:5" ht="14.4" thickTop="1" thickBot="1">
      <c r="E16394"/>
    </row>
    <row r="16395" spans="5:5" ht="14.4" thickTop="1" thickBot="1">
      <c r="E16395"/>
    </row>
    <row r="16396" spans="5:5" ht="14.4" thickTop="1" thickBot="1">
      <c r="E16396"/>
    </row>
    <row r="16397" spans="5:5" ht="14.4" thickTop="1" thickBot="1">
      <c r="E16397"/>
    </row>
    <row r="16398" spans="5:5" ht="14.4" thickTop="1" thickBot="1">
      <c r="E16398"/>
    </row>
    <row r="16399" spans="5:5" ht="14.4" thickTop="1" thickBot="1">
      <c r="E16399"/>
    </row>
    <row r="16400" spans="5:5" ht="14.4" thickTop="1" thickBot="1">
      <c r="E16400"/>
    </row>
    <row r="16401" spans="5:5" ht="14.4" thickTop="1" thickBot="1">
      <c r="E16401"/>
    </row>
    <row r="16402" spans="5:5" ht="14.4" thickTop="1" thickBot="1">
      <c r="E16402"/>
    </row>
    <row r="16403" spans="5:5" ht="14.4" thickTop="1" thickBot="1">
      <c r="E16403"/>
    </row>
    <row r="16404" spans="5:5" ht="14.4" thickTop="1" thickBot="1">
      <c r="E16404"/>
    </row>
    <row r="16405" spans="5:5" ht="14.4" thickTop="1" thickBot="1">
      <c r="E16405"/>
    </row>
    <row r="16406" spans="5:5" ht="14.4" thickTop="1" thickBot="1">
      <c r="E16406"/>
    </row>
    <row r="16407" spans="5:5" ht="14.4" thickTop="1" thickBot="1">
      <c r="E16407"/>
    </row>
    <row r="16408" spans="5:5" ht="14.4" thickTop="1" thickBot="1">
      <c r="E16408"/>
    </row>
    <row r="16409" spans="5:5" ht="14.4" thickTop="1" thickBot="1">
      <c r="E16409"/>
    </row>
    <row r="16410" spans="5:5" ht="14.4" thickTop="1" thickBot="1">
      <c r="E16410"/>
    </row>
    <row r="16411" spans="5:5" ht="14.4" thickTop="1" thickBot="1">
      <c r="E16411"/>
    </row>
    <row r="16412" spans="5:5" ht="14.4" thickTop="1" thickBot="1">
      <c r="E16412"/>
    </row>
    <row r="16413" spans="5:5" ht="14.4" thickTop="1" thickBot="1">
      <c r="E16413"/>
    </row>
    <row r="16414" spans="5:5" ht="14.4" thickTop="1" thickBot="1">
      <c r="E16414"/>
    </row>
    <row r="16415" spans="5:5" ht="14.4" thickTop="1" thickBot="1">
      <c r="E16415"/>
    </row>
    <row r="16416" spans="5:5" ht="14.4" thickTop="1" thickBot="1">
      <c r="E16416"/>
    </row>
    <row r="16417" spans="5:5" ht="14.4" thickTop="1" thickBot="1">
      <c r="E16417"/>
    </row>
    <row r="16418" spans="5:5" ht="14.4" thickTop="1" thickBot="1">
      <c r="E16418"/>
    </row>
    <row r="16419" spans="5:5" ht="14.4" thickTop="1" thickBot="1">
      <c r="E16419"/>
    </row>
    <row r="16420" spans="5:5" ht="14.4" thickTop="1" thickBot="1">
      <c r="E16420"/>
    </row>
    <row r="16421" spans="5:5" ht="14.4" thickTop="1" thickBot="1">
      <c r="E16421"/>
    </row>
    <row r="16422" spans="5:5" ht="14.4" thickTop="1" thickBot="1">
      <c r="E16422"/>
    </row>
    <row r="16423" spans="5:5" ht="14.4" thickTop="1" thickBot="1">
      <c r="E16423"/>
    </row>
    <row r="16424" spans="5:5" ht="14.4" thickTop="1" thickBot="1">
      <c r="E16424"/>
    </row>
    <row r="16425" spans="5:5" ht="14.4" thickTop="1" thickBot="1">
      <c r="E16425"/>
    </row>
    <row r="16426" spans="5:5" ht="14.4" thickTop="1" thickBot="1">
      <c r="E16426"/>
    </row>
    <row r="16427" spans="5:5" ht="14.4" thickTop="1" thickBot="1">
      <c r="E16427"/>
    </row>
    <row r="16428" spans="5:5" ht="14.4" thickTop="1" thickBot="1">
      <c r="E16428"/>
    </row>
    <row r="16429" spans="5:5" ht="14.4" thickTop="1" thickBot="1">
      <c r="E16429"/>
    </row>
    <row r="16430" spans="5:5" ht="14.4" thickTop="1" thickBot="1">
      <c r="E16430"/>
    </row>
    <row r="16431" spans="5:5" ht="14.4" thickTop="1" thickBot="1">
      <c r="E16431"/>
    </row>
    <row r="16432" spans="5:5" ht="14.4" thickTop="1" thickBot="1">
      <c r="E16432"/>
    </row>
    <row r="16433" spans="5:5" ht="14.4" thickTop="1" thickBot="1">
      <c r="E16433"/>
    </row>
    <row r="16434" spans="5:5" ht="14.4" thickTop="1" thickBot="1">
      <c r="E16434"/>
    </row>
    <row r="16435" spans="5:5" ht="14.4" thickTop="1" thickBot="1">
      <c r="E16435"/>
    </row>
    <row r="16436" spans="5:5" ht="14.4" thickTop="1" thickBot="1">
      <c r="E16436"/>
    </row>
    <row r="16437" spans="5:5" ht="14.4" thickTop="1" thickBot="1">
      <c r="E16437"/>
    </row>
    <row r="16438" spans="5:5" ht="14.4" thickTop="1" thickBot="1">
      <c r="E16438"/>
    </row>
    <row r="16439" spans="5:5" ht="14.4" thickTop="1" thickBot="1">
      <c r="E16439"/>
    </row>
    <row r="16440" spans="5:5" ht="14.4" thickTop="1" thickBot="1">
      <c r="E16440"/>
    </row>
    <row r="16441" spans="5:5" ht="14.4" thickTop="1" thickBot="1">
      <c r="E16441"/>
    </row>
    <row r="16442" spans="5:5" ht="14.4" thickTop="1" thickBot="1">
      <c r="E16442"/>
    </row>
    <row r="16443" spans="5:5" ht="14.4" thickTop="1" thickBot="1">
      <c r="E16443"/>
    </row>
    <row r="16444" spans="5:5" ht="14.4" thickTop="1" thickBot="1">
      <c r="E16444"/>
    </row>
    <row r="16445" spans="5:5" ht="14.4" thickTop="1" thickBot="1">
      <c r="E16445"/>
    </row>
    <row r="16446" spans="5:5" ht="14.4" thickTop="1" thickBot="1">
      <c r="E16446"/>
    </row>
    <row r="16447" spans="5:5" ht="14.4" thickTop="1" thickBot="1">
      <c r="E16447"/>
    </row>
    <row r="16448" spans="5:5" ht="13.8" thickTop="1">
      <c r="E16448"/>
    </row>
    <row r="16449" spans="5:5">
      <c r="E16449"/>
    </row>
    <row r="16450" spans="5:5">
      <c r="E16450"/>
    </row>
    <row r="16451" spans="5:5">
      <c r="E16451"/>
    </row>
    <row r="16452" spans="5:5">
      <c r="E16452"/>
    </row>
    <row r="16453" spans="5:5">
      <c r="E16453"/>
    </row>
    <row r="16454" spans="5:5">
      <c r="E16454"/>
    </row>
    <row r="16455" spans="5:5">
      <c r="E16455"/>
    </row>
    <row r="16456" spans="5:5">
      <c r="E16456"/>
    </row>
    <row r="16457" spans="5:5">
      <c r="E16457"/>
    </row>
    <row r="16458" spans="5:5">
      <c r="E16458"/>
    </row>
    <row r="16459" spans="5:5">
      <c r="E16459"/>
    </row>
    <row r="16460" spans="5:5">
      <c r="E16460"/>
    </row>
    <row r="16461" spans="5:5" ht="13.8" thickBot="1">
      <c r="E16461"/>
    </row>
    <row r="16462" spans="5:5" ht="14.4" thickTop="1" thickBot="1">
      <c r="E16462"/>
    </row>
    <row r="16463" spans="5:5" ht="14.4" thickTop="1" thickBot="1">
      <c r="E16463"/>
    </row>
    <row r="16464" spans="5:5" ht="14.4" thickTop="1" thickBot="1">
      <c r="E16464"/>
    </row>
    <row r="16465" spans="5:5" ht="14.4" thickTop="1" thickBot="1">
      <c r="E16465"/>
    </row>
    <row r="16466" spans="5:5" ht="14.4" thickTop="1" thickBot="1">
      <c r="E16466"/>
    </row>
    <row r="16467" spans="5:5" ht="14.4" thickTop="1" thickBot="1">
      <c r="E16467"/>
    </row>
    <row r="16468" spans="5:5" ht="14.4" thickTop="1" thickBot="1">
      <c r="E16468"/>
    </row>
    <row r="16469" spans="5:5" ht="14.4" thickTop="1" thickBot="1">
      <c r="E16469"/>
    </row>
    <row r="16470" spans="5:5" ht="14.4" thickTop="1" thickBot="1">
      <c r="E16470"/>
    </row>
    <row r="16471" spans="5:5" ht="14.4" thickTop="1" thickBot="1">
      <c r="E16471"/>
    </row>
    <row r="16472" spans="5:5" ht="14.4" thickTop="1" thickBot="1">
      <c r="E16472"/>
    </row>
    <row r="16473" spans="5:5" ht="14.4" thickTop="1" thickBot="1">
      <c r="E16473"/>
    </row>
    <row r="16474" spans="5:5" ht="14.4" thickTop="1" thickBot="1">
      <c r="E16474"/>
    </row>
    <row r="16475" spans="5:5" ht="14.4" thickTop="1" thickBot="1">
      <c r="E16475"/>
    </row>
    <row r="16476" spans="5:5" ht="14.4" thickTop="1" thickBot="1">
      <c r="E16476"/>
    </row>
    <row r="16477" spans="5:5" ht="14.4" thickTop="1" thickBot="1">
      <c r="E16477"/>
    </row>
    <row r="16478" spans="5:5" ht="14.4" thickTop="1" thickBot="1">
      <c r="E16478"/>
    </row>
    <row r="16479" spans="5:5" ht="14.4" thickTop="1" thickBot="1">
      <c r="E16479"/>
    </row>
    <row r="16480" spans="5:5" ht="14.4" thickTop="1" thickBot="1">
      <c r="E16480"/>
    </row>
    <row r="16481" spans="5:5" ht="14.4" thickTop="1" thickBot="1">
      <c r="E16481"/>
    </row>
    <row r="16482" spans="5:5" ht="14.4" thickTop="1" thickBot="1">
      <c r="E16482"/>
    </row>
    <row r="16483" spans="5:5" ht="14.4" thickTop="1" thickBot="1">
      <c r="E16483"/>
    </row>
    <row r="16484" spans="5:5" ht="14.4" thickTop="1" thickBot="1">
      <c r="E16484"/>
    </row>
    <row r="16485" spans="5:5" ht="14.4" thickTop="1" thickBot="1">
      <c r="E16485"/>
    </row>
    <row r="16486" spans="5:5" ht="14.4" thickTop="1" thickBot="1">
      <c r="E16486"/>
    </row>
    <row r="16487" spans="5:5" ht="14.4" thickTop="1" thickBot="1">
      <c r="E16487"/>
    </row>
    <row r="16488" spans="5:5" ht="14.4" thickTop="1" thickBot="1">
      <c r="E16488"/>
    </row>
    <row r="16489" spans="5:5" ht="14.4" thickTop="1" thickBot="1">
      <c r="E16489"/>
    </row>
    <row r="16490" spans="5:5" ht="14.4" thickTop="1" thickBot="1">
      <c r="E16490"/>
    </row>
    <row r="16491" spans="5:5" ht="14.4" thickTop="1" thickBot="1">
      <c r="E16491"/>
    </row>
    <row r="16492" spans="5:5" ht="14.4" thickTop="1" thickBot="1">
      <c r="E16492"/>
    </row>
    <row r="16493" spans="5:5" ht="14.4" thickTop="1" thickBot="1">
      <c r="E16493"/>
    </row>
    <row r="16494" spans="5:5" ht="14.4" thickTop="1" thickBot="1">
      <c r="E16494"/>
    </row>
    <row r="16495" spans="5:5" ht="14.4" thickTop="1" thickBot="1">
      <c r="E16495"/>
    </row>
    <row r="16496" spans="5:5" ht="14.4" thickTop="1" thickBot="1">
      <c r="E16496"/>
    </row>
    <row r="16497" spans="5:5" ht="14.4" thickTop="1" thickBot="1">
      <c r="E16497"/>
    </row>
    <row r="16498" spans="5:5" ht="14.4" thickTop="1" thickBot="1">
      <c r="E16498"/>
    </row>
    <row r="16499" spans="5:5" ht="14.4" thickTop="1" thickBot="1">
      <c r="E16499"/>
    </row>
    <row r="16500" spans="5:5" ht="14.4" thickTop="1" thickBot="1">
      <c r="E16500"/>
    </row>
    <row r="16501" spans="5:5" ht="14.4" thickTop="1" thickBot="1">
      <c r="E16501"/>
    </row>
    <row r="16502" spans="5:5" ht="14.4" thickTop="1" thickBot="1">
      <c r="E16502"/>
    </row>
    <row r="16503" spans="5:5" ht="14.4" thickTop="1" thickBot="1">
      <c r="E16503"/>
    </row>
    <row r="16504" spans="5:5" ht="14.4" thickTop="1" thickBot="1">
      <c r="E16504"/>
    </row>
    <row r="16505" spans="5:5" ht="14.4" thickTop="1" thickBot="1">
      <c r="E16505"/>
    </row>
    <row r="16506" spans="5:5" ht="14.4" thickTop="1" thickBot="1">
      <c r="E16506"/>
    </row>
    <row r="16507" spans="5:5" ht="14.4" thickTop="1" thickBot="1">
      <c r="E16507"/>
    </row>
    <row r="16508" spans="5:5" ht="14.4" thickTop="1" thickBot="1">
      <c r="E16508"/>
    </row>
    <row r="16509" spans="5:5" ht="14.4" thickTop="1" thickBot="1">
      <c r="E16509"/>
    </row>
    <row r="16510" spans="5:5" ht="14.4" thickTop="1" thickBot="1">
      <c r="E16510"/>
    </row>
    <row r="16511" spans="5:5" ht="14.4" thickTop="1" thickBot="1">
      <c r="E16511"/>
    </row>
    <row r="16512" spans="5:5" ht="14.4" thickTop="1" thickBot="1">
      <c r="E16512"/>
    </row>
    <row r="16513" spans="5:5" ht="14.4" thickTop="1" thickBot="1">
      <c r="E16513"/>
    </row>
    <row r="16514" spans="5:5" ht="14.4" thickTop="1" thickBot="1">
      <c r="E16514"/>
    </row>
    <row r="16515" spans="5:5" ht="14.4" thickTop="1" thickBot="1">
      <c r="E16515"/>
    </row>
    <row r="16516" spans="5:5" ht="14.4" thickTop="1" thickBot="1">
      <c r="E16516"/>
    </row>
    <row r="16517" spans="5:5" ht="14.4" thickTop="1" thickBot="1">
      <c r="E16517"/>
    </row>
    <row r="16518" spans="5:5" ht="13.8" thickTop="1">
      <c r="E16518"/>
    </row>
    <row r="16519" spans="5:5">
      <c r="E16519"/>
    </row>
    <row r="16520" spans="5:5">
      <c r="E16520"/>
    </row>
    <row r="16521" spans="5:5">
      <c r="E16521"/>
    </row>
    <row r="16522" spans="5:5">
      <c r="E16522"/>
    </row>
    <row r="16523" spans="5:5">
      <c r="E16523"/>
    </row>
    <row r="16524" spans="5:5">
      <c r="E16524"/>
    </row>
    <row r="16525" spans="5:5">
      <c r="E16525"/>
    </row>
    <row r="16526" spans="5:5">
      <c r="E16526"/>
    </row>
    <row r="16527" spans="5:5">
      <c r="E16527"/>
    </row>
    <row r="16528" spans="5:5">
      <c r="E16528"/>
    </row>
    <row r="16529" spans="5:5">
      <c r="E16529"/>
    </row>
    <row r="16530" spans="5:5">
      <c r="E16530"/>
    </row>
    <row r="16531" spans="5:5" ht="13.8" thickBot="1">
      <c r="E16531"/>
    </row>
    <row r="16532" spans="5:5" ht="14.4" thickTop="1" thickBot="1">
      <c r="E16532"/>
    </row>
    <row r="16533" spans="5:5" ht="14.4" thickTop="1" thickBot="1">
      <c r="E16533"/>
    </row>
    <row r="16534" spans="5:5" ht="14.4" thickTop="1" thickBot="1">
      <c r="E16534"/>
    </row>
    <row r="16535" spans="5:5" ht="14.4" thickTop="1" thickBot="1">
      <c r="E16535"/>
    </row>
    <row r="16536" spans="5:5" ht="14.4" thickTop="1" thickBot="1">
      <c r="E16536"/>
    </row>
    <row r="16537" spans="5:5" ht="14.4" thickTop="1" thickBot="1">
      <c r="E16537"/>
    </row>
    <row r="16538" spans="5:5" ht="14.4" thickTop="1" thickBot="1">
      <c r="E16538"/>
    </row>
    <row r="16539" spans="5:5" ht="14.4" thickTop="1" thickBot="1">
      <c r="E16539"/>
    </row>
    <row r="16540" spans="5:5" ht="14.4" thickTop="1" thickBot="1">
      <c r="E16540"/>
    </row>
    <row r="16541" spans="5:5" ht="14.4" thickTop="1" thickBot="1">
      <c r="E16541"/>
    </row>
    <row r="16542" spans="5:5" ht="14.4" thickTop="1" thickBot="1">
      <c r="E16542"/>
    </row>
    <row r="16543" spans="5:5" ht="14.4" thickTop="1" thickBot="1">
      <c r="E16543"/>
    </row>
    <row r="16544" spans="5:5" ht="14.4" thickTop="1" thickBot="1">
      <c r="E16544"/>
    </row>
    <row r="16545" spans="5:5" ht="14.4" thickTop="1" thickBot="1">
      <c r="E16545"/>
    </row>
    <row r="16546" spans="5:5" ht="14.4" thickTop="1" thickBot="1">
      <c r="E16546"/>
    </row>
    <row r="16547" spans="5:5" ht="14.4" thickTop="1" thickBot="1">
      <c r="E16547"/>
    </row>
    <row r="16548" spans="5:5" ht="14.4" thickTop="1" thickBot="1">
      <c r="E16548"/>
    </row>
    <row r="16549" spans="5:5" ht="14.4" thickTop="1" thickBot="1">
      <c r="E16549"/>
    </row>
    <row r="16550" spans="5:5" ht="14.4" thickTop="1" thickBot="1">
      <c r="E16550"/>
    </row>
    <row r="16551" spans="5:5" ht="14.4" thickTop="1" thickBot="1">
      <c r="E16551"/>
    </row>
    <row r="16552" spans="5:5" ht="14.4" thickTop="1" thickBot="1">
      <c r="E16552"/>
    </row>
    <row r="16553" spans="5:5" ht="14.4" thickTop="1" thickBot="1">
      <c r="E16553"/>
    </row>
    <row r="16554" spans="5:5" ht="14.4" thickTop="1" thickBot="1">
      <c r="E16554"/>
    </row>
    <row r="16555" spans="5:5" ht="14.4" thickTop="1" thickBot="1">
      <c r="E16555"/>
    </row>
    <row r="16556" spans="5:5" ht="14.4" thickTop="1" thickBot="1">
      <c r="E16556"/>
    </row>
    <row r="16557" spans="5:5" ht="14.4" thickTop="1" thickBot="1">
      <c r="E16557"/>
    </row>
    <row r="16558" spans="5:5" ht="14.4" thickTop="1" thickBot="1">
      <c r="E16558"/>
    </row>
    <row r="16559" spans="5:5" ht="14.4" thickTop="1" thickBot="1">
      <c r="E16559"/>
    </row>
    <row r="16560" spans="5:5" ht="14.4" thickTop="1" thickBot="1">
      <c r="E16560"/>
    </row>
    <row r="16561" spans="5:5" ht="14.4" thickTop="1" thickBot="1">
      <c r="E16561"/>
    </row>
    <row r="16562" spans="5:5" ht="14.4" thickTop="1" thickBot="1">
      <c r="E16562"/>
    </row>
    <row r="16563" spans="5:5" ht="14.4" thickTop="1" thickBot="1">
      <c r="E16563"/>
    </row>
    <row r="16564" spans="5:5" ht="14.4" thickTop="1" thickBot="1">
      <c r="E16564"/>
    </row>
    <row r="16565" spans="5:5" ht="14.4" thickTop="1" thickBot="1">
      <c r="E16565"/>
    </row>
    <row r="16566" spans="5:5" ht="14.4" thickTop="1" thickBot="1">
      <c r="E16566"/>
    </row>
    <row r="16567" spans="5:5" ht="14.4" thickTop="1" thickBot="1">
      <c r="E16567"/>
    </row>
    <row r="16568" spans="5:5" ht="14.4" thickTop="1" thickBot="1">
      <c r="E16568"/>
    </row>
    <row r="16569" spans="5:5" ht="14.4" thickTop="1" thickBot="1">
      <c r="E16569"/>
    </row>
    <row r="16570" spans="5:5" ht="14.4" thickTop="1" thickBot="1">
      <c r="E16570"/>
    </row>
    <row r="16571" spans="5:5" ht="14.4" thickTop="1" thickBot="1">
      <c r="E16571"/>
    </row>
    <row r="16572" spans="5:5" ht="14.4" thickTop="1" thickBot="1">
      <c r="E16572"/>
    </row>
    <row r="16573" spans="5:5" ht="14.4" thickTop="1" thickBot="1">
      <c r="E16573"/>
    </row>
    <row r="16574" spans="5:5" ht="14.4" thickTop="1" thickBot="1">
      <c r="E16574"/>
    </row>
    <row r="16575" spans="5:5" ht="14.4" thickTop="1" thickBot="1">
      <c r="E16575"/>
    </row>
    <row r="16576" spans="5:5" ht="14.4" thickTop="1" thickBot="1">
      <c r="E16576"/>
    </row>
    <row r="16577" spans="5:5" ht="14.4" thickTop="1" thickBot="1">
      <c r="E16577"/>
    </row>
    <row r="16578" spans="5:5" ht="14.4" thickTop="1" thickBot="1">
      <c r="E16578"/>
    </row>
    <row r="16579" spans="5:5" ht="14.4" thickTop="1" thickBot="1">
      <c r="E16579"/>
    </row>
    <row r="16580" spans="5:5" ht="14.4" thickTop="1" thickBot="1">
      <c r="E16580"/>
    </row>
    <row r="16581" spans="5:5" ht="14.4" thickTop="1" thickBot="1">
      <c r="E16581"/>
    </row>
    <row r="16582" spans="5:5" ht="14.4" thickTop="1" thickBot="1">
      <c r="E16582"/>
    </row>
    <row r="16583" spans="5:5" ht="14.4" thickTop="1" thickBot="1">
      <c r="E16583"/>
    </row>
    <row r="16584" spans="5:5" ht="14.4" thickTop="1" thickBot="1">
      <c r="E16584"/>
    </row>
    <row r="16585" spans="5:5" ht="14.4" thickTop="1" thickBot="1">
      <c r="E16585"/>
    </row>
    <row r="16586" spans="5:5" ht="14.4" thickTop="1" thickBot="1">
      <c r="E16586"/>
    </row>
    <row r="16587" spans="5:5" ht="14.4" thickTop="1" thickBot="1">
      <c r="E16587"/>
    </row>
    <row r="16588" spans="5:5" ht="13.8" thickTop="1">
      <c r="E16588"/>
    </row>
    <row r="16589" spans="5:5">
      <c r="E16589"/>
    </row>
    <row r="16590" spans="5:5">
      <c r="E16590"/>
    </row>
    <row r="16591" spans="5:5">
      <c r="E16591"/>
    </row>
    <row r="16592" spans="5:5">
      <c r="E16592"/>
    </row>
    <row r="16593" spans="5:5">
      <c r="E16593"/>
    </row>
    <row r="16594" spans="5:5">
      <c r="E16594"/>
    </row>
    <row r="16595" spans="5:5">
      <c r="E16595"/>
    </row>
    <row r="16596" spans="5:5">
      <c r="E16596"/>
    </row>
    <row r="16597" spans="5:5">
      <c r="E16597"/>
    </row>
    <row r="16598" spans="5:5">
      <c r="E16598"/>
    </row>
    <row r="16599" spans="5:5">
      <c r="E16599"/>
    </row>
    <row r="16600" spans="5:5">
      <c r="E16600"/>
    </row>
    <row r="16601" spans="5:5" ht="13.8" thickBot="1">
      <c r="E16601"/>
    </row>
    <row r="16602" spans="5:5" ht="14.4" thickTop="1" thickBot="1">
      <c r="E16602"/>
    </row>
    <row r="16603" spans="5:5" ht="14.4" thickTop="1" thickBot="1">
      <c r="E16603"/>
    </row>
    <row r="16604" spans="5:5" ht="14.4" thickTop="1" thickBot="1">
      <c r="E16604"/>
    </row>
    <row r="16605" spans="5:5" ht="14.4" thickTop="1" thickBot="1">
      <c r="E16605"/>
    </row>
    <row r="16606" spans="5:5" ht="14.4" thickTop="1" thickBot="1">
      <c r="E16606"/>
    </row>
    <row r="16607" spans="5:5" ht="14.4" thickTop="1" thickBot="1">
      <c r="E16607"/>
    </row>
    <row r="16608" spans="5:5" ht="14.4" thickTop="1" thickBot="1">
      <c r="E16608"/>
    </row>
    <row r="16609" spans="5:5" ht="14.4" thickTop="1" thickBot="1">
      <c r="E16609"/>
    </row>
    <row r="16610" spans="5:5" ht="14.4" thickTop="1" thickBot="1">
      <c r="E16610"/>
    </row>
    <row r="16611" spans="5:5" ht="14.4" thickTop="1" thickBot="1">
      <c r="E16611"/>
    </row>
    <row r="16612" spans="5:5" ht="14.4" thickTop="1" thickBot="1">
      <c r="E16612"/>
    </row>
    <row r="16613" spans="5:5" ht="14.4" thickTop="1" thickBot="1">
      <c r="E16613"/>
    </row>
    <row r="16614" spans="5:5" ht="14.4" thickTop="1" thickBot="1">
      <c r="E16614"/>
    </row>
    <row r="16615" spans="5:5" ht="14.4" thickTop="1" thickBot="1">
      <c r="E16615"/>
    </row>
    <row r="16616" spans="5:5" ht="14.4" thickTop="1" thickBot="1">
      <c r="E16616"/>
    </row>
    <row r="16617" spans="5:5" ht="14.4" thickTop="1" thickBot="1">
      <c r="E16617"/>
    </row>
    <row r="16618" spans="5:5" ht="14.4" thickTop="1" thickBot="1">
      <c r="E16618"/>
    </row>
    <row r="16619" spans="5:5" ht="14.4" thickTop="1" thickBot="1">
      <c r="E16619"/>
    </row>
    <row r="16620" spans="5:5" ht="14.4" thickTop="1" thickBot="1">
      <c r="E16620"/>
    </row>
    <row r="16621" spans="5:5" ht="14.4" thickTop="1" thickBot="1">
      <c r="E16621"/>
    </row>
    <row r="16622" spans="5:5" ht="14.4" thickTop="1" thickBot="1">
      <c r="E16622"/>
    </row>
    <row r="16623" spans="5:5" ht="14.4" thickTop="1" thickBot="1">
      <c r="E16623"/>
    </row>
    <row r="16624" spans="5:5" ht="14.4" thickTop="1" thickBot="1">
      <c r="E16624"/>
    </row>
    <row r="16625" spans="5:5" ht="14.4" thickTop="1" thickBot="1">
      <c r="E16625"/>
    </row>
    <row r="16626" spans="5:5" ht="14.4" thickTop="1" thickBot="1">
      <c r="E16626"/>
    </row>
    <row r="16627" spans="5:5" ht="14.4" thickTop="1" thickBot="1">
      <c r="E16627"/>
    </row>
    <row r="16628" spans="5:5" ht="14.4" thickTop="1" thickBot="1">
      <c r="E16628"/>
    </row>
    <row r="16629" spans="5:5" ht="14.4" thickTop="1" thickBot="1">
      <c r="E16629"/>
    </row>
    <row r="16630" spans="5:5" ht="14.4" thickTop="1" thickBot="1">
      <c r="E16630"/>
    </row>
    <row r="16631" spans="5:5" ht="14.4" thickTop="1" thickBot="1">
      <c r="E16631"/>
    </row>
    <row r="16632" spans="5:5" ht="14.4" thickTop="1" thickBot="1">
      <c r="E16632"/>
    </row>
    <row r="16633" spans="5:5" ht="14.4" thickTop="1" thickBot="1">
      <c r="E16633"/>
    </row>
    <row r="16634" spans="5:5" ht="14.4" thickTop="1" thickBot="1">
      <c r="E16634"/>
    </row>
    <row r="16635" spans="5:5" ht="14.4" thickTop="1" thickBot="1">
      <c r="E16635"/>
    </row>
    <row r="16636" spans="5:5" ht="14.4" thickTop="1" thickBot="1">
      <c r="E16636"/>
    </row>
    <row r="16637" spans="5:5" ht="14.4" thickTop="1" thickBot="1">
      <c r="E16637"/>
    </row>
    <row r="16638" spans="5:5" ht="14.4" thickTop="1" thickBot="1">
      <c r="E16638"/>
    </row>
    <row r="16639" spans="5:5" ht="14.4" thickTop="1" thickBot="1">
      <c r="E16639"/>
    </row>
    <row r="16640" spans="5:5" ht="14.4" thickTop="1" thickBot="1">
      <c r="E16640"/>
    </row>
    <row r="16641" spans="5:5" ht="14.4" thickTop="1" thickBot="1">
      <c r="E16641"/>
    </row>
    <row r="16642" spans="5:5" ht="14.4" thickTop="1" thickBot="1">
      <c r="E16642"/>
    </row>
    <row r="16643" spans="5:5" ht="14.4" thickTop="1" thickBot="1">
      <c r="E16643"/>
    </row>
    <row r="16644" spans="5:5" ht="14.4" thickTop="1" thickBot="1">
      <c r="E16644"/>
    </row>
    <row r="16645" spans="5:5" ht="14.4" thickTop="1" thickBot="1">
      <c r="E16645"/>
    </row>
    <row r="16646" spans="5:5" ht="14.4" thickTop="1" thickBot="1">
      <c r="E16646"/>
    </row>
    <row r="16647" spans="5:5" ht="14.4" thickTop="1" thickBot="1">
      <c r="E16647"/>
    </row>
    <row r="16648" spans="5:5" ht="14.4" thickTop="1" thickBot="1">
      <c r="E16648"/>
    </row>
    <row r="16649" spans="5:5" ht="14.4" thickTop="1" thickBot="1">
      <c r="E16649"/>
    </row>
    <row r="16650" spans="5:5" ht="14.4" thickTop="1" thickBot="1">
      <c r="E16650"/>
    </row>
    <row r="16651" spans="5:5" ht="14.4" thickTop="1" thickBot="1">
      <c r="E16651"/>
    </row>
    <row r="16652" spans="5:5" ht="14.4" thickTop="1" thickBot="1">
      <c r="E16652"/>
    </row>
    <row r="16653" spans="5:5" ht="14.4" thickTop="1" thickBot="1">
      <c r="E16653"/>
    </row>
    <row r="16654" spans="5:5" ht="14.4" thickTop="1" thickBot="1">
      <c r="E16654"/>
    </row>
    <row r="16655" spans="5:5" ht="14.4" thickTop="1" thickBot="1">
      <c r="E16655"/>
    </row>
    <row r="16656" spans="5:5" ht="14.4" thickTop="1" thickBot="1">
      <c r="E16656"/>
    </row>
    <row r="16657" spans="5:5" ht="14.4" thickTop="1" thickBot="1">
      <c r="E16657"/>
    </row>
    <row r="16658" spans="5:5" ht="13.8" thickTop="1">
      <c r="E16658"/>
    </row>
    <row r="16659" spans="5:5">
      <c r="E16659"/>
    </row>
    <row r="16660" spans="5:5">
      <c r="E16660"/>
    </row>
    <row r="16661" spans="5:5">
      <c r="E16661"/>
    </row>
    <row r="16662" spans="5:5">
      <c r="E16662"/>
    </row>
    <row r="16663" spans="5:5">
      <c r="E16663"/>
    </row>
    <row r="16664" spans="5:5">
      <c r="E16664"/>
    </row>
    <row r="16665" spans="5:5">
      <c r="E16665"/>
    </row>
    <row r="16666" spans="5:5">
      <c r="E16666"/>
    </row>
    <row r="16667" spans="5:5">
      <c r="E16667"/>
    </row>
    <row r="16668" spans="5:5">
      <c r="E16668"/>
    </row>
    <row r="16669" spans="5:5">
      <c r="E16669"/>
    </row>
    <row r="16670" spans="5:5">
      <c r="E16670"/>
    </row>
    <row r="16671" spans="5:5" ht="13.8" thickBot="1">
      <c r="E16671"/>
    </row>
    <row r="16672" spans="5:5" ht="14.4" thickTop="1" thickBot="1">
      <c r="E16672"/>
    </row>
    <row r="16673" spans="5:5" ht="14.4" thickTop="1" thickBot="1">
      <c r="E16673"/>
    </row>
    <row r="16674" spans="5:5" ht="14.4" thickTop="1" thickBot="1">
      <c r="E16674"/>
    </row>
    <row r="16675" spans="5:5" ht="14.4" thickTop="1" thickBot="1">
      <c r="E16675"/>
    </row>
    <row r="16676" spans="5:5" ht="14.4" thickTop="1" thickBot="1">
      <c r="E16676"/>
    </row>
    <row r="16677" spans="5:5" ht="14.4" thickTop="1" thickBot="1">
      <c r="E16677"/>
    </row>
    <row r="16678" spans="5:5" ht="14.4" thickTop="1" thickBot="1">
      <c r="E16678"/>
    </row>
    <row r="16679" spans="5:5" ht="14.4" thickTop="1" thickBot="1">
      <c r="E16679"/>
    </row>
    <row r="16680" spans="5:5" ht="14.4" thickTop="1" thickBot="1">
      <c r="E16680"/>
    </row>
    <row r="16681" spans="5:5" ht="14.4" thickTop="1" thickBot="1">
      <c r="E16681"/>
    </row>
    <row r="16682" spans="5:5" ht="14.4" thickTop="1" thickBot="1">
      <c r="E16682"/>
    </row>
    <row r="16683" spans="5:5" ht="14.4" thickTop="1" thickBot="1">
      <c r="E16683"/>
    </row>
    <row r="16684" spans="5:5" ht="14.4" thickTop="1" thickBot="1">
      <c r="E16684"/>
    </row>
    <row r="16685" spans="5:5" ht="14.4" thickTop="1" thickBot="1">
      <c r="E16685"/>
    </row>
    <row r="16686" spans="5:5" ht="14.4" thickTop="1" thickBot="1">
      <c r="E16686"/>
    </row>
    <row r="16687" spans="5:5" ht="14.4" thickTop="1" thickBot="1">
      <c r="E16687"/>
    </row>
    <row r="16688" spans="5:5" ht="14.4" thickTop="1" thickBot="1">
      <c r="E16688"/>
    </row>
    <row r="16689" spans="5:5" ht="14.4" thickTop="1" thickBot="1">
      <c r="E16689"/>
    </row>
    <row r="16690" spans="5:5" ht="14.4" thickTop="1" thickBot="1">
      <c r="E16690"/>
    </row>
    <row r="16691" spans="5:5" ht="14.4" thickTop="1" thickBot="1">
      <c r="E16691"/>
    </row>
    <row r="16692" spans="5:5" ht="14.4" thickTop="1" thickBot="1">
      <c r="E16692"/>
    </row>
    <row r="16693" spans="5:5" ht="14.4" thickTop="1" thickBot="1">
      <c r="E16693"/>
    </row>
    <row r="16694" spans="5:5" ht="14.4" thickTop="1" thickBot="1">
      <c r="E16694"/>
    </row>
    <row r="16695" spans="5:5" ht="14.4" thickTop="1" thickBot="1">
      <c r="E16695"/>
    </row>
    <row r="16696" spans="5:5" ht="14.4" thickTop="1" thickBot="1">
      <c r="E16696"/>
    </row>
    <row r="16697" spans="5:5" ht="14.4" thickTop="1" thickBot="1">
      <c r="E16697"/>
    </row>
    <row r="16698" spans="5:5" ht="14.4" thickTop="1" thickBot="1">
      <c r="E16698"/>
    </row>
    <row r="16699" spans="5:5" ht="14.4" thickTop="1" thickBot="1">
      <c r="E16699"/>
    </row>
    <row r="16700" spans="5:5" ht="14.4" thickTop="1" thickBot="1">
      <c r="E16700"/>
    </row>
    <row r="16701" spans="5:5" ht="14.4" thickTop="1" thickBot="1">
      <c r="E16701"/>
    </row>
    <row r="16702" spans="5:5" ht="14.4" thickTop="1" thickBot="1">
      <c r="E16702"/>
    </row>
    <row r="16703" spans="5:5" ht="14.4" thickTop="1" thickBot="1">
      <c r="E16703"/>
    </row>
    <row r="16704" spans="5:5" ht="14.4" thickTop="1" thickBot="1">
      <c r="E16704"/>
    </row>
    <row r="16705" spans="5:5" ht="14.4" thickTop="1" thickBot="1">
      <c r="E16705"/>
    </row>
    <row r="16706" spans="5:5" ht="14.4" thickTop="1" thickBot="1">
      <c r="E16706"/>
    </row>
    <row r="16707" spans="5:5" ht="14.4" thickTop="1" thickBot="1">
      <c r="E16707"/>
    </row>
    <row r="16708" spans="5:5" ht="14.4" thickTop="1" thickBot="1">
      <c r="E16708"/>
    </row>
    <row r="16709" spans="5:5" ht="14.4" thickTop="1" thickBot="1">
      <c r="E16709"/>
    </row>
    <row r="16710" spans="5:5" ht="14.4" thickTop="1" thickBot="1">
      <c r="E16710"/>
    </row>
    <row r="16711" spans="5:5" ht="14.4" thickTop="1" thickBot="1">
      <c r="E16711"/>
    </row>
    <row r="16712" spans="5:5" ht="14.4" thickTop="1" thickBot="1">
      <c r="E16712"/>
    </row>
    <row r="16713" spans="5:5" ht="14.4" thickTop="1" thickBot="1">
      <c r="E16713"/>
    </row>
    <row r="16714" spans="5:5" ht="14.4" thickTop="1" thickBot="1">
      <c r="E16714"/>
    </row>
    <row r="16715" spans="5:5" ht="14.4" thickTop="1" thickBot="1">
      <c r="E16715"/>
    </row>
    <row r="16716" spans="5:5" ht="14.4" thickTop="1" thickBot="1">
      <c r="E16716"/>
    </row>
    <row r="16717" spans="5:5" ht="14.4" thickTop="1" thickBot="1">
      <c r="E16717"/>
    </row>
    <row r="16718" spans="5:5" ht="14.4" thickTop="1" thickBot="1">
      <c r="E16718"/>
    </row>
    <row r="16719" spans="5:5" ht="14.4" thickTop="1" thickBot="1">
      <c r="E16719"/>
    </row>
    <row r="16720" spans="5:5" ht="14.4" thickTop="1" thickBot="1">
      <c r="E16720"/>
    </row>
    <row r="16721" spans="5:5" ht="14.4" thickTop="1" thickBot="1">
      <c r="E16721"/>
    </row>
    <row r="16722" spans="5:5" ht="14.4" thickTop="1" thickBot="1">
      <c r="E16722"/>
    </row>
    <row r="16723" spans="5:5" ht="14.4" thickTop="1" thickBot="1">
      <c r="E16723"/>
    </row>
    <row r="16724" spans="5:5" ht="14.4" thickTop="1" thickBot="1">
      <c r="E16724"/>
    </row>
    <row r="16725" spans="5:5" ht="14.4" thickTop="1" thickBot="1">
      <c r="E16725"/>
    </row>
    <row r="16726" spans="5:5" ht="14.4" thickTop="1" thickBot="1">
      <c r="E16726"/>
    </row>
    <row r="16727" spans="5:5" ht="14.4" thickTop="1" thickBot="1">
      <c r="E16727"/>
    </row>
    <row r="16728" spans="5:5" ht="13.8" thickTop="1">
      <c r="E16728"/>
    </row>
    <row r="16729" spans="5:5">
      <c r="E16729"/>
    </row>
    <row r="16730" spans="5:5">
      <c r="E16730"/>
    </row>
    <row r="16731" spans="5:5">
      <c r="E16731"/>
    </row>
    <row r="16732" spans="5:5">
      <c r="E16732"/>
    </row>
    <row r="16733" spans="5:5">
      <c r="E16733"/>
    </row>
    <row r="16734" spans="5:5">
      <c r="E16734"/>
    </row>
    <row r="16735" spans="5:5">
      <c r="E16735"/>
    </row>
    <row r="16736" spans="5:5">
      <c r="E16736"/>
    </row>
    <row r="16737" spans="5:5">
      <c r="E16737"/>
    </row>
    <row r="16738" spans="5:5">
      <c r="E16738"/>
    </row>
    <row r="16739" spans="5:5">
      <c r="E16739"/>
    </row>
    <row r="16740" spans="5:5">
      <c r="E16740"/>
    </row>
    <row r="16741" spans="5:5" ht="13.8" thickBot="1">
      <c r="E16741"/>
    </row>
    <row r="16742" spans="5:5" ht="14.4" thickTop="1" thickBot="1">
      <c r="E16742"/>
    </row>
    <row r="16743" spans="5:5" ht="14.4" thickTop="1" thickBot="1">
      <c r="E16743"/>
    </row>
    <row r="16744" spans="5:5" ht="14.4" thickTop="1" thickBot="1">
      <c r="E16744"/>
    </row>
    <row r="16745" spans="5:5" ht="14.4" thickTop="1" thickBot="1">
      <c r="E16745"/>
    </row>
    <row r="16746" spans="5:5" ht="14.4" thickTop="1" thickBot="1">
      <c r="E16746"/>
    </row>
    <row r="16747" spans="5:5" ht="14.4" thickTop="1" thickBot="1">
      <c r="E16747"/>
    </row>
    <row r="16748" spans="5:5" ht="14.4" thickTop="1" thickBot="1">
      <c r="E16748"/>
    </row>
    <row r="16749" spans="5:5" ht="14.4" thickTop="1" thickBot="1">
      <c r="E16749"/>
    </row>
    <row r="16750" spans="5:5" ht="14.4" thickTop="1" thickBot="1">
      <c r="E16750"/>
    </row>
    <row r="16751" spans="5:5" ht="14.4" thickTop="1" thickBot="1">
      <c r="E16751"/>
    </row>
    <row r="16752" spans="5:5" ht="14.4" thickTop="1" thickBot="1">
      <c r="E16752"/>
    </row>
    <row r="16753" spans="5:5" ht="14.4" thickTop="1" thickBot="1">
      <c r="E16753"/>
    </row>
    <row r="16754" spans="5:5" ht="14.4" thickTop="1" thickBot="1">
      <c r="E16754"/>
    </row>
    <row r="16755" spans="5:5" ht="14.4" thickTop="1" thickBot="1">
      <c r="E16755"/>
    </row>
    <row r="16756" spans="5:5" ht="14.4" thickTop="1" thickBot="1">
      <c r="E16756"/>
    </row>
    <row r="16757" spans="5:5" ht="14.4" thickTop="1" thickBot="1">
      <c r="E16757"/>
    </row>
    <row r="16758" spans="5:5" ht="14.4" thickTop="1" thickBot="1">
      <c r="E16758"/>
    </row>
    <row r="16759" spans="5:5" ht="14.4" thickTop="1" thickBot="1">
      <c r="E16759"/>
    </row>
    <row r="16760" spans="5:5" ht="14.4" thickTop="1" thickBot="1">
      <c r="E16760"/>
    </row>
    <row r="16761" spans="5:5" ht="14.4" thickTop="1" thickBot="1">
      <c r="E16761"/>
    </row>
    <row r="16762" spans="5:5" ht="14.4" thickTop="1" thickBot="1">
      <c r="E16762"/>
    </row>
    <row r="16763" spans="5:5" ht="14.4" thickTop="1" thickBot="1">
      <c r="E16763"/>
    </row>
    <row r="16764" spans="5:5" ht="14.4" thickTop="1" thickBot="1">
      <c r="E16764"/>
    </row>
    <row r="16765" spans="5:5" ht="14.4" thickTop="1" thickBot="1">
      <c r="E16765"/>
    </row>
    <row r="16766" spans="5:5" ht="14.4" thickTop="1" thickBot="1">
      <c r="E16766"/>
    </row>
    <row r="16767" spans="5:5" ht="14.4" thickTop="1" thickBot="1">
      <c r="E16767"/>
    </row>
    <row r="16768" spans="5:5" ht="14.4" thickTop="1" thickBot="1">
      <c r="E16768"/>
    </row>
    <row r="16769" spans="5:5" ht="14.4" thickTop="1" thickBot="1">
      <c r="E16769"/>
    </row>
    <row r="16770" spans="5:5" ht="14.4" thickTop="1" thickBot="1">
      <c r="E16770"/>
    </row>
    <row r="16771" spans="5:5" ht="14.4" thickTop="1" thickBot="1">
      <c r="E16771"/>
    </row>
    <row r="16772" spans="5:5" ht="14.4" thickTop="1" thickBot="1">
      <c r="E16772"/>
    </row>
    <row r="16773" spans="5:5" ht="14.4" thickTop="1" thickBot="1">
      <c r="E16773"/>
    </row>
    <row r="16774" spans="5:5" ht="14.4" thickTop="1" thickBot="1">
      <c r="E16774"/>
    </row>
    <row r="16775" spans="5:5" ht="14.4" thickTop="1" thickBot="1">
      <c r="E16775"/>
    </row>
    <row r="16776" spans="5:5" ht="14.4" thickTop="1" thickBot="1">
      <c r="E16776"/>
    </row>
    <row r="16777" spans="5:5" ht="14.4" thickTop="1" thickBot="1">
      <c r="E16777"/>
    </row>
    <row r="16778" spans="5:5" ht="14.4" thickTop="1" thickBot="1">
      <c r="E16778"/>
    </row>
    <row r="16779" spans="5:5" ht="14.4" thickTop="1" thickBot="1">
      <c r="E16779"/>
    </row>
    <row r="16780" spans="5:5" ht="14.4" thickTop="1" thickBot="1">
      <c r="E16780"/>
    </row>
    <row r="16781" spans="5:5" ht="14.4" thickTop="1" thickBot="1">
      <c r="E16781"/>
    </row>
    <row r="16782" spans="5:5" ht="14.4" thickTop="1" thickBot="1">
      <c r="E16782"/>
    </row>
    <row r="16783" spans="5:5" ht="14.4" thickTop="1" thickBot="1">
      <c r="E16783"/>
    </row>
    <row r="16784" spans="5:5" ht="14.4" thickTop="1" thickBot="1">
      <c r="E16784"/>
    </row>
    <row r="16785" spans="5:5" ht="14.4" thickTop="1" thickBot="1">
      <c r="E16785"/>
    </row>
    <row r="16786" spans="5:5" ht="14.4" thickTop="1" thickBot="1">
      <c r="E16786"/>
    </row>
    <row r="16787" spans="5:5" ht="14.4" thickTop="1" thickBot="1">
      <c r="E16787"/>
    </row>
    <row r="16788" spans="5:5" ht="14.4" thickTop="1" thickBot="1">
      <c r="E16788"/>
    </row>
    <row r="16789" spans="5:5" ht="14.4" thickTop="1" thickBot="1">
      <c r="E16789"/>
    </row>
    <row r="16790" spans="5:5" ht="14.4" thickTop="1" thickBot="1">
      <c r="E16790"/>
    </row>
    <row r="16791" spans="5:5" ht="14.4" thickTop="1" thickBot="1">
      <c r="E16791"/>
    </row>
    <row r="16792" spans="5:5" ht="14.4" thickTop="1" thickBot="1">
      <c r="E16792"/>
    </row>
    <row r="16793" spans="5:5" ht="14.4" thickTop="1" thickBot="1">
      <c r="E16793"/>
    </row>
    <row r="16794" spans="5:5" ht="14.4" thickTop="1" thickBot="1">
      <c r="E16794"/>
    </row>
    <row r="16795" spans="5:5" ht="14.4" thickTop="1" thickBot="1">
      <c r="E16795"/>
    </row>
    <row r="16796" spans="5:5" ht="14.4" thickTop="1" thickBot="1">
      <c r="E16796"/>
    </row>
    <row r="16797" spans="5:5" ht="14.4" thickTop="1" thickBot="1">
      <c r="E16797"/>
    </row>
    <row r="16798" spans="5:5" ht="13.8" thickTop="1">
      <c r="E16798"/>
    </row>
    <row r="16799" spans="5:5">
      <c r="E16799"/>
    </row>
    <row r="16800" spans="5:5">
      <c r="E16800"/>
    </row>
    <row r="16801" spans="5:5">
      <c r="E16801"/>
    </row>
    <row r="16802" spans="5:5">
      <c r="E16802"/>
    </row>
    <row r="16803" spans="5:5">
      <c r="E16803"/>
    </row>
    <row r="16804" spans="5:5">
      <c r="E16804"/>
    </row>
    <row r="16805" spans="5:5">
      <c r="E16805"/>
    </row>
    <row r="16806" spans="5:5">
      <c r="E16806"/>
    </row>
    <row r="16807" spans="5:5">
      <c r="E16807"/>
    </row>
    <row r="16808" spans="5:5">
      <c r="E16808"/>
    </row>
    <row r="16809" spans="5:5">
      <c r="E16809"/>
    </row>
    <row r="16810" spans="5:5">
      <c r="E16810"/>
    </row>
    <row r="16811" spans="5:5" ht="13.8" thickBot="1">
      <c r="E16811"/>
    </row>
    <row r="16812" spans="5:5" ht="14.4" thickTop="1" thickBot="1">
      <c r="E16812"/>
    </row>
    <row r="16813" spans="5:5" ht="14.4" thickTop="1" thickBot="1">
      <c r="E16813"/>
    </row>
    <row r="16814" spans="5:5" ht="14.4" thickTop="1" thickBot="1">
      <c r="E16814"/>
    </row>
    <row r="16815" spans="5:5" ht="14.4" thickTop="1" thickBot="1">
      <c r="E16815"/>
    </row>
    <row r="16816" spans="5:5" ht="14.4" thickTop="1" thickBot="1">
      <c r="E16816"/>
    </row>
    <row r="16817" spans="5:5" ht="14.4" thickTop="1" thickBot="1">
      <c r="E16817"/>
    </row>
    <row r="16818" spans="5:5" ht="14.4" thickTop="1" thickBot="1">
      <c r="E16818"/>
    </row>
    <row r="16819" spans="5:5" ht="14.4" thickTop="1" thickBot="1">
      <c r="E16819"/>
    </row>
    <row r="16820" spans="5:5" ht="14.4" thickTop="1" thickBot="1">
      <c r="E16820"/>
    </row>
    <row r="16821" spans="5:5" ht="14.4" thickTop="1" thickBot="1">
      <c r="E16821"/>
    </row>
    <row r="16822" spans="5:5" ht="14.4" thickTop="1" thickBot="1">
      <c r="E16822"/>
    </row>
    <row r="16823" spans="5:5" ht="14.4" thickTop="1" thickBot="1">
      <c r="E16823"/>
    </row>
    <row r="16824" spans="5:5" ht="14.4" thickTop="1" thickBot="1">
      <c r="E16824"/>
    </row>
    <row r="16825" spans="5:5" ht="14.4" thickTop="1" thickBot="1">
      <c r="E16825"/>
    </row>
    <row r="16826" spans="5:5" ht="14.4" thickTop="1" thickBot="1">
      <c r="E16826"/>
    </row>
    <row r="16827" spans="5:5" ht="14.4" thickTop="1" thickBot="1">
      <c r="E16827"/>
    </row>
    <row r="16828" spans="5:5" ht="14.4" thickTop="1" thickBot="1">
      <c r="E16828"/>
    </row>
    <row r="16829" spans="5:5" ht="14.4" thickTop="1" thickBot="1">
      <c r="E16829"/>
    </row>
    <row r="16830" spans="5:5" ht="14.4" thickTop="1" thickBot="1">
      <c r="E16830"/>
    </row>
    <row r="16831" spans="5:5" ht="14.4" thickTop="1" thickBot="1">
      <c r="E16831"/>
    </row>
    <row r="16832" spans="5:5" ht="14.4" thickTop="1" thickBot="1">
      <c r="E16832"/>
    </row>
    <row r="16833" spans="5:5" ht="14.4" thickTop="1" thickBot="1">
      <c r="E16833"/>
    </row>
    <row r="16834" spans="5:5" ht="14.4" thickTop="1" thickBot="1">
      <c r="E16834"/>
    </row>
    <row r="16835" spans="5:5" ht="14.4" thickTop="1" thickBot="1">
      <c r="E16835"/>
    </row>
    <row r="16836" spans="5:5" ht="14.4" thickTop="1" thickBot="1">
      <c r="E16836"/>
    </row>
    <row r="16837" spans="5:5" ht="14.4" thickTop="1" thickBot="1">
      <c r="E16837"/>
    </row>
    <row r="16838" spans="5:5" ht="14.4" thickTop="1" thickBot="1">
      <c r="E16838"/>
    </row>
    <row r="16839" spans="5:5" ht="14.4" thickTop="1" thickBot="1">
      <c r="E16839"/>
    </row>
    <row r="16840" spans="5:5" ht="14.4" thickTop="1" thickBot="1">
      <c r="E16840"/>
    </row>
    <row r="16841" spans="5:5" ht="14.4" thickTop="1" thickBot="1">
      <c r="E16841"/>
    </row>
    <row r="16842" spans="5:5" ht="14.4" thickTop="1" thickBot="1">
      <c r="E16842"/>
    </row>
    <row r="16843" spans="5:5" ht="14.4" thickTop="1" thickBot="1">
      <c r="E16843"/>
    </row>
    <row r="16844" spans="5:5" ht="14.4" thickTop="1" thickBot="1">
      <c r="E16844"/>
    </row>
    <row r="16845" spans="5:5" ht="14.4" thickTop="1" thickBot="1">
      <c r="E16845"/>
    </row>
    <row r="16846" spans="5:5" ht="14.4" thickTop="1" thickBot="1">
      <c r="E16846"/>
    </row>
    <row r="16847" spans="5:5" ht="14.4" thickTop="1" thickBot="1">
      <c r="E16847"/>
    </row>
    <row r="16848" spans="5:5" ht="14.4" thickTop="1" thickBot="1">
      <c r="E16848"/>
    </row>
    <row r="16849" spans="5:5" ht="14.4" thickTop="1" thickBot="1">
      <c r="E16849"/>
    </row>
    <row r="16850" spans="5:5" ht="14.4" thickTop="1" thickBot="1">
      <c r="E16850"/>
    </row>
    <row r="16851" spans="5:5" ht="14.4" thickTop="1" thickBot="1">
      <c r="E16851"/>
    </row>
    <row r="16852" spans="5:5" ht="14.4" thickTop="1" thickBot="1">
      <c r="E16852"/>
    </row>
    <row r="16853" spans="5:5" ht="14.4" thickTop="1" thickBot="1">
      <c r="E16853"/>
    </row>
    <row r="16854" spans="5:5" ht="14.4" thickTop="1" thickBot="1">
      <c r="E16854"/>
    </row>
    <row r="16855" spans="5:5" ht="14.4" thickTop="1" thickBot="1">
      <c r="E16855"/>
    </row>
    <row r="16856" spans="5:5" ht="14.4" thickTop="1" thickBot="1">
      <c r="E16856"/>
    </row>
    <row r="16857" spans="5:5" ht="14.4" thickTop="1" thickBot="1">
      <c r="E16857"/>
    </row>
    <row r="16858" spans="5:5" ht="14.4" thickTop="1" thickBot="1">
      <c r="E16858"/>
    </row>
    <row r="16859" spans="5:5" ht="14.4" thickTop="1" thickBot="1">
      <c r="E16859"/>
    </row>
    <row r="16860" spans="5:5" ht="14.4" thickTop="1" thickBot="1">
      <c r="E16860"/>
    </row>
    <row r="16861" spans="5:5" ht="14.4" thickTop="1" thickBot="1">
      <c r="E16861"/>
    </row>
    <row r="16862" spans="5:5" ht="14.4" thickTop="1" thickBot="1">
      <c r="E16862"/>
    </row>
    <row r="16863" spans="5:5" ht="14.4" thickTop="1" thickBot="1">
      <c r="E16863"/>
    </row>
    <row r="16864" spans="5:5" ht="14.4" thickTop="1" thickBot="1">
      <c r="E16864"/>
    </row>
    <row r="16865" spans="5:5" ht="14.4" thickTop="1" thickBot="1">
      <c r="E16865"/>
    </row>
    <row r="16866" spans="5:5" ht="14.4" thickTop="1" thickBot="1">
      <c r="E16866"/>
    </row>
    <row r="16867" spans="5:5" ht="14.4" thickTop="1" thickBot="1">
      <c r="E16867"/>
    </row>
    <row r="16868" spans="5:5" ht="13.8" thickTop="1">
      <c r="E16868"/>
    </row>
    <row r="16869" spans="5:5">
      <c r="E16869"/>
    </row>
    <row r="16870" spans="5:5">
      <c r="E16870"/>
    </row>
    <row r="16871" spans="5:5">
      <c r="E16871"/>
    </row>
    <row r="16872" spans="5:5">
      <c r="E16872"/>
    </row>
    <row r="16873" spans="5:5">
      <c r="E16873"/>
    </row>
    <row r="16874" spans="5:5">
      <c r="E16874"/>
    </row>
    <row r="16875" spans="5:5">
      <c r="E16875"/>
    </row>
    <row r="16876" spans="5:5">
      <c r="E16876"/>
    </row>
    <row r="16877" spans="5:5">
      <c r="E16877"/>
    </row>
    <row r="16878" spans="5:5">
      <c r="E16878"/>
    </row>
    <row r="16879" spans="5:5">
      <c r="E16879"/>
    </row>
    <row r="16880" spans="5:5">
      <c r="E16880"/>
    </row>
    <row r="16881" spans="5:5" ht="13.8" thickBot="1">
      <c r="E16881"/>
    </row>
    <row r="16882" spans="5:5" ht="14.4" thickTop="1" thickBot="1">
      <c r="E16882"/>
    </row>
    <row r="16883" spans="5:5" ht="14.4" thickTop="1" thickBot="1">
      <c r="E16883"/>
    </row>
    <row r="16884" spans="5:5" ht="14.4" thickTop="1" thickBot="1">
      <c r="E16884"/>
    </row>
    <row r="16885" spans="5:5" ht="14.4" thickTop="1" thickBot="1">
      <c r="E16885"/>
    </row>
    <row r="16886" spans="5:5" ht="14.4" thickTop="1" thickBot="1">
      <c r="E16886"/>
    </row>
    <row r="16887" spans="5:5" ht="14.4" thickTop="1" thickBot="1">
      <c r="E16887"/>
    </row>
    <row r="16888" spans="5:5" ht="14.4" thickTop="1" thickBot="1">
      <c r="E16888"/>
    </row>
    <row r="16889" spans="5:5" ht="14.4" thickTop="1" thickBot="1">
      <c r="E16889"/>
    </row>
    <row r="16890" spans="5:5" ht="14.4" thickTop="1" thickBot="1">
      <c r="E16890"/>
    </row>
    <row r="16891" spans="5:5" ht="14.4" thickTop="1" thickBot="1">
      <c r="E16891"/>
    </row>
    <row r="16892" spans="5:5" ht="14.4" thickTop="1" thickBot="1">
      <c r="E16892"/>
    </row>
    <row r="16893" spans="5:5" ht="14.4" thickTop="1" thickBot="1">
      <c r="E16893"/>
    </row>
    <row r="16894" spans="5:5" ht="14.4" thickTop="1" thickBot="1">
      <c r="E16894"/>
    </row>
    <row r="16895" spans="5:5" ht="14.4" thickTop="1" thickBot="1">
      <c r="E16895"/>
    </row>
    <row r="16896" spans="5:5" ht="14.4" thickTop="1" thickBot="1">
      <c r="E16896"/>
    </row>
    <row r="16897" spans="5:5" ht="14.4" thickTop="1" thickBot="1">
      <c r="E16897"/>
    </row>
    <row r="16898" spans="5:5" ht="14.4" thickTop="1" thickBot="1">
      <c r="E16898"/>
    </row>
    <row r="16899" spans="5:5" ht="14.4" thickTop="1" thickBot="1">
      <c r="E16899"/>
    </row>
    <row r="16900" spans="5:5" ht="14.4" thickTop="1" thickBot="1">
      <c r="E16900"/>
    </row>
    <row r="16901" spans="5:5" ht="14.4" thickTop="1" thickBot="1">
      <c r="E16901"/>
    </row>
    <row r="16902" spans="5:5" ht="14.4" thickTop="1" thickBot="1">
      <c r="E16902"/>
    </row>
    <row r="16903" spans="5:5" ht="14.4" thickTop="1" thickBot="1">
      <c r="E16903"/>
    </row>
    <row r="16904" spans="5:5" ht="14.4" thickTop="1" thickBot="1">
      <c r="E16904"/>
    </row>
    <row r="16905" spans="5:5" ht="14.4" thickTop="1" thickBot="1">
      <c r="E16905"/>
    </row>
    <row r="16906" spans="5:5" ht="14.4" thickTop="1" thickBot="1">
      <c r="E16906"/>
    </row>
    <row r="16907" spans="5:5" ht="14.4" thickTop="1" thickBot="1">
      <c r="E16907"/>
    </row>
    <row r="16908" spans="5:5" ht="14.4" thickTop="1" thickBot="1">
      <c r="E16908"/>
    </row>
    <row r="16909" spans="5:5" ht="14.4" thickTop="1" thickBot="1">
      <c r="E16909"/>
    </row>
    <row r="16910" spans="5:5" ht="14.4" thickTop="1" thickBot="1">
      <c r="E16910"/>
    </row>
    <row r="16911" spans="5:5" ht="14.4" thickTop="1" thickBot="1">
      <c r="E16911"/>
    </row>
    <row r="16912" spans="5:5" ht="14.4" thickTop="1" thickBot="1">
      <c r="E16912"/>
    </row>
    <row r="16913" spans="5:5" ht="14.4" thickTop="1" thickBot="1">
      <c r="E16913"/>
    </row>
    <row r="16914" spans="5:5" ht="14.4" thickTop="1" thickBot="1">
      <c r="E16914"/>
    </row>
    <row r="16915" spans="5:5" ht="14.4" thickTop="1" thickBot="1">
      <c r="E16915"/>
    </row>
    <row r="16916" spans="5:5" ht="14.4" thickTop="1" thickBot="1">
      <c r="E16916"/>
    </row>
    <row r="16917" spans="5:5" ht="14.4" thickTop="1" thickBot="1">
      <c r="E16917"/>
    </row>
    <row r="16918" spans="5:5" ht="14.4" thickTop="1" thickBot="1">
      <c r="E16918"/>
    </row>
    <row r="16919" spans="5:5" ht="14.4" thickTop="1" thickBot="1">
      <c r="E16919"/>
    </row>
    <row r="16920" spans="5:5" ht="14.4" thickTop="1" thickBot="1">
      <c r="E16920"/>
    </row>
    <row r="16921" spans="5:5" ht="14.4" thickTop="1" thickBot="1">
      <c r="E16921"/>
    </row>
    <row r="16922" spans="5:5" ht="14.4" thickTop="1" thickBot="1">
      <c r="E16922"/>
    </row>
    <row r="16923" spans="5:5" ht="14.4" thickTop="1" thickBot="1">
      <c r="E16923"/>
    </row>
    <row r="16924" spans="5:5" ht="14.4" thickTop="1" thickBot="1">
      <c r="E16924"/>
    </row>
    <row r="16925" spans="5:5" ht="14.4" thickTop="1" thickBot="1">
      <c r="E16925"/>
    </row>
    <row r="16926" spans="5:5" ht="14.4" thickTop="1" thickBot="1">
      <c r="E16926"/>
    </row>
    <row r="16927" spans="5:5" ht="14.4" thickTop="1" thickBot="1">
      <c r="E16927"/>
    </row>
    <row r="16928" spans="5:5" ht="14.4" thickTop="1" thickBot="1">
      <c r="E16928"/>
    </row>
    <row r="16929" spans="5:5" ht="14.4" thickTop="1" thickBot="1">
      <c r="E16929"/>
    </row>
    <row r="16930" spans="5:5" ht="14.4" thickTop="1" thickBot="1">
      <c r="E16930"/>
    </row>
    <row r="16931" spans="5:5" ht="14.4" thickTop="1" thickBot="1">
      <c r="E16931"/>
    </row>
    <row r="16932" spans="5:5" ht="14.4" thickTop="1" thickBot="1">
      <c r="E16932"/>
    </row>
    <row r="16933" spans="5:5" ht="14.4" thickTop="1" thickBot="1">
      <c r="E16933"/>
    </row>
    <row r="16934" spans="5:5" ht="14.4" thickTop="1" thickBot="1">
      <c r="E16934"/>
    </row>
    <row r="16935" spans="5:5" ht="14.4" thickTop="1" thickBot="1">
      <c r="E16935"/>
    </row>
    <row r="16936" spans="5:5" ht="14.4" thickTop="1" thickBot="1">
      <c r="E16936"/>
    </row>
    <row r="16937" spans="5:5" ht="14.4" thickTop="1" thickBot="1">
      <c r="E16937"/>
    </row>
    <row r="16938" spans="5:5" ht="13.8" thickTop="1">
      <c r="E16938"/>
    </row>
    <row r="16939" spans="5:5">
      <c r="E16939"/>
    </row>
    <row r="16940" spans="5:5">
      <c r="E16940"/>
    </row>
    <row r="16941" spans="5:5">
      <c r="E16941"/>
    </row>
    <row r="16942" spans="5:5">
      <c r="E16942"/>
    </row>
    <row r="16943" spans="5:5">
      <c r="E16943"/>
    </row>
    <row r="16944" spans="5:5">
      <c r="E16944"/>
    </row>
    <row r="16945" spans="5:5">
      <c r="E16945"/>
    </row>
    <row r="16946" spans="5:5">
      <c r="E16946"/>
    </row>
    <row r="16947" spans="5:5">
      <c r="E16947"/>
    </row>
    <row r="16948" spans="5:5">
      <c r="E16948"/>
    </row>
    <row r="16949" spans="5:5">
      <c r="E16949"/>
    </row>
    <row r="16950" spans="5:5">
      <c r="E16950"/>
    </row>
    <row r="16951" spans="5:5" ht="13.8" thickBot="1">
      <c r="E16951"/>
    </row>
    <row r="16952" spans="5:5" ht="14.4" thickTop="1" thickBot="1">
      <c r="E16952"/>
    </row>
    <row r="16953" spans="5:5" ht="14.4" thickTop="1" thickBot="1">
      <c r="E16953"/>
    </row>
    <row r="16954" spans="5:5" ht="14.4" thickTop="1" thickBot="1">
      <c r="E16954"/>
    </row>
    <row r="16955" spans="5:5" ht="14.4" thickTop="1" thickBot="1">
      <c r="E16955"/>
    </row>
    <row r="16956" spans="5:5" ht="14.4" thickTop="1" thickBot="1">
      <c r="E16956"/>
    </row>
    <row r="16957" spans="5:5" ht="14.4" thickTop="1" thickBot="1">
      <c r="E16957"/>
    </row>
    <row r="16958" spans="5:5" ht="14.4" thickTop="1" thickBot="1">
      <c r="E16958"/>
    </row>
    <row r="16959" spans="5:5" ht="14.4" thickTop="1" thickBot="1">
      <c r="E16959"/>
    </row>
    <row r="16960" spans="5:5" ht="14.4" thickTop="1" thickBot="1">
      <c r="E16960"/>
    </row>
    <row r="16961" spans="5:5" ht="14.4" thickTop="1" thickBot="1">
      <c r="E16961"/>
    </row>
    <row r="16962" spans="5:5" ht="14.4" thickTop="1" thickBot="1">
      <c r="E16962"/>
    </row>
    <row r="16963" spans="5:5" ht="14.4" thickTop="1" thickBot="1">
      <c r="E16963"/>
    </row>
    <row r="16964" spans="5:5" ht="14.4" thickTop="1" thickBot="1">
      <c r="E16964"/>
    </row>
    <row r="16965" spans="5:5" ht="14.4" thickTop="1" thickBot="1">
      <c r="E16965"/>
    </row>
    <row r="16966" spans="5:5" ht="14.4" thickTop="1" thickBot="1">
      <c r="E16966"/>
    </row>
    <row r="16967" spans="5:5" ht="14.4" thickTop="1" thickBot="1">
      <c r="E16967"/>
    </row>
    <row r="16968" spans="5:5" ht="14.4" thickTop="1" thickBot="1">
      <c r="E16968"/>
    </row>
    <row r="16969" spans="5:5" ht="14.4" thickTop="1" thickBot="1">
      <c r="E16969"/>
    </row>
    <row r="16970" spans="5:5" ht="14.4" thickTop="1" thickBot="1">
      <c r="E16970"/>
    </row>
    <row r="16971" spans="5:5" ht="14.4" thickTop="1" thickBot="1">
      <c r="E16971"/>
    </row>
    <row r="16972" spans="5:5" ht="14.4" thickTop="1" thickBot="1">
      <c r="E16972"/>
    </row>
    <row r="16973" spans="5:5" ht="14.4" thickTop="1" thickBot="1">
      <c r="E16973"/>
    </row>
    <row r="16974" spans="5:5" ht="14.4" thickTop="1" thickBot="1">
      <c r="E16974"/>
    </row>
    <row r="16975" spans="5:5" ht="14.4" thickTop="1" thickBot="1">
      <c r="E16975"/>
    </row>
    <row r="16976" spans="5:5" ht="14.4" thickTop="1" thickBot="1">
      <c r="E16976"/>
    </row>
    <row r="16977" spans="5:5" ht="14.4" thickTop="1" thickBot="1">
      <c r="E16977"/>
    </row>
    <row r="16978" spans="5:5" ht="14.4" thickTop="1" thickBot="1">
      <c r="E16978"/>
    </row>
    <row r="16979" spans="5:5" ht="14.4" thickTop="1" thickBot="1">
      <c r="E16979"/>
    </row>
    <row r="16980" spans="5:5" ht="14.4" thickTop="1" thickBot="1">
      <c r="E16980"/>
    </row>
    <row r="16981" spans="5:5" ht="14.4" thickTop="1" thickBot="1">
      <c r="E16981"/>
    </row>
    <row r="16982" spans="5:5" ht="14.4" thickTop="1" thickBot="1">
      <c r="E16982"/>
    </row>
    <row r="16983" spans="5:5" ht="14.4" thickTop="1" thickBot="1">
      <c r="E16983"/>
    </row>
    <row r="16984" spans="5:5" ht="14.4" thickTop="1" thickBot="1">
      <c r="E16984"/>
    </row>
    <row r="16985" spans="5:5" ht="14.4" thickTop="1" thickBot="1">
      <c r="E16985"/>
    </row>
    <row r="16986" spans="5:5" ht="14.4" thickTop="1" thickBot="1">
      <c r="E16986"/>
    </row>
    <row r="16987" spans="5:5" ht="14.4" thickTop="1" thickBot="1">
      <c r="E16987"/>
    </row>
    <row r="16988" spans="5:5" ht="14.4" thickTop="1" thickBot="1">
      <c r="E16988"/>
    </row>
    <row r="16989" spans="5:5" ht="14.4" thickTop="1" thickBot="1">
      <c r="E16989"/>
    </row>
    <row r="16990" spans="5:5" ht="14.4" thickTop="1" thickBot="1">
      <c r="E16990"/>
    </row>
    <row r="16991" spans="5:5" ht="14.4" thickTop="1" thickBot="1">
      <c r="E16991"/>
    </row>
    <row r="16992" spans="5:5" ht="14.4" thickTop="1" thickBot="1">
      <c r="E16992"/>
    </row>
    <row r="16993" spans="5:5" ht="14.4" thickTop="1" thickBot="1">
      <c r="E16993"/>
    </row>
    <row r="16994" spans="5:5" ht="14.4" thickTop="1" thickBot="1">
      <c r="E16994"/>
    </row>
    <row r="16995" spans="5:5" ht="14.4" thickTop="1" thickBot="1">
      <c r="E16995"/>
    </row>
    <row r="16996" spans="5:5" ht="14.4" thickTop="1" thickBot="1">
      <c r="E16996"/>
    </row>
    <row r="16997" spans="5:5" ht="14.4" thickTop="1" thickBot="1">
      <c r="E16997"/>
    </row>
    <row r="16998" spans="5:5" ht="14.4" thickTop="1" thickBot="1">
      <c r="E16998"/>
    </row>
    <row r="16999" spans="5:5" ht="14.4" thickTop="1" thickBot="1">
      <c r="E16999"/>
    </row>
    <row r="17000" spans="5:5" ht="14.4" thickTop="1" thickBot="1">
      <c r="E17000"/>
    </row>
    <row r="17001" spans="5:5" ht="14.4" thickTop="1" thickBot="1">
      <c r="E17001"/>
    </row>
    <row r="17002" spans="5:5" ht="14.4" thickTop="1" thickBot="1">
      <c r="E17002"/>
    </row>
    <row r="17003" spans="5:5" ht="14.4" thickTop="1" thickBot="1">
      <c r="E17003"/>
    </row>
    <row r="17004" spans="5:5" ht="14.4" thickTop="1" thickBot="1">
      <c r="E17004"/>
    </row>
    <row r="17005" spans="5:5" ht="14.4" thickTop="1" thickBot="1">
      <c r="E17005"/>
    </row>
    <row r="17006" spans="5:5" ht="14.4" thickTop="1" thickBot="1">
      <c r="E17006"/>
    </row>
    <row r="17007" spans="5:5" ht="14.4" thickTop="1" thickBot="1">
      <c r="E17007"/>
    </row>
    <row r="17008" spans="5:5" ht="13.8" thickTop="1">
      <c r="E17008"/>
    </row>
    <row r="17009" spans="5:5">
      <c r="E17009"/>
    </row>
    <row r="17010" spans="5:5">
      <c r="E17010"/>
    </row>
    <row r="17011" spans="5:5">
      <c r="E17011"/>
    </row>
    <row r="17012" spans="5:5">
      <c r="E17012"/>
    </row>
    <row r="17013" spans="5:5">
      <c r="E17013"/>
    </row>
    <row r="17014" spans="5:5">
      <c r="E17014"/>
    </row>
    <row r="17015" spans="5:5">
      <c r="E17015"/>
    </row>
    <row r="17016" spans="5:5">
      <c r="E17016"/>
    </row>
    <row r="17017" spans="5:5">
      <c r="E17017"/>
    </row>
    <row r="17018" spans="5:5">
      <c r="E17018"/>
    </row>
    <row r="17019" spans="5:5">
      <c r="E17019"/>
    </row>
    <row r="17020" spans="5:5">
      <c r="E17020"/>
    </row>
    <row r="17021" spans="5:5" ht="13.8" thickBot="1">
      <c r="E17021"/>
    </row>
    <row r="17022" spans="5:5" ht="14.4" thickTop="1" thickBot="1">
      <c r="E17022"/>
    </row>
    <row r="17023" spans="5:5" ht="14.4" thickTop="1" thickBot="1">
      <c r="E17023"/>
    </row>
    <row r="17024" spans="5:5" ht="14.4" thickTop="1" thickBot="1">
      <c r="E17024"/>
    </row>
    <row r="17025" spans="5:5" ht="14.4" thickTop="1" thickBot="1">
      <c r="E17025"/>
    </row>
    <row r="17026" spans="5:5" ht="14.4" thickTop="1" thickBot="1">
      <c r="E17026"/>
    </row>
    <row r="17027" spans="5:5" ht="14.4" thickTop="1" thickBot="1">
      <c r="E17027"/>
    </row>
    <row r="17028" spans="5:5" ht="14.4" thickTop="1" thickBot="1">
      <c r="E17028"/>
    </row>
    <row r="17029" spans="5:5" ht="14.4" thickTop="1" thickBot="1">
      <c r="E17029"/>
    </row>
    <row r="17030" spans="5:5" ht="14.4" thickTop="1" thickBot="1">
      <c r="E17030"/>
    </row>
    <row r="17031" spans="5:5" ht="14.4" thickTop="1" thickBot="1">
      <c r="E17031"/>
    </row>
    <row r="17032" spans="5:5" ht="14.4" thickTop="1" thickBot="1">
      <c r="E17032"/>
    </row>
    <row r="17033" spans="5:5" ht="14.4" thickTop="1" thickBot="1">
      <c r="E17033"/>
    </row>
    <row r="17034" spans="5:5" ht="14.4" thickTop="1" thickBot="1">
      <c r="E17034"/>
    </row>
    <row r="17035" spans="5:5" ht="14.4" thickTop="1" thickBot="1">
      <c r="E17035"/>
    </row>
    <row r="17036" spans="5:5" ht="14.4" thickTop="1" thickBot="1">
      <c r="E17036"/>
    </row>
    <row r="17037" spans="5:5" ht="14.4" thickTop="1" thickBot="1">
      <c r="E17037"/>
    </row>
    <row r="17038" spans="5:5" ht="14.4" thickTop="1" thickBot="1">
      <c r="E17038"/>
    </row>
    <row r="17039" spans="5:5" ht="14.4" thickTop="1" thickBot="1">
      <c r="E17039"/>
    </row>
    <row r="17040" spans="5:5" ht="14.4" thickTop="1" thickBot="1">
      <c r="E17040"/>
    </row>
    <row r="17041" spans="5:5" ht="14.4" thickTop="1" thickBot="1">
      <c r="E17041"/>
    </row>
    <row r="17042" spans="5:5" ht="14.4" thickTop="1" thickBot="1">
      <c r="E17042"/>
    </row>
    <row r="17043" spans="5:5" ht="14.4" thickTop="1" thickBot="1">
      <c r="E17043"/>
    </row>
    <row r="17044" spans="5:5" ht="14.4" thickTop="1" thickBot="1">
      <c r="E17044"/>
    </row>
    <row r="17045" spans="5:5" ht="14.4" thickTop="1" thickBot="1">
      <c r="E17045"/>
    </row>
    <row r="17046" spans="5:5" ht="14.4" thickTop="1" thickBot="1">
      <c r="E17046"/>
    </row>
    <row r="17047" spans="5:5" ht="14.4" thickTop="1" thickBot="1">
      <c r="E17047"/>
    </row>
    <row r="17048" spans="5:5" ht="14.4" thickTop="1" thickBot="1">
      <c r="E17048"/>
    </row>
    <row r="17049" spans="5:5" ht="14.4" thickTop="1" thickBot="1">
      <c r="E17049"/>
    </row>
    <row r="17050" spans="5:5" ht="14.4" thickTop="1" thickBot="1">
      <c r="E17050"/>
    </row>
    <row r="17051" spans="5:5" ht="14.4" thickTop="1" thickBot="1">
      <c r="E17051"/>
    </row>
    <row r="17052" spans="5:5" ht="14.4" thickTop="1" thickBot="1">
      <c r="E17052"/>
    </row>
    <row r="17053" spans="5:5" ht="14.4" thickTop="1" thickBot="1">
      <c r="E17053"/>
    </row>
    <row r="17054" spans="5:5" ht="14.4" thickTop="1" thickBot="1">
      <c r="E17054"/>
    </row>
    <row r="17055" spans="5:5" ht="14.4" thickTop="1" thickBot="1">
      <c r="E17055"/>
    </row>
    <row r="17056" spans="5:5" ht="14.4" thickTop="1" thickBot="1">
      <c r="E17056"/>
    </row>
    <row r="17057" spans="5:5" ht="14.4" thickTop="1" thickBot="1">
      <c r="E17057"/>
    </row>
    <row r="17058" spans="5:5" ht="14.4" thickTop="1" thickBot="1">
      <c r="E17058"/>
    </row>
    <row r="17059" spans="5:5" ht="14.4" thickTop="1" thickBot="1">
      <c r="E17059"/>
    </row>
    <row r="17060" spans="5:5" ht="14.4" thickTop="1" thickBot="1">
      <c r="E17060"/>
    </row>
    <row r="17061" spans="5:5" ht="14.4" thickTop="1" thickBot="1">
      <c r="E17061"/>
    </row>
    <row r="17062" spans="5:5" ht="14.4" thickTop="1" thickBot="1">
      <c r="E17062"/>
    </row>
    <row r="17063" spans="5:5" ht="14.4" thickTop="1" thickBot="1">
      <c r="E17063"/>
    </row>
    <row r="17064" spans="5:5" ht="14.4" thickTop="1" thickBot="1">
      <c r="E17064"/>
    </row>
    <row r="17065" spans="5:5" ht="14.4" thickTop="1" thickBot="1">
      <c r="E17065"/>
    </row>
    <row r="17066" spans="5:5" ht="14.4" thickTop="1" thickBot="1">
      <c r="E17066"/>
    </row>
    <row r="17067" spans="5:5" ht="14.4" thickTop="1" thickBot="1">
      <c r="E17067"/>
    </row>
    <row r="17068" spans="5:5" ht="14.4" thickTop="1" thickBot="1">
      <c r="E17068"/>
    </row>
    <row r="17069" spans="5:5" ht="14.4" thickTop="1" thickBot="1">
      <c r="E17069"/>
    </row>
    <row r="17070" spans="5:5" ht="14.4" thickTop="1" thickBot="1">
      <c r="E17070"/>
    </row>
    <row r="17071" spans="5:5" ht="14.4" thickTop="1" thickBot="1">
      <c r="E17071"/>
    </row>
    <row r="17072" spans="5:5" ht="14.4" thickTop="1" thickBot="1">
      <c r="E17072"/>
    </row>
    <row r="17073" spans="5:5" ht="14.4" thickTop="1" thickBot="1">
      <c r="E17073"/>
    </row>
    <row r="17074" spans="5:5" ht="14.4" thickTop="1" thickBot="1">
      <c r="E17074"/>
    </row>
    <row r="17075" spans="5:5" ht="14.4" thickTop="1" thickBot="1">
      <c r="E17075"/>
    </row>
    <row r="17076" spans="5:5" ht="14.4" thickTop="1" thickBot="1">
      <c r="E17076"/>
    </row>
    <row r="17077" spans="5:5" ht="14.4" thickTop="1" thickBot="1">
      <c r="E17077"/>
    </row>
    <row r="17078" spans="5:5" ht="13.8" thickTop="1">
      <c r="E17078"/>
    </row>
    <row r="17079" spans="5:5">
      <c r="E17079"/>
    </row>
    <row r="17080" spans="5:5">
      <c r="E17080"/>
    </row>
    <row r="17081" spans="5:5">
      <c r="E17081"/>
    </row>
    <row r="17082" spans="5:5">
      <c r="E17082"/>
    </row>
    <row r="17083" spans="5:5">
      <c r="E17083"/>
    </row>
    <row r="17084" spans="5:5">
      <c r="E17084"/>
    </row>
    <row r="17085" spans="5:5">
      <c r="E17085"/>
    </row>
    <row r="17086" spans="5:5">
      <c r="E17086"/>
    </row>
    <row r="17087" spans="5:5">
      <c r="E17087"/>
    </row>
    <row r="17088" spans="5:5">
      <c r="E17088"/>
    </row>
    <row r="17089" spans="5:5">
      <c r="E17089"/>
    </row>
    <row r="17090" spans="5:5">
      <c r="E17090"/>
    </row>
    <row r="17091" spans="5:5" ht="13.8" thickBot="1">
      <c r="E17091"/>
    </row>
    <row r="17092" spans="5:5" ht="14.4" thickTop="1" thickBot="1">
      <c r="E17092"/>
    </row>
    <row r="17093" spans="5:5" ht="14.4" thickTop="1" thickBot="1">
      <c r="E17093"/>
    </row>
    <row r="17094" spans="5:5" ht="14.4" thickTop="1" thickBot="1">
      <c r="E17094"/>
    </row>
    <row r="17095" spans="5:5" ht="14.4" thickTop="1" thickBot="1">
      <c r="E17095"/>
    </row>
    <row r="17096" spans="5:5" ht="14.4" thickTop="1" thickBot="1">
      <c r="E17096"/>
    </row>
    <row r="17097" spans="5:5" ht="14.4" thickTop="1" thickBot="1">
      <c r="E17097"/>
    </row>
    <row r="17098" spans="5:5" ht="14.4" thickTop="1" thickBot="1">
      <c r="E17098"/>
    </row>
    <row r="17099" spans="5:5" ht="14.4" thickTop="1" thickBot="1">
      <c r="E17099"/>
    </row>
    <row r="17100" spans="5:5" ht="14.4" thickTop="1" thickBot="1">
      <c r="E17100"/>
    </row>
    <row r="17101" spans="5:5" ht="14.4" thickTop="1" thickBot="1">
      <c r="E17101"/>
    </row>
    <row r="17102" spans="5:5" ht="14.4" thickTop="1" thickBot="1">
      <c r="E17102"/>
    </row>
    <row r="17103" spans="5:5" ht="14.4" thickTop="1" thickBot="1">
      <c r="E17103"/>
    </row>
    <row r="17104" spans="5:5" ht="14.4" thickTop="1" thickBot="1">
      <c r="E17104"/>
    </row>
    <row r="17105" spans="5:5" ht="14.4" thickTop="1" thickBot="1">
      <c r="E17105"/>
    </row>
    <row r="17106" spans="5:5" ht="14.4" thickTop="1" thickBot="1">
      <c r="E17106"/>
    </row>
    <row r="17107" spans="5:5" ht="14.4" thickTop="1" thickBot="1">
      <c r="E17107"/>
    </row>
    <row r="17108" spans="5:5" ht="14.4" thickTop="1" thickBot="1">
      <c r="E17108"/>
    </row>
    <row r="17109" spans="5:5" ht="14.4" thickTop="1" thickBot="1">
      <c r="E17109"/>
    </row>
    <row r="17110" spans="5:5" ht="14.4" thickTop="1" thickBot="1">
      <c r="E17110"/>
    </row>
    <row r="17111" spans="5:5" ht="14.4" thickTop="1" thickBot="1">
      <c r="E17111"/>
    </row>
    <row r="17112" spans="5:5" ht="14.4" thickTop="1" thickBot="1">
      <c r="E17112"/>
    </row>
    <row r="17113" spans="5:5" ht="14.4" thickTop="1" thickBot="1">
      <c r="E17113"/>
    </row>
    <row r="17114" spans="5:5" ht="14.4" thickTop="1" thickBot="1">
      <c r="E17114"/>
    </row>
    <row r="17115" spans="5:5" ht="14.4" thickTop="1" thickBot="1">
      <c r="E17115"/>
    </row>
    <row r="17116" spans="5:5" ht="14.4" thickTop="1" thickBot="1">
      <c r="E17116"/>
    </row>
    <row r="17117" spans="5:5" ht="14.4" thickTop="1" thickBot="1">
      <c r="E17117"/>
    </row>
    <row r="17118" spans="5:5" ht="14.4" thickTop="1" thickBot="1">
      <c r="E17118"/>
    </row>
    <row r="17119" spans="5:5" ht="14.4" thickTop="1" thickBot="1">
      <c r="E17119"/>
    </row>
    <row r="17120" spans="5:5" ht="14.4" thickTop="1" thickBot="1">
      <c r="E17120"/>
    </row>
    <row r="17121" spans="5:5" ht="14.4" thickTop="1" thickBot="1">
      <c r="E17121"/>
    </row>
    <row r="17122" spans="5:5" ht="14.4" thickTop="1" thickBot="1">
      <c r="E17122"/>
    </row>
    <row r="17123" spans="5:5" ht="14.4" thickTop="1" thickBot="1">
      <c r="E17123"/>
    </row>
    <row r="17124" spans="5:5" ht="14.4" thickTop="1" thickBot="1">
      <c r="E17124"/>
    </row>
    <row r="17125" spans="5:5" ht="14.4" thickTop="1" thickBot="1">
      <c r="E17125"/>
    </row>
    <row r="17126" spans="5:5" ht="14.4" thickTop="1" thickBot="1">
      <c r="E17126"/>
    </row>
    <row r="17127" spans="5:5" ht="14.4" thickTop="1" thickBot="1">
      <c r="E17127"/>
    </row>
    <row r="17128" spans="5:5" ht="14.4" thickTop="1" thickBot="1">
      <c r="E17128"/>
    </row>
    <row r="17129" spans="5:5" ht="14.4" thickTop="1" thickBot="1">
      <c r="E17129"/>
    </row>
    <row r="17130" spans="5:5" ht="14.4" thickTop="1" thickBot="1">
      <c r="E17130"/>
    </row>
    <row r="17131" spans="5:5" ht="14.4" thickTop="1" thickBot="1">
      <c r="E17131"/>
    </row>
    <row r="17132" spans="5:5" ht="14.4" thickTop="1" thickBot="1">
      <c r="E17132"/>
    </row>
    <row r="17133" spans="5:5" ht="14.4" thickTop="1" thickBot="1">
      <c r="E17133"/>
    </row>
    <row r="17134" spans="5:5" ht="14.4" thickTop="1" thickBot="1">
      <c r="E17134"/>
    </row>
    <row r="17135" spans="5:5" ht="14.4" thickTop="1" thickBot="1">
      <c r="E17135"/>
    </row>
    <row r="17136" spans="5:5" ht="14.4" thickTop="1" thickBot="1">
      <c r="E17136"/>
    </row>
    <row r="17137" spans="5:5" ht="14.4" thickTop="1" thickBot="1">
      <c r="E17137"/>
    </row>
    <row r="17138" spans="5:5" ht="14.4" thickTop="1" thickBot="1">
      <c r="E17138"/>
    </row>
    <row r="17139" spans="5:5" ht="14.4" thickTop="1" thickBot="1">
      <c r="E17139"/>
    </row>
    <row r="17140" spans="5:5" ht="14.4" thickTop="1" thickBot="1">
      <c r="E17140"/>
    </row>
    <row r="17141" spans="5:5" ht="14.4" thickTop="1" thickBot="1">
      <c r="E17141"/>
    </row>
    <row r="17142" spans="5:5" ht="14.4" thickTop="1" thickBot="1">
      <c r="E17142"/>
    </row>
    <row r="17143" spans="5:5" ht="14.4" thickTop="1" thickBot="1">
      <c r="E17143"/>
    </row>
    <row r="17144" spans="5:5" ht="14.4" thickTop="1" thickBot="1">
      <c r="E17144"/>
    </row>
    <row r="17145" spans="5:5" ht="14.4" thickTop="1" thickBot="1">
      <c r="E17145"/>
    </row>
    <row r="17146" spans="5:5" ht="14.4" thickTop="1" thickBot="1">
      <c r="E17146"/>
    </row>
    <row r="17147" spans="5:5" ht="14.4" thickTop="1" thickBot="1">
      <c r="E17147"/>
    </row>
    <row r="17148" spans="5:5" ht="13.8" thickTop="1">
      <c r="E17148"/>
    </row>
    <row r="17149" spans="5:5">
      <c r="E17149"/>
    </row>
    <row r="17150" spans="5:5">
      <c r="E17150"/>
    </row>
    <row r="17151" spans="5:5">
      <c r="E17151"/>
    </row>
    <row r="17152" spans="5:5">
      <c r="E17152"/>
    </row>
    <row r="17153" spans="5:5">
      <c r="E17153"/>
    </row>
    <row r="17154" spans="5:5">
      <c r="E17154"/>
    </row>
    <row r="17155" spans="5:5">
      <c r="E17155"/>
    </row>
    <row r="17156" spans="5:5">
      <c r="E17156"/>
    </row>
    <row r="17157" spans="5:5">
      <c r="E17157"/>
    </row>
    <row r="17158" spans="5:5">
      <c r="E17158"/>
    </row>
    <row r="17159" spans="5:5">
      <c r="E17159"/>
    </row>
    <row r="17160" spans="5:5">
      <c r="E17160"/>
    </row>
    <row r="17161" spans="5:5" ht="13.8" thickBot="1">
      <c r="E17161"/>
    </row>
    <row r="17162" spans="5:5" ht="14.4" thickTop="1" thickBot="1">
      <c r="E17162"/>
    </row>
    <row r="17163" spans="5:5" ht="14.4" thickTop="1" thickBot="1">
      <c r="E17163"/>
    </row>
    <row r="17164" spans="5:5" ht="14.4" thickTop="1" thickBot="1">
      <c r="E17164"/>
    </row>
    <row r="17165" spans="5:5" ht="14.4" thickTop="1" thickBot="1">
      <c r="E17165"/>
    </row>
    <row r="17166" spans="5:5" ht="14.4" thickTop="1" thickBot="1">
      <c r="E17166"/>
    </row>
    <row r="17167" spans="5:5" ht="14.4" thickTop="1" thickBot="1">
      <c r="E17167"/>
    </row>
    <row r="17168" spans="5:5" ht="14.4" thickTop="1" thickBot="1">
      <c r="E17168"/>
    </row>
    <row r="17169" spans="5:5" ht="14.4" thickTop="1" thickBot="1">
      <c r="E17169"/>
    </row>
    <row r="17170" spans="5:5" ht="14.4" thickTop="1" thickBot="1">
      <c r="E17170"/>
    </row>
    <row r="17171" spans="5:5" ht="14.4" thickTop="1" thickBot="1">
      <c r="E17171"/>
    </row>
    <row r="17172" spans="5:5" ht="14.4" thickTop="1" thickBot="1">
      <c r="E17172"/>
    </row>
    <row r="17173" spans="5:5" ht="14.4" thickTop="1" thickBot="1">
      <c r="E17173"/>
    </row>
    <row r="17174" spans="5:5" ht="14.4" thickTop="1" thickBot="1">
      <c r="E17174"/>
    </row>
    <row r="17175" spans="5:5" ht="14.4" thickTop="1" thickBot="1">
      <c r="E17175"/>
    </row>
    <row r="17176" spans="5:5" ht="14.4" thickTop="1" thickBot="1">
      <c r="E17176"/>
    </row>
    <row r="17177" spans="5:5" ht="14.4" thickTop="1" thickBot="1">
      <c r="E17177"/>
    </row>
    <row r="17178" spans="5:5" ht="14.4" thickTop="1" thickBot="1">
      <c r="E17178"/>
    </row>
    <row r="17179" spans="5:5" ht="14.4" thickTop="1" thickBot="1">
      <c r="E17179"/>
    </row>
    <row r="17180" spans="5:5" ht="14.4" thickTop="1" thickBot="1">
      <c r="E17180"/>
    </row>
    <row r="17181" spans="5:5" ht="14.4" thickTop="1" thickBot="1">
      <c r="E17181"/>
    </row>
    <row r="17182" spans="5:5" ht="14.4" thickTop="1" thickBot="1">
      <c r="E17182"/>
    </row>
    <row r="17183" spans="5:5" ht="14.4" thickTop="1" thickBot="1">
      <c r="E17183"/>
    </row>
    <row r="17184" spans="5:5" ht="14.4" thickTop="1" thickBot="1">
      <c r="E17184"/>
    </row>
    <row r="17185" spans="5:5" ht="14.4" thickTop="1" thickBot="1">
      <c r="E17185"/>
    </row>
    <row r="17186" spans="5:5" ht="14.4" thickTop="1" thickBot="1">
      <c r="E17186"/>
    </row>
    <row r="17187" spans="5:5" ht="14.4" thickTop="1" thickBot="1">
      <c r="E17187"/>
    </row>
    <row r="17188" spans="5:5" ht="14.4" thickTop="1" thickBot="1">
      <c r="E17188"/>
    </row>
    <row r="17189" spans="5:5" ht="14.4" thickTop="1" thickBot="1">
      <c r="E17189"/>
    </row>
    <row r="17190" spans="5:5" ht="14.4" thickTop="1" thickBot="1">
      <c r="E17190"/>
    </row>
    <row r="17191" spans="5:5" ht="14.4" thickTop="1" thickBot="1">
      <c r="E17191"/>
    </row>
    <row r="17192" spans="5:5" ht="14.4" thickTop="1" thickBot="1">
      <c r="E17192"/>
    </row>
    <row r="17193" spans="5:5" ht="14.4" thickTop="1" thickBot="1">
      <c r="E17193"/>
    </row>
    <row r="17194" spans="5:5" ht="14.4" thickTop="1" thickBot="1">
      <c r="E17194"/>
    </row>
    <row r="17195" spans="5:5" ht="14.4" thickTop="1" thickBot="1">
      <c r="E17195"/>
    </row>
    <row r="17196" spans="5:5" ht="14.4" thickTop="1" thickBot="1">
      <c r="E17196"/>
    </row>
    <row r="17197" spans="5:5" ht="14.4" thickTop="1" thickBot="1">
      <c r="E17197"/>
    </row>
    <row r="17198" spans="5:5" ht="14.4" thickTop="1" thickBot="1">
      <c r="E17198"/>
    </row>
    <row r="17199" spans="5:5" ht="14.4" thickTop="1" thickBot="1">
      <c r="E17199"/>
    </row>
    <row r="17200" spans="5:5" ht="14.4" thickTop="1" thickBot="1">
      <c r="E17200"/>
    </row>
    <row r="17201" spans="5:5" ht="14.4" thickTop="1" thickBot="1">
      <c r="E17201"/>
    </row>
    <row r="17202" spans="5:5" ht="14.4" thickTop="1" thickBot="1">
      <c r="E17202"/>
    </row>
    <row r="17203" spans="5:5" ht="14.4" thickTop="1" thickBot="1">
      <c r="E17203"/>
    </row>
    <row r="17204" spans="5:5" ht="14.4" thickTop="1" thickBot="1">
      <c r="E17204"/>
    </row>
    <row r="17205" spans="5:5" ht="14.4" thickTop="1" thickBot="1">
      <c r="E17205"/>
    </row>
    <row r="17206" spans="5:5" ht="14.4" thickTop="1" thickBot="1">
      <c r="E17206"/>
    </row>
    <row r="17207" spans="5:5" ht="14.4" thickTop="1" thickBot="1">
      <c r="E17207"/>
    </row>
    <row r="17208" spans="5:5" ht="14.4" thickTop="1" thickBot="1">
      <c r="E17208"/>
    </row>
    <row r="17209" spans="5:5" ht="14.4" thickTop="1" thickBot="1">
      <c r="E17209"/>
    </row>
    <row r="17210" spans="5:5" ht="14.4" thickTop="1" thickBot="1">
      <c r="E17210"/>
    </row>
    <row r="17211" spans="5:5" ht="14.4" thickTop="1" thickBot="1">
      <c r="E17211"/>
    </row>
    <row r="17212" spans="5:5" ht="14.4" thickTop="1" thickBot="1">
      <c r="E17212"/>
    </row>
    <row r="17213" spans="5:5" ht="14.4" thickTop="1" thickBot="1">
      <c r="E17213"/>
    </row>
    <row r="17214" spans="5:5" ht="14.4" thickTop="1" thickBot="1">
      <c r="E17214"/>
    </row>
    <row r="17215" spans="5:5" ht="14.4" thickTop="1" thickBot="1">
      <c r="E17215"/>
    </row>
    <row r="17216" spans="5:5" ht="14.4" thickTop="1" thickBot="1">
      <c r="E17216"/>
    </row>
    <row r="17217" spans="5:5" ht="14.4" thickTop="1" thickBot="1">
      <c r="E17217"/>
    </row>
    <row r="17218" spans="5:5" ht="13.8" thickTop="1">
      <c r="E17218"/>
    </row>
    <row r="17219" spans="5:5">
      <c r="E17219"/>
    </row>
    <row r="17220" spans="5:5">
      <c r="E17220"/>
    </row>
    <row r="17221" spans="5:5">
      <c r="E17221"/>
    </row>
    <row r="17222" spans="5:5">
      <c r="E17222"/>
    </row>
    <row r="17223" spans="5:5">
      <c r="E17223"/>
    </row>
    <row r="17224" spans="5:5">
      <c r="E17224"/>
    </row>
    <row r="17225" spans="5:5">
      <c r="E17225"/>
    </row>
    <row r="17226" spans="5:5">
      <c r="E17226"/>
    </row>
    <row r="17227" spans="5:5">
      <c r="E17227"/>
    </row>
    <row r="17228" spans="5:5">
      <c r="E17228"/>
    </row>
    <row r="17229" spans="5:5">
      <c r="E17229"/>
    </row>
    <row r="17230" spans="5:5">
      <c r="E17230"/>
    </row>
    <row r="17231" spans="5:5" ht="13.8" thickBot="1">
      <c r="E17231"/>
    </row>
    <row r="17232" spans="5:5" ht="14.4" thickTop="1" thickBot="1">
      <c r="E17232"/>
    </row>
    <row r="17233" spans="5:5" ht="14.4" thickTop="1" thickBot="1">
      <c r="E17233"/>
    </row>
    <row r="17234" spans="5:5" ht="14.4" thickTop="1" thickBot="1">
      <c r="E17234"/>
    </row>
    <row r="17235" spans="5:5" ht="14.4" thickTop="1" thickBot="1">
      <c r="E17235"/>
    </row>
    <row r="17236" spans="5:5" ht="14.4" thickTop="1" thickBot="1">
      <c r="E17236"/>
    </row>
    <row r="17237" spans="5:5" ht="14.4" thickTop="1" thickBot="1">
      <c r="E17237"/>
    </row>
    <row r="17238" spans="5:5" ht="14.4" thickTop="1" thickBot="1">
      <c r="E17238"/>
    </row>
    <row r="17239" spans="5:5" ht="14.4" thickTop="1" thickBot="1">
      <c r="E17239"/>
    </row>
    <row r="17240" spans="5:5" ht="14.4" thickTop="1" thickBot="1">
      <c r="E17240"/>
    </row>
    <row r="17241" spans="5:5" ht="14.4" thickTop="1" thickBot="1">
      <c r="E17241"/>
    </row>
    <row r="17242" spans="5:5" ht="14.4" thickTop="1" thickBot="1">
      <c r="E17242"/>
    </row>
    <row r="17243" spans="5:5" ht="14.4" thickTop="1" thickBot="1">
      <c r="E17243"/>
    </row>
    <row r="17244" spans="5:5" ht="14.4" thickTop="1" thickBot="1">
      <c r="E17244"/>
    </row>
    <row r="17245" spans="5:5" ht="14.4" thickTop="1" thickBot="1">
      <c r="E17245"/>
    </row>
    <row r="17246" spans="5:5" ht="14.4" thickTop="1" thickBot="1">
      <c r="E17246"/>
    </row>
    <row r="17247" spans="5:5" ht="14.4" thickTop="1" thickBot="1">
      <c r="E17247"/>
    </row>
    <row r="17248" spans="5:5" ht="14.4" thickTop="1" thickBot="1">
      <c r="E17248"/>
    </row>
    <row r="17249" spans="5:5" ht="14.4" thickTop="1" thickBot="1">
      <c r="E17249"/>
    </row>
    <row r="17250" spans="5:5" ht="14.4" thickTop="1" thickBot="1">
      <c r="E17250"/>
    </row>
    <row r="17251" spans="5:5" ht="14.4" thickTop="1" thickBot="1">
      <c r="E17251"/>
    </row>
    <row r="17252" spans="5:5" ht="14.4" thickTop="1" thickBot="1">
      <c r="E17252"/>
    </row>
    <row r="17253" spans="5:5" ht="14.4" thickTop="1" thickBot="1">
      <c r="E17253"/>
    </row>
    <row r="17254" spans="5:5" ht="14.4" thickTop="1" thickBot="1">
      <c r="E17254"/>
    </row>
    <row r="17255" spans="5:5" ht="14.4" thickTop="1" thickBot="1">
      <c r="E17255"/>
    </row>
    <row r="17256" spans="5:5" ht="14.4" thickTop="1" thickBot="1">
      <c r="E17256"/>
    </row>
    <row r="17257" spans="5:5" ht="14.4" thickTop="1" thickBot="1">
      <c r="E17257"/>
    </row>
    <row r="17258" spans="5:5" ht="14.4" thickTop="1" thickBot="1">
      <c r="E17258"/>
    </row>
    <row r="17259" spans="5:5" ht="14.4" thickTop="1" thickBot="1">
      <c r="E17259"/>
    </row>
    <row r="17260" spans="5:5" ht="14.4" thickTop="1" thickBot="1">
      <c r="E17260"/>
    </row>
    <row r="17261" spans="5:5" ht="14.4" thickTop="1" thickBot="1">
      <c r="E17261"/>
    </row>
    <row r="17262" spans="5:5" ht="14.4" thickTop="1" thickBot="1">
      <c r="E17262"/>
    </row>
    <row r="17263" spans="5:5" ht="14.4" thickTop="1" thickBot="1">
      <c r="E17263"/>
    </row>
    <row r="17264" spans="5:5" ht="14.4" thickTop="1" thickBot="1">
      <c r="E17264"/>
    </row>
    <row r="17265" spans="5:5" ht="14.4" thickTop="1" thickBot="1">
      <c r="E17265"/>
    </row>
    <row r="17266" spans="5:5" ht="14.4" thickTop="1" thickBot="1">
      <c r="E17266"/>
    </row>
    <row r="17267" spans="5:5" ht="14.4" thickTop="1" thickBot="1">
      <c r="E17267"/>
    </row>
    <row r="17268" spans="5:5" ht="14.4" thickTop="1" thickBot="1">
      <c r="E17268"/>
    </row>
    <row r="17269" spans="5:5" ht="14.4" thickTop="1" thickBot="1">
      <c r="E17269"/>
    </row>
    <row r="17270" spans="5:5" ht="14.4" thickTop="1" thickBot="1">
      <c r="E17270"/>
    </row>
    <row r="17271" spans="5:5" ht="14.4" thickTop="1" thickBot="1">
      <c r="E17271"/>
    </row>
    <row r="17272" spans="5:5" ht="14.4" thickTop="1" thickBot="1">
      <c r="E17272"/>
    </row>
    <row r="17273" spans="5:5" ht="14.4" thickTop="1" thickBot="1">
      <c r="E17273"/>
    </row>
    <row r="17274" spans="5:5" ht="14.4" thickTop="1" thickBot="1">
      <c r="E17274"/>
    </row>
    <row r="17275" spans="5:5" ht="14.4" thickTop="1" thickBot="1">
      <c r="E17275"/>
    </row>
    <row r="17276" spans="5:5" ht="14.4" thickTop="1" thickBot="1">
      <c r="E17276"/>
    </row>
    <row r="17277" spans="5:5" ht="14.4" thickTop="1" thickBot="1">
      <c r="E17277"/>
    </row>
    <row r="17278" spans="5:5" ht="14.4" thickTop="1" thickBot="1">
      <c r="E17278"/>
    </row>
    <row r="17279" spans="5:5" ht="14.4" thickTop="1" thickBot="1">
      <c r="E17279"/>
    </row>
    <row r="17280" spans="5:5" ht="14.4" thickTop="1" thickBot="1">
      <c r="E17280"/>
    </row>
    <row r="17281" spans="5:5" ht="14.4" thickTop="1" thickBot="1">
      <c r="E17281"/>
    </row>
    <row r="17282" spans="5:5" ht="14.4" thickTop="1" thickBot="1">
      <c r="E17282"/>
    </row>
    <row r="17283" spans="5:5" ht="14.4" thickTop="1" thickBot="1">
      <c r="E17283"/>
    </row>
    <row r="17284" spans="5:5" ht="14.4" thickTop="1" thickBot="1">
      <c r="E17284"/>
    </row>
    <row r="17285" spans="5:5" ht="14.4" thickTop="1" thickBot="1">
      <c r="E17285"/>
    </row>
    <row r="17286" spans="5:5" ht="14.4" thickTop="1" thickBot="1">
      <c r="E17286"/>
    </row>
    <row r="17287" spans="5:5" ht="14.4" thickTop="1" thickBot="1">
      <c r="E17287"/>
    </row>
    <row r="17288" spans="5:5" ht="13.8" thickTop="1">
      <c r="E17288"/>
    </row>
    <row r="17289" spans="5:5">
      <c r="E17289"/>
    </row>
    <row r="17290" spans="5:5">
      <c r="E17290"/>
    </row>
    <row r="17291" spans="5:5">
      <c r="E17291"/>
    </row>
    <row r="17292" spans="5:5">
      <c r="E17292"/>
    </row>
    <row r="17293" spans="5:5">
      <c r="E17293"/>
    </row>
    <row r="17294" spans="5:5">
      <c r="E17294"/>
    </row>
    <row r="17295" spans="5:5">
      <c r="E17295"/>
    </row>
    <row r="17296" spans="5:5">
      <c r="E17296"/>
    </row>
    <row r="17297" spans="5:5">
      <c r="E17297"/>
    </row>
    <row r="17298" spans="5:5">
      <c r="E17298"/>
    </row>
    <row r="17299" spans="5:5">
      <c r="E17299"/>
    </row>
    <row r="17300" spans="5:5">
      <c r="E17300"/>
    </row>
    <row r="17301" spans="5:5" ht="13.8" thickBot="1">
      <c r="E17301"/>
    </row>
    <row r="17302" spans="5:5" ht="14.4" thickTop="1" thickBot="1">
      <c r="E17302"/>
    </row>
    <row r="17303" spans="5:5" ht="14.4" thickTop="1" thickBot="1">
      <c r="E17303"/>
    </row>
    <row r="17304" spans="5:5" ht="14.4" thickTop="1" thickBot="1">
      <c r="E17304"/>
    </row>
    <row r="17305" spans="5:5" ht="14.4" thickTop="1" thickBot="1">
      <c r="E17305"/>
    </row>
    <row r="17306" spans="5:5" ht="14.4" thickTop="1" thickBot="1">
      <c r="E17306"/>
    </row>
    <row r="17307" spans="5:5" ht="14.4" thickTop="1" thickBot="1">
      <c r="E17307"/>
    </row>
    <row r="17308" spans="5:5" ht="14.4" thickTop="1" thickBot="1">
      <c r="E17308"/>
    </row>
    <row r="17309" spans="5:5" ht="14.4" thickTop="1" thickBot="1">
      <c r="E17309"/>
    </row>
    <row r="17310" spans="5:5" ht="14.4" thickTop="1" thickBot="1">
      <c r="E17310"/>
    </row>
    <row r="17311" spans="5:5" ht="14.4" thickTop="1" thickBot="1">
      <c r="E17311"/>
    </row>
    <row r="17312" spans="5:5" ht="14.4" thickTop="1" thickBot="1">
      <c r="E17312"/>
    </row>
    <row r="17313" spans="5:5" ht="14.4" thickTop="1" thickBot="1">
      <c r="E17313"/>
    </row>
    <row r="17314" spans="5:5" ht="14.4" thickTop="1" thickBot="1">
      <c r="E17314"/>
    </row>
    <row r="17315" spans="5:5" ht="14.4" thickTop="1" thickBot="1">
      <c r="E17315"/>
    </row>
    <row r="17316" spans="5:5" ht="14.4" thickTop="1" thickBot="1">
      <c r="E17316"/>
    </row>
    <row r="17317" spans="5:5" ht="14.4" thickTop="1" thickBot="1">
      <c r="E17317"/>
    </row>
    <row r="17318" spans="5:5" ht="14.4" thickTop="1" thickBot="1">
      <c r="E17318"/>
    </row>
    <row r="17319" spans="5:5" ht="14.4" thickTop="1" thickBot="1">
      <c r="E17319"/>
    </row>
    <row r="17320" spans="5:5" ht="14.4" thickTop="1" thickBot="1">
      <c r="E17320"/>
    </row>
    <row r="17321" spans="5:5" ht="14.4" thickTop="1" thickBot="1">
      <c r="E17321"/>
    </row>
    <row r="17322" spans="5:5" ht="14.4" thickTop="1" thickBot="1">
      <c r="E17322"/>
    </row>
    <row r="17323" spans="5:5" ht="14.4" thickTop="1" thickBot="1">
      <c r="E17323"/>
    </row>
    <row r="17324" spans="5:5" ht="14.4" thickTop="1" thickBot="1">
      <c r="E17324"/>
    </row>
    <row r="17325" spans="5:5" ht="14.4" thickTop="1" thickBot="1">
      <c r="E17325"/>
    </row>
    <row r="17326" spans="5:5" ht="14.4" thickTop="1" thickBot="1">
      <c r="E17326"/>
    </row>
    <row r="17327" spans="5:5" ht="14.4" thickTop="1" thickBot="1">
      <c r="E17327"/>
    </row>
    <row r="17328" spans="5:5" ht="14.4" thickTop="1" thickBot="1">
      <c r="E17328"/>
    </row>
    <row r="17329" spans="5:5" ht="14.4" thickTop="1" thickBot="1">
      <c r="E17329"/>
    </row>
    <row r="17330" spans="5:5" ht="14.4" thickTop="1" thickBot="1">
      <c r="E17330"/>
    </row>
    <row r="17331" spans="5:5" ht="14.4" thickTop="1" thickBot="1">
      <c r="E17331"/>
    </row>
    <row r="17332" spans="5:5" ht="14.4" thickTop="1" thickBot="1">
      <c r="E17332"/>
    </row>
    <row r="17333" spans="5:5" ht="14.4" thickTop="1" thickBot="1">
      <c r="E17333"/>
    </row>
    <row r="17334" spans="5:5" ht="14.4" thickTop="1" thickBot="1">
      <c r="E17334"/>
    </row>
    <row r="17335" spans="5:5" ht="14.4" thickTop="1" thickBot="1">
      <c r="E17335"/>
    </row>
    <row r="17336" spans="5:5" ht="14.4" thickTop="1" thickBot="1">
      <c r="E17336"/>
    </row>
    <row r="17337" spans="5:5" ht="14.4" thickTop="1" thickBot="1">
      <c r="E17337"/>
    </row>
    <row r="17338" spans="5:5" ht="14.4" thickTop="1" thickBot="1">
      <c r="E17338"/>
    </row>
    <row r="17339" spans="5:5" ht="14.4" thickTop="1" thickBot="1">
      <c r="E17339"/>
    </row>
    <row r="17340" spans="5:5" ht="14.4" thickTop="1" thickBot="1">
      <c r="E17340"/>
    </row>
    <row r="17341" spans="5:5" ht="14.4" thickTop="1" thickBot="1">
      <c r="E17341"/>
    </row>
    <row r="17342" spans="5:5" ht="14.4" thickTop="1" thickBot="1">
      <c r="E17342"/>
    </row>
    <row r="17343" spans="5:5" ht="14.4" thickTop="1" thickBot="1">
      <c r="E17343"/>
    </row>
    <row r="17344" spans="5:5" ht="14.4" thickTop="1" thickBot="1">
      <c r="E17344"/>
    </row>
    <row r="17345" spans="5:5" ht="14.4" thickTop="1" thickBot="1">
      <c r="E17345"/>
    </row>
    <row r="17346" spans="5:5" ht="14.4" thickTop="1" thickBot="1">
      <c r="E17346"/>
    </row>
    <row r="17347" spans="5:5" ht="14.4" thickTop="1" thickBot="1">
      <c r="E17347"/>
    </row>
    <row r="17348" spans="5:5" ht="14.4" thickTop="1" thickBot="1">
      <c r="E17348"/>
    </row>
    <row r="17349" spans="5:5" ht="14.4" thickTop="1" thickBot="1">
      <c r="E17349"/>
    </row>
    <row r="17350" spans="5:5" ht="14.4" thickTop="1" thickBot="1">
      <c r="E17350"/>
    </row>
    <row r="17351" spans="5:5" ht="14.4" thickTop="1" thickBot="1">
      <c r="E17351"/>
    </row>
    <row r="17352" spans="5:5" ht="14.4" thickTop="1" thickBot="1">
      <c r="E17352"/>
    </row>
    <row r="17353" spans="5:5" ht="14.4" thickTop="1" thickBot="1">
      <c r="E17353"/>
    </row>
    <row r="17354" spans="5:5" ht="14.4" thickTop="1" thickBot="1">
      <c r="E17354"/>
    </row>
    <row r="17355" spans="5:5" ht="14.4" thickTop="1" thickBot="1">
      <c r="E17355"/>
    </row>
    <row r="17356" spans="5:5" ht="14.4" thickTop="1" thickBot="1">
      <c r="E17356"/>
    </row>
    <row r="17357" spans="5:5" ht="14.4" thickTop="1" thickBot="1">
      <c r="E17357"/>
    </row>
    <row r="17358" spans="5:5" ht="13.8" thickTop="1">
      <c r="E17358"/>
    </row>
    <row r="17359" spans="5:5">
      <c r="E17359"/>
    </row>
    <row r="17360" spans="5:5">
      <c r="E17360"/>
    </row>
    <row r="17361" spans="5:5">
      <c r="E17361"/>
    </row>
    <row r="17362" spans="5:5">
      <c r="E17362"/>
    </row>
    <row r="17363" spans="5:5">
      <c r="E17363"/>
    </row>
    <row r="17364" spans="5:5">
      <c r="E17364"/>
    </row>
    <row r="17365" spans="5:5">
      <c r="E17365"/>
    </row>
    <row r="17366" spans="5:5">
      <c r="E17366"/>
    </row>
    <row r="17367" spans="5:5">
      <c r="E17367"/>
    </row>
    <row r="17368" spans="5:5">
      <c r="E17368"/>
    </row>
    <row r="17369" spans="5:5">
      <c r="E17369"/>
    </row>
    <row r="17370" spans="5:5">
      <c r="E17370"/>
    </row>
    <row r="17371" spans="5:5" ht="13.8" thickBot="1">
      <c r="E17371"/>
    </row>
    <row r="17372" spans="5:5" ht="14.4" thickTop="1" thickBot="1">
      <c r="E17372"/>
    </row>
    <row r="17373" spans="5:5" ht="14.4" thickTop="1" thickBot="1">
      <c r="E17373"/>
    </row>
    <row r="17374" spans="5:5" ht="14.4" thickTop="1" thickBot="1">
      <c r="E17374"/>
    </row>
    <row r="17375" spans="5:5" ht="14.4" thickTop="1" thickBot="1">
      <c r="E17375"/>
    </row>
    <row r="17376" spans="5:5" ht="14.4" thickTop="1" thickBot="1">
      <c r="E17376"/>
    </row>
    <row r="17377" spans="5:5" ht="14.4" thickTop="1" thickBot="1">
      <c r="E17377"/>
    </row>
    <row r="17378" spans="5:5" ht="14.4" thickTop="1" thickBot="1">
      <c r="E17378"/>
    </row>
    <row r="17379" spans="5:5" ht="14.4" thickTop="1" thickBot="1">
      <c r="E17379"/>
    </row>
    <row r="17380" spans="5:5" ht="14.4" thickTop="1" thickBot="1">
      <c r="E17380"/>
    </row>
    <row r="17381" spans="5:5" ht="14.4" thickTop="1" thickBot="1">
      <c r="E17381"/>
    </row>
    <row r="17382" spans="5:5" ht="14.4" thickTop="1" thickBot="1">
      <c r="E17382"/>
    </row>
    <row r="17383" spans="5:5" ht="14.4" thickTop="1" thickBot="1">
      <c r="E17383"/>
    </row>
    <row r="17384" spans="5:5" ht="14.4" thickTop="1" thickBot="1">
      <c r="E17384"/>
    </row>
    <row r="17385" spans="5:5" ht="14.4" thickTop="1" thickBot="1">
      <c r="E17385"/>
    </row>
    <row r="17386" spans="5:5" ht="14.4" thickTop="1" thickBot="1">
      <c r="E17386"/>
    </row>
    <row r="17387" spans="5:5" ht="14.4" thickTop="1" thickBot="1">
      <c r="E17387"/>
    </row>
    <row r="17388" spans="5:5" ht="14.4" thickTop="1" thickBot="1">
      <c r="E17388"/>
    </row>
    <row r="17389" spans="5:5" ht="14.4" thickTop="1" thickBot="1">
      <c r="E17389"/>
    </row>
    <row r="17390" spans="5:5" ht="14.4" thickTop="1" thickBot="1">
      <c r="E17390"/>
    </row>
    <row r="17391" spans="5:5" ht="14.4" thickTop="1" thickBot="1">
      <c r="E17391"/>
    </row>
    <row r="17392" spans="5:5" ht="14.4" thickTop="1" thickBot="1">
      <c r="E17392"/>
    </row>
    <row r="17393" spans="5:5" ht="14.4" thickTop="1" thickBot="1">
      <c r="E17393"/>
    </row>
    <row r="17394" spans="5:5" ht="14.4" thickTop="1" thickBot="1">
      <c r="E17394"/>
    </row>
    <row r="17395" spans="5:5" ht="14.4" thickTop="1" thickBot="1">
      <c r="E17395"/>
    </row>
    <row r="17396" spans="5:5" ht="14.4" thickTop="1" thickBot="1">
      <c r="E17396"/>
    </row>
    <row r="17397" spans="5:5" ht="14.4" thickTop="1" thickBot="1">
      <c r="E17397"/>
    </row>
    <row r="17398" spans="5:5" ht="14.4" thickTop="1" thickBot="1">
      <c r="E17398"/>
    </row>
    <row r="17399" spans="5:5" ht="14.4" thickTop="1" thickBot="1">
      <c r="E17399"/>
    </row>
    <row r="17400" spans="5:5" ht="14.4" thickTop="1" thickBot="1">
      <c r="E17400"/>
    </row>
    <row r="17401" spans="5:5" ht="14.4" thickTop="1" thickBot="1">
      <c r="E17401"/>
    </row>
    <row r="17402" spans="5:5" ht="14.4" thickTop="1" thickBot="1">
      <c r="E17402"/>
    </row>
    <row r="17403" spans="5:5" ht="14.4" thickTop="1" thickBot="1">
      <c r="E17403"/>
    </row>
    <row r="17404" spans="5:5" ht="14.4" thickTop="1" thickBot="1">
      <c r="E17404"/>
    </row>
    <row r="17405" spans="5:5" ht="14.4" thickTop="1" thickBot="1">
      <c r="E17405"/>
    </row>
    <row r="17406" spans="5:5" ht="14.4" thickTop="1" thickBot="1">
      <c r="E17406"/>
    </row>
    <row r="17407" spans="5:5" ht="14.4" thickTop="1" thickBot="1">
      <c r="E17407"/>
    </row>
    <row r="17408" spans="5:5" ht="14.4" thickTop="1" thickBot="1">
      <c r="E17408"/>
    </row>
    <row r="17409" spans="5:5" ht="14.4" thickTop="1" thickBot="1">
      <c r="E17409"/>
    </row>
    <row r="17410" spans="5:5" ht="14.4" thickTop="1" thickBot="1">
      <c r="E17410"/>
    </row>
    <row r="17411" spans="5:5" ht="14.4" thickTop="1" thickBot="1">
      <c r="E17411"/>
    </row>
    <row r="17412" spans="5:5" ht="14.4" thickTop="1" thickBot="1">
      <c r="E17412"/>
    </row>
    <row r="17413" spans="5:5" ht="14.4" thickTop="1" thickBot="1">
      <c r="E17413"/>
    </row>
    <row r="17414" spans="5:5" ht="14.4" thickTop="1" thickBot="1">
      <c r="E17414"/>
    </row>
    <row r="17415" spans="5:5" ht="14.4" thickTop="1" thickBot="1">
      <c r="E17415"/>
    </row>
    <row r="17416" spans="5:5" ht="14.4" thickTop="1" thickBot="1">
      <c r="E17416"/>
    </row>
    <row r="17417" spans="5:5" ht="14.4" thickTop="1" thickBot="1">
      <c r="E17417"/>
    </row>
    <row r="17418" spans="5:5" ht="14.4" thickTop="1" thickBot="1">
      <c r="E17418"/>
    </row>
    <row r="17419" spans="5:5" ht="14.4" thickTop="1" thickBot="1">
      <c r="E17419"/>
    </row>
    <row r="17420" spans="5:5" ht="14.4" thickTop="1" thickBot="1">
      <c r="E17420"/>
    </row>
    <row r="17421" spans="5:5" ht="14.4" thickTop="1" thickBot="1">
      <c r="E17421"/>
    </row>
    <row r="17422" spans="5:5" ht="14.4" thickTop="1" thickBot="1">
      <c r="E17422"/>
    </row>
    <row r="17423" spans="5:5" ht="14.4" thickTop="1" thickBot="1">
      <c r="E17423"/>
    </row>
    <row r="17424" spans="5:5" ht="14.4" thickTop="1" thickBot="1">
      <c r="E17424"/>
    </row>
    <row r="17425" spans="5:5" ht="14.4" thickTop="1" thickBot="1">
      <c r="E17425"/>
    </row>
    <row r="17426" spans="5:5" ht="14.4" thickTop="1" thickBot="1">
      <c r="E17426"/>
    </row>
    <row r="17427" spans="5:5" ht="14.4" thickTop="1" thickBot="1">
      <c r="E17427"/>
    </row>
    <row r="17428" spans="5:5" ht="13.8" thickTop="1">
      <c r="E17428"/>
    </row>
    <row r="17429" spans="5:5">
      <c r="E17429"/>
    </row>
    <row r="17430" spans="5:5">
      <c r="E17430"/>
    </row>
    <row r="17431" spans="5:5">
      <c r="E17431"/>
    </row>
    <row r="17432" spans="5:5">
      <c r="E17432"/>
    </row>
    <row r="17433" spans="5:5">
      <c r="E17433"/>
    </row>
    <row r="17434" spans="5:5">
      <c r="E17434"/>
    </row>
    <row r="17435" spans="5:5">
      <c r="E17435"/>
    </row>
    <row r="17436" spans="5:5">
      <c r="E17436"/>
    </row>
    <row r="17437" spans="5:5">
      <c r="E17437"/>
    </row>
    <row r="17438" spans="5:5">
      <c r="E17438"/>
    </row>
    <row r="17439" spans="5:5">
      <c r="E17439"/>
    </row>
    <row r="17440" spans="5:5">
      <c r="E17440"/>
    </row>
    <row r="17441" spans="5:5" ht="13.8" thickBot="1">
      <c r="E17441"/>
    </row>
    <row r="17442" spans="5:5" ht="14.4" thickTop="1" thickBot="1">
      <c r="E17442"/>
    </row>
    <row r="17443" spans="5:5" ht="14.4" thickTop="1" thickBot="1">
      <c r="E17443"/>
    </row>
    <row r="17444" spans="5:5" ht="14.4" thickTop="1" thickBot="1">
      <c r="E17444"/>
    </row>
    <row r="17445" spans="5:5" ht="14.4" thickTop="1" thickBot="1">
      <c r="E17445"/>
    </row>
    <row r="17446" spans="5:5" ht="14.4" thickTop="1" thickBot="1">
      <c r="E17446"/>
    </row>
    <row r="17447" spans="5:5" ht="14.4" thickTop="1" thickBot="1">
      <c r="E17447"/>
    </row>
    <row r="17448" spans="5:5" ht="14.4" thickTop="1" thickBot="1">
      <c r="E17448"/>
    </row>
    <row r="17449" spans="5:5" ht="14.4" thickTop="1" thickBot="1">
      <c r="E17449"/>
    </row>
    <row r="17450" spans="5:5" ht="14.4" thickTop="1" thickBot="1">
      <c r="E17450"/>
    </row>
    <row r="17451" spans="5:5" ht="14.4" thickTop="1" thickBot="1">
      <c r="E17451"/>
    </row>
    <row r="17452" spans="5:5" ht="14.4" thickTop="1" thickBot="1">
      <c r="E17452"/>
    </row>
    <row r="17453" spans="5:5" ht="14.4" thickTop="1" thickBot="1">
      <c r="E17453"/>
    </row>
    <row r="17454" spans="5:5" ht="14.4" thickTop="1" thickBot="1">
      <c r="E17454"/>
    </row>
    <row r="17455" spans="5:5" ht="14.4" thickTop="1" thickBot="1">
      <c r="E17455"/>
    </row>
    <row r="17456" spans="5:5" ht="14.4" thickTop="1" thickBot="1">
      <c r="E17456"/>
    </row>
    <row r="17457" spans="5:5" ht="14.4" thickTop="1" thickBot="1">
      <c r="E17457"/>
    </row>
    <row r="17458" spans="5:5" ht="14.4" thickTop="1" thickBot="1">
      <c r="E17458"/>
    </row>
    <row r="17459" spans="5:5" ht="14.4" thickTop="1" thickBot="1">
      <c r="E17459"/>
    </row>
    <row r="17460" spans="5:5" ht="14.4" thickTop="1" thickBot="1">
      <c r="E17460"/>
    </row>
    <row r="17461" spans="5:5" ht="14.4" thickTop="1" thickBot="1">
      <c r="E17461"/>
    </row>
    <row r="17462" spans="5:5" ht="14.4" thickTop="1" thickBot="1">
      <c r="E17462"/>
    </row>
    <row r="17463" spans="5:5" ht="14.4" thickTop="1" thickBot="1">
      <c r="E17463"/>
    </row>
    <row r="17464" spans="5:5" ht="14.4" thickTop="1" thickBot="1">
      <c r="E17464"/>
    </row>
    <row r="17465" spans="5:5" ht="14.4" thickTop="1" thickBot="1">
      <c r="E17465"/>
    </row>
    <row r="17466" spans="5:5" ht="14.4" thickTop="1" thickBot="1">
      <c r="E17466"/>
    </row>
    <row r="17467" spans="5:5" ht="14.4" thickTop="1" thickBot="1">
      <c r="E17467"/>
    </row>
    <row r="17468" spans="5:5" ht="14.4" thickTop="1" thickBot="1">
      <c r="E17468"/>
    </row>
    <row r="17469" spans="5:5" ht="14.4" thickTop="1" thickBot="1">
      <c r="E17469"/>
    </row>
    <row r="17470" spans="5:5" ht="14.4" thickTop="1" thickBot="1">
      <c r="E17470"/>
    </row>
    <row r="17471" spans="5:5" ht="14.4" thickTop="1" thickBot="1">
      <c r="E17471"/>
    </row>
    <row r="17472" spans="5:5" ht="14.4" thickTop="1" thickBot="1">
      <c r="E17472"/>
    </row>
    <row r="17473" spans="5:5" ht="14.4" thickTop="1" thickBot="1">
      <c r="E17473"/>
    </row>
    <row r="17474" spans="5:5" ht="14.4" thickTop="1" thickBot="1">
      <c r="E17474"/>
    </row>
    <row r="17475" spans="5:5" ht="14.4" thickTop="1" thickBot="1">
      <c r="E17475"/>
    </row>
    <row r="17476" spans="5:5" ht="14.4" thickTop="1" thickBot="1">
      <c r="E17476"/>
    </row>
    <row r="17477" spans="5:5" ht="14.4" thickTop="1" thickBot="1">
      <c r="E17477"/>
    </row>
    <row r="17478" spans="5:5" ht="14.4" thickTop="1" thickBot="1">
      <c r="E17478"/>
    </row>
    <row r="17479" spans="5:5" ht="14.4" thickTop="1" thickBot="1">
      <c r="E17479"/>
    </row>
    <row r="17480" spans="5:5" ht="14.4" thickTop="1" thickBot="1">
      <c r="E17480"/>
    </row>
    <row r="17481" spans="5:5" ht="14.4" thickTop="1" thickBot="1">
      <c r="E17481"/>
    </row>
    <row r="17482" spans="5:5" ht="14.4" thickTop="1" thickBot="1">
      <c r="E17482"/>
    </row>
    <row r="17483" spans="5:5" ht="14.4" thickTop="1" thickBot="1">
      <c r="E17483"/>
    </row>
    <row r="17484" spans="5:5" ht="14.4" thickTop="1" thickBot="1">
      <c r="E17484"/>
    </row>
    <row r="17485" spans="5:5" ht="14.4" thickTop="1" thickBot="1">
      <c r="E17485"/>
    </row>
    <row r="17486" spans="5:5" ht="14.4" thickTop="1" thickBot="1">
      <c r="E17486"/>
    </row>
    <row r="17487" spans="5:5" ht="14.4" thickTop="1" thickBot="1">
      <c r="E17487"/>
    </row>
    <row r="17488" spans="5:5" ht="14.4" thickTop="1" thickBot="1">
      <c r="E17488"/>
    </row>
    <row r="17489" spans="5:5" ht="14.4" thickTop="1" thickBot="1">
      <c r="E17489"/>
    </row>
    <row r="17490" spans="5:5" ht="14.4" thickTop="1" thickBot="1">
      <c r="E17490"/>
    </row>
    <row r="17491" spans="5:5" ht="14.4" thickTop="1" thickBot="1">
      <c r="E17491"/>
    </row>
    <row r="17492" spans="5:5" ht="14.4" thickTop="1" thickBot="1">
      <c r="E17492"/>
    </row>
    <row r="17493" spans="5:5" ht="14.4" thickTop="1" thickBot="1">
      <c r="E17493"/>
    </row>
    <row r="17494" spans="5:5" ht="14.4" thickTop="1" thickBot="1">
      <c r="E17494"/>
    </row>
    <row r="17495" spans="5:5" ht="14.4" thickTop="1" thickBot="1">
      <c r="E17495"/>
    </row>
    <row r="17496" spans="5:5" ht="14.4" thickTop="1" thickBot="1">
      <c r="E17496"/>
    </row>
    <row r="17497" spans="5:5" ht="14.4" thickTop="1" thickBot="1">
      <c r="E17497"/>
    </row>
    <row r="17498" spans="5:5" ht="13.8" thickTop="1">
      <c r="E17498"/>
    </row>
    <row r="17499" spans="5:5">
      <c r="E17499"/>
    </row>
    <row r="17500" spans="5:5">
      <c r="E17500"/>
    </row>
    <row r="17501" spans="5:5">
      <c r="E17501"/>
    </row>
    <row r="17502" spans="5:5">
      <c r="E17502"/>
    </row>
    <row r="17503" spans="5:5">
      <c r="E17503"/>
    </row>
    <row r="17504" spans="5:5">
      <c r="E17504"/>
    </row>
    <row r="17505" spans="5:5">
      <c r="E17505"/>
    </row>
    <row r="17506" spans="5:5">
      <c r="E17506"/>
    </row>
    <row r="17507" spans="5:5">
      <c r="E17507"/>
    </row>
    <row r="17508" spans="5:5">
      <c r="E17508"/>
    </row>
    <row r="17509" spans="5:5">
      <c r="E17509"/>
    </row>
    <row r="17510" spans="5:5">
      <c r="E17510"/>
    </row>
    <row r="17511" spans="5:5" ht="13.8" thickBot="1">
      <c r="E17511"/>
    </row>
    <row r="17512" spans="5:5" ht="14.4" thickTop="1" thickBot="1">
      <c r="E17512"/>
    </row>
    <row r="17513" spans="5:5" ht="14.4" thickTop="1" thickBot="1">
      <c r="E17513"/>
    </row>
    <row r="17514" spans="5:5" ht="14.4" thickTop="1" thickBot="1">
      <c r="E17514"/>
    </row>
    <row r="17515" spans="5:5" ht="14.4" thickTop="1" thickBot="1">
      <c r="E17515"/>
    </row>
    <row r="17516" spans="5:5" ht="14.4" thickTop="1" thickBot="1">
      <c r="E17516"/>
    </row>
    <row r="17517" spans="5:5" ht="14.4" thickTop="1" thickBot="1">
      <c r="E17517"/>
    </row>
    <row r="17518" spans="5:5" ht="14.4" thickTop="1" thickBot="1">
      <c r="E17518"/>
    </row>
    <row r="17519" spans="5:5" ht="14.4" thickTop="1" thickBot="1">
      <c r="E17519"/>
    </row>
    <row r="17520" spans="5:5" ht="14.4" thickTop="1" thickBot="1">
      <c r="E17520"/>
    </row>
    <row r="17521" spans="5:5" ht="14.4" thickTop="1" thickBot="1">
      <c r="E17521"/>
    </row>
    <row r="17522" spans="5:5" ht="14.4" thickTop="1" thickBot="1">
      <c r="E17522"/>
    </row>
    <row r="17523" spans="5:5" ht="14.4" thickTop="1" thickBot="1">
      <c r="E17523"/>
    </row>
    <row r="17524" spans="5:5" ht="14.4" thickTop="1" thickBot="1">
      <c r="E17524"/>
    </row>
    <row r="17525" spans="5:5" ht="14.4" thickTop="1" thickBot="1">
      <c r="E17525"/>
    </row>
    <row r="17526" spans="5:5" ht="14.4" thickTop="1" thickBot="1">
      <c r="E17526"/>
    </row>
    <row r="17527" spans="5:5" ht="14.4" thickTop="1" thickBot="1">
      <c r="E17527"/>
    </row>
    <row r="17528" spans="5:5" ht="14.4" thickTop="1" thickBot="1">
      <c r="E17528"/>
    </row>
    <row r="17529" spans="5:5" ht="14.4" thickTop="1" thickBot="1">
      <c r="E17529"/>
    </row>
    <row r="17530" spans="5:5" ht="14.4" thickTop="1" thickBot="1">
      <c r="E17530"/>
    </row>
    <row r="17531" spans="5:5" ht="14.4" thickTop="1" thickBot="1">
      <c r="E17531"/>
    </row>
    <row r="17532" spans="5:5" ht="14.4" thickTop="1" thickBot="1">
      <c r="E17532"/>
    </row>
    <row r="17533" spans="5:5" ht="14.4" thickTop="1" thickBot="1">
      <c r="E17533"/>
    </row>
    <row r="17534" spans="5:5" ht="14.4" thickTop="1" thickBot="1">
      <c r="E17534"/>
    </row>
    <row r="17535" spans="5:5" ht="14.4" thickTop="1" thickBot="1">
      <c r="E17535"/>
    </row>
    <row r="17536" spans="5:5" ht="14.4" thickTop="1" thickBot="1">
      <c r="E17536"/>
    </row>
    <row r="17537" spans="5:5" ht="14.4" thickTop="1" thickBot="1">
      <c r="E17537"/>
    </row>
    <row r="17538" spans="5:5" ht="14.4" thickTop="1" thickBot="1">
      <c r="E17538"/>
    </row>
    <row r="17539" spans="5:5" ht="14.4" thickTop="1" thickBot="1">
      <c r="E17539"/>
    </row>
    <row r="17540" spans="5:5" ht="14.4" thickTop="1" thickBot="1">
      <c r="E17540"/>
    </row>
    <row r="17541" spans="5:5" ht="14.4" thickTop="1" thickBot="1">
      <c r="E17541"/>
    </row>
    <row r="17542" spans="5:5" ht="14.4" thickTop="1" thickBot="1">
      <c r="E17542"/>
    </row>
    <row r="17543" spans="5:5" ht="14.4" thickTop="1" thickBot="1">
      <c r="E17543"/>
    </row>
    <row r="17544" spans="5:5" ht="14.4" thickTop="1" thickBot="1">
      <c r="E17544"/>
    </row>
    <row r="17545" spans="5:5" ht="14.4" thickTop="1" thickBot="1">
      <c r="E17545"/>
    </row>
    <row r="17546" spans="5:5" ht="14.4" thickTop="1" thickBot="1">
      <c r="E17546"/>
    </row>
    <row r="17547" spans="5:5" ht="14.4" thickTop="1" thickBot="1">
      <c r="E17547"/>
    </row>
    <row r="17548" spans="5:5" ht="14.4" thickTop="1" thickBot="1">
      <c r="E17548"/>
    </row>
    <row r="17549" spans="5:5" ht="14.4" thickTop="1" thickBot="1">
      <c r="E17549"/>
    </row>
    <row r="17550" spans="5:5" ht="14.4" thickTop="1" thickBot="1">
      <c r="E17550"/>
    </row>
    <row r="17551" spans="5:5" ht="14.4" thickTop="1" thickBot="1">
      <c r="E17551"/>
    </row>
    <row r="17552" spans="5:5" ht="14.4" thickTop="1" thickBot="1">
      <c r="E17552"/>
    </row>
    <row r="17553" spans="5:5" ht="14.4" thickTop="1" thickBot="1">
      <c r="E17553"/>
    </row>
    <row r="17554" spans="5:5" ht="14.4" thickTop="1" thickBot="1">
      <c r="E17554"/>
    </row>
    <row r="17555" spans="5:5" ht="14.4" thickTop="1" thickBot="1">
      <c r="E17555"/>
    </row>
    <row r="17556" spans="5:5" ht="14.4" thickTop="1" thickBot="1">
      <c r="E17556"/>
    </row>
    <row r="17557" spans="5:5" ht="14.4" thickTop="1" thickBot="1">
      <c r="E17557"/>
    </row>
    <row r="17558" spans="5:5" ht="14.4" thickTop="1" thickBot="1">
      <c r="E17558"/>
    </row>
    <row r="17559" spans="5:5" ht="14.4" thickTop="1" thickBot="1">
      <c r="E17559"/>
    </row>
    <row r="17560" spans="5:5" ht="14.4" thickTop="1" thickBot="1">
      <c r="E17560"/>
    </row>
    <row r="17561" spans="5:5" ht="14.4" thickTop="1" thickBot="1">
      <c r="E17561"/>
    </row>
    <row r="17562" spans="5:5" ht="14.4" thickTop="1" thickBot="1">
      <c r="E17562"/>
    </row>
    <row r="17563" spans="5:5" ht="14.4" thickTop="1" thickBot="1">
      <c r="E17563"/>
    </row>
    <row r="17564" spans="5:5" ht="14.4" thickTop="1" thickBot="1">
      <c r="E17564"/>
    </row>
    <row r="17565" spans="5:5" ht="14.4" thickTop="1" thickBot="1">
      <c r="E17565"/>
    </row>
    <row r="17566" spans="5:5" ht="14.4" thickTop="1" thickBot="1">
      <c r="E17566"/>
    </row>
    <row r="17567" spans="5:5" ht="14.4" thickTop="1" thickBot="1">
      <c r="E17567"/>
    </row>
    <row r="17568" spans="5:5" ht="13.8" thickTop="1">
      <c r="E17568"/>
    </row>
    <row r="17569" spans="5:5">
      <c r="E17569"/>
    </row>
    <row r="17570" spans="5:5">
      <c r="E17570"/>
    </row>
    <row r="17571" spans="5:5">
      <c r="E17571"/>
    </row>
    <row r="17572" spans="5:5">
      <c r="E17572"/>
    </row>
    <row r="17573" spans="5:5">
      <c r="E17573"/>
    </row>
    <row r="17574" spans="5:5">
      <c r="E17574"/>
    </row>
    <row r="17575" spans="5:5">
      <c r="E17575"/>
    </row>
    <row r="17576" spans="5:5">
      <c r="E17576"/>
    </row>
    <row r="17577" spans="5:5">
      <c r="E17577"/>
    </row>
    <row r="17578" spans="5:5">
      <c r="E17578"/>
    </row>
    <row r="17579" spans="5:5">
      <c r="E17579"/>
    </row>
    <row r="17580" spans="5:5">
      <c r="E17580"/>
    </row>
    <row r="17581" spans="5:5" ht="13.8" thickBot="1">
      <c r="E17581"/>
    </row>
    <row r="17582" spans="5:5" ht="14.4" thickTop="1" thickBot="1">
      <c r="E17582"/>
    </row>
    <row r="17583" spans="5:5" ht="14.4" thickTop="1" thickBot="1">
      <c r="E17583"/>
    </row>
    <row r="17584" spans="5:5" ht="14.4" thickTop="1" thickBot="1">
      <c r="E17584"/>
    </row>
    <row r="17585" spans="5:5" ht="14.4" thickTop="1" thickBot="1">
      <c r="E17585"/>
    </row>
    <row r="17586" spans="5:5" ht="14.4" thickTop="1" thickBot="1">
      <c r="E17586"/>
    </row>
    <row r="17587" spans="5:5" ht="14.4" thickTop="1" thickBot="1">
      <c r="E17587"/>
    </row>
    <row r="17588" spans="5:5" ht="14.4" thickTop="1" thickBot="1">
      <c r="E17588"/>
    </row>
    <row r="17589" spans="5:5" ht="14.4" thickTop="1" thickBot="1">
      <c r="E17589"/>
    </row>
    <row r="17590" spans="5:5" ht="14.4" thickTop="1" thickBot="1">
      <c r="E17590"/>
    </row>
    <row r="17591" spans="5:5" ht="14.4" thickTop="1" thickBot="1">
      <c r="E17591"/>
    </row>
    <row r="17592" spans="5:5" ht="14.4" thickTop="1" thickBot="1">
      <c r="E17592"/>
    </row>
    <row r="17593" spans="5:5" ht="14.4" thickTop="1" thickBot="1">
      <c r="E17593"/>
    </row>
    <row r="17594" spans="5:5" ht="14.4" thickTop="1" thickBot="1">
      <c r="E17594"/>
    </row>
    <row r="17595" spans="5:5" ht="14.4" thickTop="1" thickBot="1">
      <c r="E17595"/>
    </row>
    <row r="17596" spans="5:5" ht="14.4" thickTop="1" thickBot="1">
      <c r="E17596"/>
    </row>
    <row r="17597" spans="5:5" ht="14.4" thickTop="1" thickBot="1">
      <c r="E17597"/>
    </row>
    <row r="17598" spans="5:5" ht="14.4" thickTop="1" thickBot="1">
      <c r="E17598"/>
    </row>
    <row r="17599" spans="5:5" ht="14.4" thickTop="1" thickBot="1">
      <c r="E17599"/>
    </row>
    <row r="17600" spans="5:5" ht="14.4" thickTop="1" thickBot="1">
      <c r="E17600"/>
    </row>
    <row r="17601" spans="5:5" ht="14.4" thickTop="1" thickBot="1">
      <c r="E17601"/>
    </row>
    <row r="17602" spans="5:5" ht="14.4" thickTop="1" thickBot="1">
      <c r="E17602"/>
    </row>
    <row r="17603" spans="5:5" ht="14.4" thickTop="1" thickBot="1">
      <c r="E17603"/>
    </row>
    <row r="17604" spans="5:5" ht="14.4" thickTop="1" thickBot="1">
      <c r="E17604"/>
    </row>
    <row r="17605" spans="5:5" ht="14.4" thickTop="1" thickBot="1">
      <c r="E17605"/>
    </row>
    <row r="17606" spans="5:5" ht="14.4" thickTop="1" thickBot="1">
      <c r="E17606"/>
    </row>
    <row r="17607" spans="5:5" ht="14.4" thickTop="1" thickBot="1">
      <c r="E17607"/>
    </row>
    <row r="17608" spans="5:5" ht="14.4" thickTop="1" thickBot="1">
      <c r="E17608"/>
    </row>
    <row r="17609" spans="5:5" ht="14.4" thickTop="1" thickBot="1">
      <c r="E17609"/>
    </row>
    <row r="17610" spans="5:5" ht="14.4" thickTop="1" thickBot="1">
      <c r="E17610"/>
    </row>
    <row r="17611" spans="5:5" ht="14.4" thickTop="1" thickBot="1">
      <c r="E17611"/>
    </row>
    <row r="17612" spans="5:5" ht="14.4" thickTop="1" thickBot="1">
      <c r="E17612"/>
    </row>
    <row r="17613" spans="5:5" ht="14.4" thickTop="1" thickBot="1">
      <c r="E17613"/>
    </row>
    <row r="17614" spans="5:5" ht="14.4" thickTop="1" thickBot="1">
      <c r="E17614"/>
    </row>
    <row r="17615" spans="5:5" ht="14.4" thickTop="1" thickBot="1">
      <c r="E17615"/>
    </row>
    <row r="17616" spans="5:5" ht="14.4" thickTop="1" thickBot="1">
      <c r="E17616"/>
    </row>
    <row r="17617" spans="5:5" ht="14.4" thickTop="1" thickBot="1">
      <c r="E17617"/>
    </row>
    <row r="17618" spans="5:5" ht="14.4" thickTop="1" thickBot="1">
      <c r="E17618"/>
    </row>
    <row r="17619" spans="5:5" ht="14.4" thickTop="1" thickBot="1">
      <c r="E17619"/>
    </row>
    <row r="17620" spans="5:5" ht="14.4" thickTop="1" thickBot="1">
      <c r="E17620"/>
    </row>
    <row r="17621" spans="5:5" ht="14.4" thickTop="1" thickBot="1">
      <c r="E17621"/>
    </row>
    <row r="17622" spans="5:5" ht="14.4" thickTop="1" thickBot="1">
      <c r="E17622"/>
    </row>
    <row r="17623" spans="5:5" ht="14.4" thickTop="1" thickBot="1">
      <c r="E17623"/>
    </row>
    <row r="17624" spans="5:5" ht="14.4" thickTop="1" thickBot="1">
      <c r="E17624"/>
    </row>
    <row r="17625" spans="5:5" ht="14.4" thickTop="1" thickBot="1">
      <c r="E17625"/>
    </row>
    <row r="17626" spans="5:5" ht="14.4" thickTop="1" thickBot="1">
      <c r="E17626"/>
    </row>
    <row r="17627" spans="5:5" ht="14.4" thickTop="1" thickBot="1">
      <c r="E17627"/>
    </row>
    <row r="17628" spans="5:5" ht="14.4" thickTop="1" thickBot="1">
      <c r="E17628"/>
    </row>
    <row r="17629" spans="5:5" ht="14.4" thickTop="1" thickBot="1">
      <c r="E17629"/>
    </row>
    <row r="17630" spans="5:5" ht="14.4" thickTop="1" thickBot="1">
      <c r="E17630"/>
    </row>
    <row r="17631" spans="5:5" ht="14.4" thickTop="1" thickBot="1">
      <c r="E17631"/>
    </row>
    <row r="17632" spans="5:5" ht="14.4" thickTop="1" thickBot="1">
      <c r="E17632"/>
    </row>
    <row r="17633" spans="5:5" ht="14.4" thickTop="1" thickBot="1">
      <c r="E17633"/>
    </row>
    <row r="17634" spans="5:5" ht="14.4" thickTop="1" thickBot="1">
      <c r="E17634"/>
    </row>
    <row r="17635" spans="5:5" ht="14.4" thickTop="1" thickBot="1">
      <c r="E17635"/>
    </row>
    <row r="17636" spans="5:5" ht="14.4" thickTop="1" thickBot="1">
      <c r="E17636"/>
    </row>
    <row r="17637" spans="5:5" ht="14.4" thickTop="1" thickBot="1">
      <c r="E17637"/>
    </row>
    <row r="17638" spans="5:5" ht="13.8" thickTop="1">
      <c r="E17638"/>
    </row>
    <row r="17639" spans="5:5">
      <c r="E17639"/>
    </row>
    <row r="17640" spans="5:5">
      <c r="E17640"/>
    </row>
    <row r="17641" spans="5:5">
      <c r="E17641"/>
    </row>
    <row r="17642" spans="5:5">
      <c r="E17642"/>
    </row>
    <row r="17643" spans="5:5">
      <c r="E17643"/>
    </row>
    <row r="17644" spans="5:5">
      <c r="E17644"/>
    </row>
    <row r="17645" spans="5:5">
      <c r="E17645"/>
    </row>
    <row r="17646" spans="5:5">
      <c r="E17646"/>
    </row>
    <row r="17647" spans="5:5">
      <c r="E17647"/>
    </row>
    <row r="17648" spans="5:5">
      <c r="E17648"/>
    </row>
    <row r="17649" spans="5:5">
      <c r="E17649"/>
    </row>
    <row r="17650" spans="5:5">
      <c r="E17650"/>
    </row>
    <row r="17651" spans="5:5" ht="13.8" thickBot="1">
      <c r="E17651"/>
    </row>
    <row r="17652" spans="5:5" ht="14.4" thickTop="1" thickBot="1">
      <c r="E17652"/>
    </row>
    <row r="17653" spans="5:5" ht="14.4" thickTop="1" thickBot="1">
      <c r="E17653"/>
    </row>
    <row r="17654" spans="5:5" ht="14.4" thickTop="1" thickBot="1">
      <c r="E17654"/>
    </row>
    <row r="17655" spans="5:5" ht="14.4" thickTop="1" thickBot="1">
      <c r="E17655"/>
    </row>
    <row r="17656" spans="5:5" ht="14.4" thickTop="1" thickBot="1">
      <c r="E17656"/>
    </row>
    <row r="17657" spans="5:5" ht="14.4" thickTop="1" thickBot="1">
      <c r="E17657"/>
    </row>
    <row r="17658" spans="5:5" ht="14.4" thickTop="1" thickBot="1">
      <c r="E17658"/>
    </row>
    <row r="17659" spans="5:5" ht="14.4" thickTop="1" thickBot="1">
      <c r="E17659"/>
    </row>
    <row r="17660" spans="5:5" ht="14.4" thickTop="1" thickBot="1">
      <c r="E17660"/>
    </row>
    <row r="17661" spans="5:5" ht="14.4" thickTop="1" thickBot="1">
      <c r="E17661"/>
    </row>
    <row r="17662" spans="5:5" ht="14.4" thickTop="1" thickBot="1">
      <c r="E17662"/>
    </row>
    <row r="17663" spans="5:5" ht="14.4" thickTop="1" thickBot="1">
      <c r="E17663"/>
    </row>
    <row r="17664" spans="5:5" ht="14.4" thickTop="1" thickBot="1">
      <c r="E17664"/>
    </row>
    <row r="17665" spans="5:5" ht="14.4" thickTop="1" thickBot="1">
      <c r="E17665"/>
    </row>
    <row r="17666" spans="5:5" ht="14.4" thickTop="1" thickBot="1">
      <c r="E17666"/>
    </row>
    <row r="17667" spans="5:5" ht="14.4" thickTop="1" thickBot="1">
      <c r="E17667"/>
    </row>
    <row r="17668" spans="5:5" ht="14.4" thickTop="1" thickBot="1">
      <c r="E17668"/>
    </row>
    <row r="17669" spans="5:5" ht="14.4" thickTop="1" thickBot="1">
      <c r="E17669"/>
    </row>
    <row r="17670" spans="5:5" ht="14.4" thickTop="1" thickBot="1">
      <c r="E17670"/>
    </row>
    <row r="17671" spans="5:5" ht="14.4" thickTop="1" thickBot="1">
      <c r="E17671"/>
    </row>
    <row r="17672" spans="5:5" ht="14.4" thickTop="1" thickBot="1">
      <c r="E17672"/>
    </row>
    <row r="17673" spans="5:5" ht="14.4" thickTop="1" thickBot="1">
      <c r="E17673"/>
    </row>
    <row r="17674" spans="5:5" ht="14.4" thickTop="1" thickBot="1">
      <c r="E17674"/>
    </row>
    <row r="17675" spans="5:5" ht="14.4" thickTop="1" thickBot="1">
      <c r="E17675"/>
    </row>
    <row r="17676" spans="5:5" ht="14.4" thickTop="1" thickBot="1">
      <c r="E17676"/>
    </row>
    <row r="17677" spans="5:5" ht="14.4" thickTop="1" thickBot="1">
      <c r="E17677"/>
    </row>
    <row r="17678" spans="5:5" ht="14.4" thickTop="1" thickBot="1">
      <c r="E17678"/>
    </row>
    <row r="17679" spans="5:5" ht="14.4" thickTop="1" thickBot="1">
      <c r="E17679"/>
    </row>
    <row r="17680" spans="5:5" ht="14.4" thickTop="1" thickBot="1">
      <c r="E17680"/>
    </row>
    <row r="17681" spans="5:5" ht="14.4" thickTop="1" thickBot="1">
      <c r="E17681"/>
    </row>
    <row r="17682" spans="5:5" ht="14.4" thickTop="1" thickBot="1">
      <c r="E17682"/>
    </row>
    <row r="17683" spans="5:5" ht="14.4" thickTop="1" thickBot="1">
      <c r="E17683"/>
    </row>
    <row r="17684" spans="5:5" ht="14.4" thickTop="1" thickBot="1">
      <c r="E17684"/>
    </row>
    <row r="17685" spans="5:5" ht="14.4" thickTop="1" thickBot="1">
      <c r="E17685"/>
    </row>
    <row r="17686" spans="5:5" ht="14.4" thickTop="1" thickBot="1">
      <c r="E17686"/>
    </row>
    <row r="17687" spans="5:5" ht="14.4" thickTop="1" thickBot="1">
      <c r="E17687"/>
    </row>
    <row r="17688" spans="5:5" ht="14.4" thickTop="1" thickBot="1">
      <c r="E17688"/>
    </row>
    <row r="17689" spans="5:5" ht="14.4" thickTop="1" thickBot="1">
      <c r="E17689"/>
    </row>
    <row r="17690" spans="5:5" ht="14.4" thickTop="1" thickBot="1">
      <c r="E17690"/>
    </row>
    <row r="17691" spans="5:5" ht="14.4" thickTop="1" thickBot="1">
      <c r="E17691"/>
    </row>
    <row r="17692" spans="5:5" ht="14.4" thickTop="1" thickBot="1">
      <c r="E17692"/>
    </row>
    <row r="17693" spans="5:5" ht="14.4" thickTop="1" thickBot="1">
      <c r="E17693"/>
    </row>
    <row r="17694" spans="5:5" ht="14.4" thickTop="1" thickBot="1">
      <c r="E17694"/>
    </row>
    <row r="17695" spans="5:5" ht="14.4" thickTop="1" thickBot="1">
      <c r="E17695"/>
    </row>
    <row r="17696" spans="5:5" ht="14.4" thickTop="1" thickBot="1">
      <c r="E17696"/>
    </row>
    <row r="17697" spans="5:5" ht="14.4" thickTop="1" thickBot="1">
      <c r="E17697"/>
    </row>
    <row r="17698" spans="5:5" ht="14.4" thickTop="1" thickBot="1">
      <c r="E17698"/>
    </row>
    <row r="17699" spans="5:5" ht="14.4" thickTop="1" thickBot="1">
      <c r="E17699"/>
    </row>
    <row r="17700" spans="5:5" ht="14.4" thickTop="1" thickBot="1">
      <c r="E17700"/>
    </row>
    <row r="17701" spans="5:5" ht="14.4" thickTop="1" thickBot="1">
      <c r="E17701"/>
    </row>
    <row r="17702" spans="5:5" ht="14.4" thickTop="1" thickBot="1">
      <c r="E17702"/>
    </row>
    <row r="17703" spans="5:5" ht="14.4" thickTop="1" thickBot="1">
      <c r="E17703"/>
    </row>
    <row r="17704" spans="5:5" ht="14.4" thickTop="1" thickBot="1">
      <c r="E17704"/>
    </row>
    <row r="17705" spans="5:5" ht="14.4" thickTop="1" thickBot="1">
      <c r="E17705"/>
    </row>
    <row r="17706" spans="5:5" ht="14.4" thickTop="1" thickBot="1">
      <c r="E17706"/>
    </row>
    <row r="17707" spans="5:5" ht="14.4" thickTop="1" thickBot="1">
      <c r="E17707"/>
    </row>
    <row r="17708" spans="5:5" ht="13.8" thickTop="1">
      <c r="E17708"/>
    </row>
    <row r="17709" spans="5:5">
      <c r="E17709"/>
    </row>
    <row r="17710" spans="5:5">
      <c r="E17710"/>
    </row>
    <row r="17711" spans="5:5">
      <c r="E17711"/>
    </row>
    <row r="17712" spans="5:5">
      <c r="E17712"/>
    </row>
    <row r="17713" spans="5:5">
      <c r="E17713"/>
    </row>
    <row r="17714" spans="5:5">
      <c r="E17714"/>
    </row>
    <row r="17715" spans="5:5">
      <c r="E17715"/>
    </row>
    <row r="17716" spans="5:5">
      <c r="E17716"/>
    </row>
    <row r="17717" spans="5:5">
      <c r="E17717"/>
    </row>
    <row r="17718" spans="5:5">
      <c r="E17718"/>
    </row>
    <row r="17719" spans="5:5">
      <c r="E17719"/>
    </row>
    <row r="17720" spans="5:5">
      <c r="E17720"/>
    </row>
    <row r="17721" spans="5:5" ht="13.8" thickBot="1">
      <c r="E17721"/>
    </row>
    <row r="17722" spans="5:5" ht="14.4" thickTop="1" thickBot="1">
      <c r="E17722"/>
    </row>
    <row r="17723" spans="5:5" ht="14.4" thickTop="1" thickBot="1">
      <c r="E17723"/>
    </row>
    <row r="17724" spans="5:5" ht="14.4" thickTop="1" thickBot="1">
      <c r="E17724"/>
    </row>
    <row r="17725" spans="5:5" ht="14.4" thickTop="1" thickBot="1">
      <c r="E17725"/>
    </row>
    <row r="17726" spans="5:5" ht="14.4" thickTop="1" thickBot="1">
      <c r="E17726"/>
    </row>
    <row r="17727" spans="5:5" ht="14.4" thickTop="1" thickBot="1">
      <c r="E17727"/>
    </row>
    <row r="17728" spans="5:5" ht="14.4" thickTop="1" thickBot="1">
      <c r="E17728"/>
    </row>
    <row r="17729" spans="5:5" ht="14.4" thickTop="1" thickBot="1">
      <c r="E17729"/>
    </row>
    <row r="17730" spans="5:5" ht="14.4" thickTop="1" thickBot="1">
      <c r="E17730"/>
    </row>
    <row r="17731" spans="5:5" ht="14.4" thickTop="1" thickBot="1">
      <c r="E17731"/>
    </row>
    <row r="17732" spans="5:5" ht="14.4" thickTop="1" thickBot="1">
      <c r="E17732"/>
    </row>
    <row r="17733" spans="5:5" ht="14.4" thickTop="1" thickBot="1">
      <c r="E17733"/>
    </row>
    <row r="17734" spans="5:5" ht="14.4" thickTop="1" thickBot="1">
      <c r="E17734"/>
    </row>
    <row r="17735" spans="5:5" ht="14.4" thickTop="1" thickBot="1">
      <c r="E17735"/>
    </row>
    <row r="17736" spans="5:5" ht="14.4" thickTop="1" thickBot="1">
      <c r="E17736"/>
    </row>
    <row r="17737" spans="5:5" ht="14.4" thickTop="1" thickBot="1">
      <c r="E17737"/>
    </row>
    <row r="17738" spans="5:5" ht="14.4" thickTop="1" thickBot="1">
      <c r="E17738"/>
    </row>
    <row r="17739" spans="5:5" ht="14.4" thickTop="1" thickBot="1">
      <c r="E17739"/>
    </row>
    <row r="17740" spans="5:5" ht="14.4" thickTop="1" thickBot="1">
      <c r="E17740"/>
    </row>
    <row r="17741" spans="5:5" ht="14.4" thickTop="1" thickBot="1">
      <c r="E17741"/>
    </row>
    <row r="17742" spans="5:5" ht="14.4" thickTop="1" thickBot="1">
      <c r="E17742"/>
    </row>
    <row r="17743" spans="5:5" ht="14.4" thickTop="1" thickBot="1">
      <c r="E17743"/>
    </row>
    <row r="17744" spans="5:5" ht="14.4" thickTop="1" thickBot="1">
      <c r="E17744"/>
    </row>
    <row r="17745" spans="5:5" ht="14.4" thickTop="1" thickBot="1">
      <c r="E17745"/>
    </row>
    <row r="17746" spans="5:5" ht="14.4" thickTop="1" thickBot="1">
      <c r="E17746"/>
    </row>
    <row r="17747" spans="5:5" ht="14.4" thickTop="1" thickBot="1">
      <c r="E17747"/>
    </row>
    <row r="17748" spans="5:5" ht="14.4" thickTop="1" thickBot="1">
      <c r="E17748"/>
    </row>
    <row r="17749" spans="5:5" ht="14.4" thickTop="1" thickBot="1">
      <c r="E17749"/>
    </row>
    <row r="17750" spans="5:5" ht="14.4" thickTop="1" thickBot="1">
      <c r="E17750"/>
    </row>
    <row r="17751" spans="5:5" ht="14.4" thickTop="1" thickBot="1">
      <c r="E17751"/>
    </row>
    <row r="17752" spans="5:5" ht="14.4" thickTop="1" thickBot="1">
      <c r="E17752"/>
    </row>
    <row r="17753" spans="5:5" ht="14.4" thickTop="1" thickBot="1">
      <c r="E17753"/>
    </row>
    <row r="17754" spans="5:5" ht="14.4" thickTop="1" thickBot="1">
      <c r="E17754"/>
    </row>
    <row r="17755" spans="5:5" ht="14.4" thickTop="1" thickBot="1">
      <c r="E17755"/>
    </row>
    <row r="17756" spans="5:5" ht="14.4" thickTop="1" thickBot="1">
      <c r="E17756"/>
    </row>
    <row r="17757" spans="5:5" ht="14.4" thickTop="1" thickBot="1">
      <c r="E17757"/>
    </row>
    <row r="17758" spans="5:5" ht="14.4" thickTop="1" thickBot="1">
      <c r="E17758"/>
    </row>
    <row r="17759" spans="5:5" ht="14.4" thickTop="1" thickBot="1">
      <c r="E17759"/>
    </row>
    <row r="17760" spans="5:5" ht="14.4" thickTop="1" thickBot="1">
      <c r="E17760"/>
    </row>
    <row r="17761" spans="5:5" ht="14.4" thickTop="1" thickBot="1">
      <c r="E17761"/>
    </row>
    <row r="17762" spans="5:5" ht="14.4" thickTop="1" thickBot="1">
      <c r="E17762"/>
    </row>
    <row r="17763" spans="5:5" ht="14.4" thickTop="1" thickBot="1">
      <c r="E17763"/>
    </row>
    <row r="17764" spans="5:5" ht="14.4" thickTop="1" thickBot="1">
      <c r="E17764"/>
    </row>
    <row r="17765" spans="5:5" ht="14.4" thickTop="1" thickBot="1">
      <c r="E17765"/>
    </row>
    <row r="17766" spans="5:5" ht="14.4" thickTop="1" thickBot="1">
      <c r="E17766"/>
    </row>
    <row r="17767" spans="5:5" ht="14.4" thickTop="1" thickBot="1">
      <c r="E17767"/>
    </row>
    <row r="17768" spans="5:5" ht="14.4" thickTop="1" thickBot="1">
      <c r="E17768"/>
    </row>
    <row r="17769" spans="5:5" ht="14.4" thickTop="1" thickBot="1">
      <c r="E17769"/>
    </row>
    <row r="17770" spans="5:5" ht="14.4" thickTop="1" thickBot="1">
      <c r="E17770"/>
    </row>
    <row r="17771" spans="5:5" ht="14.4" thickTop="1" thickBot="1">
      <c r="E17771"/>
    </row>
    <row r="17772" spans="5:5" ht="14.4" thickTop="1" thickBot="1">
      <c r="E17772"/>
    </row>
    <row r="17773" spans="5:5" ht="14.4" thickTop="1" thickBot="1">
      <c r="E17773"/>
    </row>
    <row r="17774" spans="5:5" ht="14.4" thickTop="1" thickBot="1">
      <c r="E17774"/>
    </row>
    <row r="17775" spans="5:5" ht="14.4" thickTop="1" thickBot="1">
      <c r="E17775"/>
    </row>
    <row r="17776" spans="5:5" ht="14.4" thickTop="1" thickBot="1">
      <c r="E17776"/>
    </row>
    <row r="17777" spans="5:5" ht="14.4" thickTop="1" thickBot="1">
      <c r="E17777"/>
    </row>
    <row r="17778" spans="5:5" ht="13.8" thickTop="1">
      <c r="E17778"/>
    </row>
    <row r="17779" spans="5:5">
      <c r="E17779"/>
    </row>
    <row r="17780" spans="5:5">
      <c r="E17780"/>
    </row>
    <row r="17781" spans="5:5">
      <c r="E17781"/>
    </row>
    <row r="17782" spans="5:5">
      <c r="E17782"/>
    </row>
    <row r="17783" spans="5:5">
      <c r="E17783"/>
    </row>
    <row r="17784" spans="5:5">
      <c r="E17784"/>
    </row>
    <row r="17785" spans="5:5">
      <c r="E17785"/>
    </row>
    <row r="17786" spans="5:5">
      <c r="E17786"/>
    </row>
    <row r="17787" spans="5:5">
      <c r="E17787"/>
    </row>
    <row r="17788" spans="5:5">
      <c r="E17788"/>
    </row>
    <row r="17789" spans="5:5">
      <c r="E17789"/>
    </row>
    <row r="17790" spans="5:5">
      <c r="E17790"/>
    </row>
    <row r="17791" spans="5:5" ht="13.8" thickBot="1">
      <c r="E17791"/>
    </row>
    <row r="17792" spans="5:5" ht="14.4" thickTop="1" thickBot="1">
      <c r="E17792"/>
    </row>
    <row r="17793" spans="5:5" ht="14.4" thickTop="1" thickBot="1">
      <c r="E17793"/>
    </row>
    <row r="17794" spans="5:5" ht="14.4" thickTop="1" thickBot="1">
      <c r="E17794"/>
    </row>
    <row r="17795" spans="5:5" ht="14.4" thickTop="1" thickBot="1">
      <c r="E17795"/>
    </row>
    <row r="17796" spans="5:5" ht="14.4" thickTop="1" thickBot="1">
      <c r="E17796"/>
    </row>
    <row r="17797" spans="5:5" ht="14.4" thickTop="1" thickBot="1">
      <c r="E17797"/>
    </row>
    <row r="17798" spans="5:5" ht="14.4" thickTop="1" thickBot="1">
      <c r="E17798"/>
    </row>
    <row r="17799" spans="5:5" ht="14.4" thickTop="1" thickBot="1">
      <c r="E17799"/>
    </row>
    <row r="17800" spans="5:5" ht="14.4" thickTop="1" thickBot="1">
      <c r="E17800"/>
    </row>
    <row r="17801" spans="5:5" ht="14.4" thickTop="1" thickBot="1">
      <c r="E17801"/>
    </row>
    <row r="17802" spans="5:5" ht="14.4" thickTop="1" thickBot="1">
      <c r="E17802"/>
    </row>
    <row r="17803" spans="5:5" ht="14.4" thickTop="1" thickBot="1">
      <c r="E17803"/>
    </row>
    <row r="17804" spans="5:5" ht="14.4" thickTop="1" thickBot="1">
      <c r="E17804"/>
    </row>
    <row r="17805" spans="5:5" ht="14.4" thickTop="1" thickBot="1">
      <c r="E17805"/>
    </row>
    <row r="17806" spans="5:5" ht="14.4" thickTop="1" thickBot="1">
      <c r="E17806"/>
    </row>
    <row r="17807" spans="5:5" ht="14.4" thickTop="1" thickBot="1">
      <c r="E17807"/>
    </row>
    <row r="17808" spans="5:5" ht="14.4" thickTop="1" thickBot="1">
      <c r="E17808"/>
    </row>
    <row r="17809" spans="5:5" ht="14.4" thickTop="1" thickBot="1">
      <c r="E17809"/>
    </row>
    <row r="17810" spans="5:5" ht="14.4" thickTop="1" thickBot="1">
      <c r="E17810"/>
    </row>
    <row r="17811" spans="5:5" ht="14.4" thickTop="1" thickBot="1">
      <c r="E17811"/>
    </row>
    <row r="17812" spans="5:5" ht="14.4" thickTop="1" thickBot="1">
      <c r="E17812"/>
    </row>
    <row r="17813" spans="5:5" ht="14.4" thickTop="1" thickBot="1">
      <c r="E17813"/>
    </row>
    <row r="17814" spans="5:5" ht="14.4" thickTop="1" thickBot="1">
      <c r="E17814"/>
    </row>
    <row r="17815" spans="5:5" ht="14.4" thickTop="1" thickBot="1">
      <c r="E17815"/>
    </row>
    <row r="17816" spans="5:5" ht="14.4" thickTop="1" thickBot="1">
      <c r="E17816"/>
    </row>
    <row r="17817" spans="5:5" ht="14.4" thickTop="1" thickBot="1">
      <c r="E17817"/>
    </row>
    <row r="17818" spans="5:5" ht="14.4" thickTop="1" thickBot="1">
      <c r="E17818"/>
    </row>
    <row r="17819" spans="5:5" ht="14.4" thickTop="1" thickBot="1">
      <c r="E17819"/>
    </row>
    <row r="17820" spans="5:5" ht="14.4" thickTop="1" thickBot="1">
      <c r="E17820"/>
    </row>
    <row r="17821" spans="5:5" ht="14.4" thickTop="1" thickBot="1">
      <c r="E17821"/>
    </row>
    <row r="17822" spans="5:5" ht="14.4" thickTop="1" thickBot="1">
      <c r="E17822"/>
    </row>
    <row r="17823" spans="5:5" ht="14.4" thickTop="1" thickBot="1">
      <c r="E17823"/>
    </row>
    <row r="17824" spans="5:5" ht="14.4" thickTop="1" thickBot="1">
      <c r="E17824"/>
    </row>
    <row r="17825" spans="5:5" ht="14.4" thickTop="1" thickBot="1">
      <c r="E17825"/>
    </row>
    <row r="17826" spans="5:5" ht="14.4" thickTop="1" thickBot="1">
      <c r="E17826"/>
    </row>
    <row r="17827" spans="5:5" ht="14.4" thickTop="1" thickBot="1">
      <c r="E17827"/>
    </row>
    <row r="17828" spans="5:5" ht="14.4" thickTop="1" thickBot="1">
      <c r="E17828"/>
    </row>
    <row r="17829" spans="5:5" ht="14.4" thickTop="1" thickBot="1">
      <c r="E17829"/>
    </row>
    <row r="17830" spans="5:5" ht="14.4" thickTop="1" thickBot="1">
      <c r="E17830"/>
    </row>
    <row r="17831" spans="5:5" ht="14.4" thickTop="1" thickBot="1">
      <c r="E17831"/>
    </row>
    <row r="17832" spans="5:5" ht="14.4" thickTop="1" thickBot="1">
      <c r="E17832"/>
    </row>
    <row r="17833" spans="5:5" ht="14.4" thickTop="1" thickBot="1">
      <c r="E17833"/>
    </row>
    <row r="17834" spans="5:5" ht="14.4" thickTop="1" thickBot="1">
      <c r="E17834"/>
    </row>
    <row r="17835" spans="5:5" ht="14.4" thickTop="1" thickBot="1">
      <c r="E17835"/>
    </row>
    <row r="17836" spans="5:5" ht="14.4" thickTop="1" thickBot="1">
      <c r="E17836"/>
    </row>
    <row r="17837" spans="5:5" ht="14.4" thickTop="1" thickBot="1">
      <c r="E17837"/>
    </row>
    <row r="17838" spans="5:5" ht="14.4" thickTop="1" thickBot="1">
      <c r="E17838"/>
    </row>
    <row r="17839" spans="5:5" ht="14.4" thickTop="1" thickBot="1">
      <c r="E17839"/>
    </row>
    <row r="17840" spans="5:5" ht="14.4" thickTop="1" thickBot="1">
      <c r="E17840"/>
    </row>
    <row r="17841" spans="5:5" ht="14.4" thickTop="1" thickBot="1">
      <c r="E17841"/>
    </row>
    <row r="17842" spans="5:5" ht="14.4" thickTop="1" thickBot="1">
      <c r="E17842"/>
    </row>
    <row r="17843" spans="5:5" ht="14.4" thickTop="1" thickBot="1">
      <c r="E17843"/>
    </row>
    <row r="17844" spans="5:5" ht="14.4" thickTop="1" thickBot="1">
      <c r="E17844"/>
    </row>
    <row r="17845" spans="5:5" ht="14.4" thickTop="1" thickBot="1">
      <c r="E17845"/>
    </row>
    <row r="17846" spans="5:5" ht="14.4" thickTop="1" thickBot="1">
      <c r="E17846"/>
    </row>
    <row r="17847" spans="5:5" ht="14.4" thickTop="1" thickBot="1">
      <c r="E17847"/>
    </row>
    <row r="17848" spans="5:5" ht="13.8" thickTop="1">
      <c r="E17848"/>
    </row>
    <row r="17849" spans="5:5">
      <c r="E17849"/>
    </row>
    <row r="17850" spans="5:5">
      <c r="E17850"/>
    </row>
    <row r="17851" spans="5:5">
      <c r="E17851"/>
    </row>
    <row r="17852" spans="5:5">
      <c r="E17852"/>
    </row>
    <row r="17853" spans="5:5">
      <c r="E17853"/>
    </row>
    <row r="17854" spans="5:5">
      <c r="E17854"/>
    </row>
    <row r="17855" spans="5:5">
      <c r="E17855"/>
    </row>
    <row r="17856" spans="5:5">
      <c r="E17856"/>
    </row>
    <row r="17857" spans="5:5">
      <c r="E17857"/>
    </row>
    <row r="17858" spans="5:5">
      <c r="E17858"/>
    </row>
    <row r="17859" spans="5:5">
      <c r="E17859"/>
    </row>
    <row r="17860" spans="5:5">
      <c r="E17860"/>
    </row>
    <row r="17861" spans="5:5" ht="13.8" thickBot="1">
      <c r="E17861"/>
    </row>
    <row r="17862" spans="5:5" ht="14.4" thickTop="1" thickBot="1">
      <c r="E17862"/>
    </row>
    <row r="17863" spans="5:5" ht="14.4" thickTop="1" thickBot="1">
      <c r="E17863"/>
    </row>
    <row r="17864" spans="5:5" ht="14.4" thickTop="1" thickBot="1">
      <c r="E17864"/>
    </row>
    <row r="17865" spans="5:5" ht="14.4" thickTop="1" thickBot="1">
      <c r="E17865"/>
    </row>
    <row r="17866" spans="5:5" ht="14.4" thickTop="1" thickBot="1">
      <c r="E17866"/>
    </row>
    <row r="17867" spans="5:5" ht="14.4" thickTop="1" thickBot="1">
      <c r="E17867"/>
    </row>
    <row r="17868" spans="5:5" ht="14.4" thickTop="1" thickBot="1">
      <c r="E17868"/>
    </row>
    <row r="17869" spans="5:5" ht="14.4" thickTop="1" thickBot="1">
      <c r="E17869"/>
    </row>
    <row r="17870" spans="5:5" ht="14.4" thickTop="1" thickBot="1">
      <c r="E17870"/>
    </row>
    <row r="17871" spans="5:5" ht="14.4" thickTop="1" thickBot="1">
      <c r="E17871"/>
    </row>
    <row r="17872" spans="5:5" ht="14.4" thickTop="1" thickBot="1">
      <c r="E17872"/>
    </row>
    <row r="17873" spans="5:5" ht="14.4" thickTop="1" thickBot="1">
      <c r="E17873"/>
    </row>
    <row r="17874" spans="5:5" ht="14.4" thickTop="1" thickBot="1">
      <c r="E17874"/>
    </row>
    <row r="17875" spans="5:5" ht="14.4" thickTop="1" thickBot="1">
      <c r="E17875"/>
    </row>
    <row r="17876" spans="5:5" ht="14.4" thickTop="1" thickBot="1">
      <c r="E17876"/>
    </row>
    <row r="17877" spans="5:5" ht="14.4" thickTop="1" thickBot="1">
      <c r="E17877"/>
    </row>
    <row r="17878" spans="5:5" ht="14.4" thickTop="1" thickBot="1">
      <c r="E17878"/>
    </row>
    <row r="17879" spans="5:5" ht="14.4" thickTop="1" thickBot="1">
      <c r="E17879"/>
    </row>
    <row r="17880" spans="5:5" ht="14.4" thickTop="1" thickBot="1">
      <c r="E17880"/>
    </row>
    <row r="17881" spans="5:5" ht="14.4" thickTop="1" thickBot="1">
      <c r="E17881"/>
    </row>
    <row r="17882" spans="5:5" ht="14.4" thickTop="1" thickBot="1">
      <c r="E17882"/>
    </row>
    <row r="17883" spans="5:5" ht="14.4" thickTop="1" thickBot="1">
      <c r="E17883"/>
    </row>
    <row r="17884" spans="5:5" ht="14.4" thickTop="1" thickBot="1">
      <c r="E17884"/>
    </row>
    <row r="17885" spans="5:5" ht="14.4" thickTop="1" thickBot="1">
      <c r="E17885"/>
    </row>
    <row r="17886" spans="5:5" ht="14.4" thickTop="1" thickBot="1">
      <c r="E17886"/>
    </row>
    <row r="17887" spans="5:5" ht="14.4" thickTop="1" thickBot="1">
      <c r="E17887"/>
    </row>
    <row r="17888" spans="5:5" ht="14.4" thickTop="1" thickBot="1">
      <c r="E17888"/>
    </row>
    <row r="17889" spans="5:5" ht="14.4" thickTop="1" thickBot="1">
      <c r="E17889"/>
    </row>
    <row r="17890" spans="5:5" ht="14.4" thickTop="1" thickBot="1">
      <c r="E17890"/>
    </row>
    <row r="17891" spans="5:5" ht="14.4" thickTop="1" thickBot="1">
      <c r="E17891"/>
    </row>
    <row r="17892" spans="5:5" ht="14.4" thickTop="1" thickBot="1">
      <c r="E17892"/>
    </row>
    <row r="17893" spans="5:5" ht="14.4" thickTop="1" thickBot="1">
      <c r="E17893"/>
    </row>
    <row r="17894" spans="5:5" ht="14.4" thickTop="1" thickBot="1">
      <c r="E17894"/>
    </row>
    <row r="17895" spans="5:5" ht="14.4" thickTop="1" thickBot="1">
      <c r="E17895"/>
    </row>
    <row r="17896" spans="5:5" ht="14.4" thickTop="1" thickBot="1">
      <c r="E17896"/>
    </row>
    <row r="17897" spans="5:5" ht="14.4" thickTop="1" thickBot="1">
      <c r="E17897"/>
    </row>
    <row r="17898" spans="5:5" ht="14.4" thickTop="1" thickBot="1">
      <c r="E17898"/>
    </row>
    <row r="17899" spans="5:5" ht="14.4" thickTop="1" thickBot="1">
      <c r="E17899"/>
    </row>
    <row r="17900" spans="5:5" ht="14.4" thickTop="1" thickBot="1">
      <c r="E17900"/>
    </row>
    <row r="17901" spans="5:5" ht="14.4" thickTop="1" thickBot="1">
      <c r="E17901"/>
    </row>
    <row r="17902" spans="5:5" ht="14.4" thickTop="1" thickBot="1">
      <c r="E17902"/>
    </row>
    <row r="17903" spans="5:5" ht="14.4" thickTop="1" thickBot="1">
      <c r="E17903"/>
    </row>
    <row r="17904" spans="5:5" ht="14.4" thickTop="1" thickBot="1">
      <c r="E17904"/>
    </row>
    <row r="17905" spans="5:5" ht="14.4" thickTop="1" thickBot="1">
      <c r="E17905"/>
    </row>
    <row r="17906" spans="5:5" ht="14.4" thickTop="1" thickBot="1">
      <c r="E17906"/>
    </row>
    <row r="17907" spans="5:5" ht="14.4" thickTop="1" thickBot="1">
      <c r="E17907"/>
    </row>
    <row r="17908" spans="5:5" ht="14.4" thickTop="1" thickBot="1">
      <c r="E17908"/>
    </row>
    <row r="17909" spans="5:5" ht="14.4" thickTop="1" thickBot="1">
      <c r="E17909"/>
    </row>
    <row r="17910" spans="5:5" ht="14.4" thickTop="1" thickBot="1">
      <c r="E17910"/>
    </row>
    <row r="17911" spans="5:5" ht="14.4" thickTop="1" thickBot="1">
      <c r="E17911"/>
    </row>
    <row r="17912" spans="5:5" ht="14.4" thickTop="1" thickBot="1">
      <c r="E17912"/>
    </row>
    <row r="17913" spans="5:5" ht="14.4" thickTop="1" thickBot="1">
      <c r="E17913"/>
    </row>
    <row r="17914" spans="5:5" ht="14.4" thickTop="1" thickBot="1">
      <c r="E17914"/>
    </row>
    <row r="17915" spans="5:5" ht="14.4" thickTop="1" thickBot="1">
      <c r="E17915"/>
    </row>
    <row r="17916" spans="5:5" ht="14.4" thickTop="1" thickBot="1">
      <c r="E17916"/>
    </row>
    <row r="17917" spans="5:5" ht="14.4" thickTop="1" thickBot="1">
      <c r="E17917"/>
    </row>
    <row r="17918" spans="5:5" ht="13.8" thickTop="1">
      <c r="E17918"/>
    </row>
    <row r="17919" spans="5:5">
      <c r="E17919"/>
    </row>
    <row r="17920" spans="5:5">
      <c r="E17920"/>
    </row>
    <row r="17921" spans="5:5">
      <c r="E17921"/>
    </row>
    <row r="17922" spans="5:5">
      <c r="E17922"/>
    </row>
    <row r="17923" spans="5:5">
      <c r="E17923"/>
    </row>
    <row r="17924" spans="5:5">
      <c r="E17924"/>
    </row>
    <row r="17925" spans="5:5">
      <c r="E17925"/>
    </row>
    <row r="17926" spans="5:5">
      <c r="E17926"/>
    </row>
    <row r="17927" spans="5:5">
      <c r="E17927"/>
    </row>
    <row r="17928" spans="5:5">
      <c r="E17928"/>
    </row>
    <row r="17929" spans="5:5">
      <c r="E17929"/>
    </row>
    <row r="17930" spans="5:5">
      <c r="E17930"/>
    </row>
    <row r="17931" spans="5:5" ht="13.8" thickBot="1">
      <c r="E17931"/>
    </row>
    <row r="17932" spans="5:5" ht="14.4" thickTop="1" thickBot="1">
      <c r="E17932"/>
    </row>
    <row r="17933" spans="5:5" ht="14.4" thickTop="1" thickBot="1">
      <c r="E17933"/>
    </row>
    <row r="17934" spans="5:5" ht="14.4" thickTop="1" thickBot="1">
      <c r="E17934"/>
    </row>
    <row r="17935" spans="5:5" ht="14.4" thickTop="1" thickBot="1">
      <c r="E17935"/>
    </row>
    <row r="17936" spans="5:5" ht="14.4" thickTop="1" thickBot="1">
      <c r="E17936"/>
    </row>
    <row r="17937" spans="5:5" ht="14.4" thickTop="1" thickBot="1">
      <c r="E17937"/>
    </row>
    <row r="17938" spans="5:5" ht="14.4" thickTop="1" thickBot="1">
      <c r="E17938"/>
    </row>
    <row r="17939" spans="5:5" ht="14.4" thickTop="1" thickBot="1">
      <c r="E17939"/>
    </row>
    <row r="17940" spans="5:5" ht="14.4" thickTop="1" thickBot="1">
      <c r="E17940"/>
    </row>
    <row r="17941" spans="5:5" ht="14.4" thickTop="1" thickBot="1">
      <c r="E17941"/>
    </row>
    <row r="17942" spans="5:5" ht="14.4" thickTop="1" thickBot="1">
      <c r="E17942"/>
    </row>
    <row r="17943" spans="5:5" ht="14.4" thickTop="1" thickBot="1">
      <c r="E17943"/>
    </row>
    <row r="17944" spans="5:5" ht="14.4" thickTop="1" thickBot="1">
      <c r="E17944"/>
    </row>
    <row r="17945" spans="5:5" ht="14.4" thickTop="1" thickBot="1">
      <c r="E17945"/>
    </row>
    <row r="17946" spans="5:5" ht="14.4" thickTop="1" thickBot="1">
      <c r="E17946"/>
    </row>
    <row r="17947" spans="5:5" ht="14.4" thickTop="1" thickBot="1">
      <c r="E17947"/>
    </row>
    <row r="17948" spans="5:5" ht="14.4" thickTop="1" thickBot="1">
      <c r="E17948"/>
    </row>
    <row r="17949" spans="5:5" ht="14.4" thickTop="1" thickBot="1">
      <c r="E17949"/>
    </row>
    <row r="17950" spans="5:5" ht="14.4" thickTop="1" thickBot="1">
      <c r="E17950"/>
    </row>
    <row r="17951" spans="5:5" ht="14.4" thickTop="1" thickBot="1">
      <c r="E17951"/>
    </row>
    <row r="17952" spans="5:5" ht="14.4" thickTop="1" thickBot="1">
      <c r="E17952"/>
    </row>
    <row r="17953" spans="5:5" ht="14.4" thickTop="1" thickBot="1">
      <c r="E17953"/>
    </row>
    <row r="17954" spans="5:5" ht="14.4" thickTop="1" thickBot="1">
      <c r="E17954"/>
    </row>
    <row r="17955" spans="5:5" ht="14.4" thickTop="1" thickBot="1">
      <c r="E17955"/>
    </row>
    <row r="17956" spans="5:5" ht="14.4" thickTop="1" thickBot="1">
      <c r="E17956"/>
    </row>
    <row r="17957" spans="5:5" ht="14.4" thickTop="1" thickBot="1">
      <c r="E17957"/>
    </row>
    <row r="17958" spans="5:5" ht="14.4" thickTop="1" thickBot="1">
      <c r="E17958"/>
    </row>
    <row r="17959" spans="5:5" ht="14.4" thickTop="1" thickBot="1">
      <c r="E17959"/>
    </row>
    <row r="17960" spans="5:5" ht="14.4" thickTop="1" thickBot="1">
      <c r="E17960"/>
    </row>
    <row r="17961" spans="5:5" ht="14.4" thickTop="1" thickBot="1">
      <c r="E17961"/>
    </row>
    <row r="17962" spans="5:5" ht="14.4" thickTop="1" thickBot="1">
      <c r="E17962"/>
    </row>
    <row r="17963" spans="5:5" ht="14.4" thickTop="1" thickBot="1">
      <c r="E17963"/>
    </row>
    <row r="17964" spans="5:5" ht="14.4" thickTop="1" thickBot="1">
      <c r="E17964"/>
    </row>
    <row r="17965" spans="5:5" ht="14.4" thickTop="1" thickBot="1">
      <c r="E17965"/>
    </row>
    <row r="17966" spans="5:5" ht="14.4" thickTop="1" thickBot="1">
      <c r="E17966"/>
    </row>
    <row r="17967" spans="5:5" ht="14.4" thickTop="1" thickBot="1">
      <c r="E17967"/>
    </row>
    <row r="17968" spans="5:5" ht="14.4" thickTop="1" thickBot="1">
      <c r="E17968"/>
    </row>
    <row r="17969" spans="5:5" ht="14.4" thickTop="1" thickBot="1">
      <c r="E17969"/>
    </row>
    <row r="17970" spans="5:5" ht="14.4" thickTop="1" thickBot="1">
      <c r="E17970"/>
    </row>
    <row r="17971" spans="5:5" ht="14.4" thickTop="1" thickBot="1">
      <c r="E17971"/>
    </row>
    <row r="17972" spans="5:5" ht="14.4" thickTop="1" thickBot="1">
      <c r="E17972"/>
    </row>
    <row r="17973" spans="5:5" ht="14.4" thickTop="1" thickBot="1">
      <c r="E17973"/>
    </row>
    <row r="17974" spans="5:5" ht="14.4" thickTop="1" thickBot="1">
      <c r="E17974"/>
    </row>
    <row r="17975" spans="5:5" ht="14.4" thickTop="1" thickBot="1">
      <c r="E17975"/>
    </row>
    <row r="17976" spans="5:5" ht="14.4" thickTop="1" thickBot="1">
      <c r="E17976"/>
    </row>
    <row r="17977" spans="5:5" ht="14.4" thickTop="1" thickBot="1">
      <c r="E17977"/>
    </row>
    <row r="17978" spans="5:5" ht="14.4" thickTop="1" thickBot="1">
      <c r="E17978"/>
    </row>
    <row r="17979" spans="5:5" ht="14.4" thickTop="1" thickBot="1">
      <c r="E17979"/>
    </row>
    <row r="17980" spans="5:5" ht="14.4" thickTop="1" thickBot="1">
      <c r="E17980"/>
    </row>
    <row r="17981" spans="5:5" ht="14.4" thickTop="1" thickBot="1">
      <c r="E17981"/>
    </row>
    <row r="17982" spans="5:5" ht="14.4" thickTop="1" thickBot="1">
      <c r="E17982"/>
    </row>
    <row r="17983" spans="5:5" ht="14.4" thickTop="1" thickBot="1">
      <c r="E17983"/>
    </row>
    <row r="17984" spans="5:5" ht="14.4" thickTop="1" thickBot="1">
      <c r="E17984"/>
    </row>
    <row r="17985" spans="5:5" ht="14.4" thickTop="1" thickBot="1">
      <c r="E17985"/>
    </row>
    <row r="17986" spans="5:5" ht="14.4" thickTop="1" thickBot="1">
      <c r="E17986"/>
    </row>
    <row r="17987" spans="5:5" ht="14.4" thickTop="1" thickBot="1">
      <c r="E17987"/>
    </row>
    <row r="17988" spans="5:5" ht="13.8" thickTop="1">
      <c r="E17988"/>
    </row>
    <row r="17989" spans="5:5">
      <c r="E17989"/>
    </row>
    <row r="17990" spans="5:5">
      <c r="E17990"/>
    </row>
    <row r="17991" spans="5:5">
      <c r="E17991"/>
    </row>
    <row r="17992" spans="5:5">
      <c r="E17992"/>
    </row>
    <row r="17993" spans="5:5">
      <c r="E17993"/>
    </row>
    <row r="17994" spans="5:5">
      <c r="E17994"/>
    </row>
    <row r="17995" spans="5:5">
      <c r="E17995"/>
    </row>
    <row r="17996" spans="5:5">
      <c r="E17996"/>
    </row>
    <row r="17997" spans="5:5">
      <c r="E17997"/>
    </row>
    <row r="17998" spans="5:5">
      <c r="E17998"/>
    </row>
    <row r="17999" spans="5:5">
      <c r="E17999"/>
    </row>
    <row r="18000" spans="5:5">
      <c r="E18000"/>
    </row>
    <row r="18001" spans="5:5" ht="13.8" thickBot="1">
      <c r="E18001"/>
    </row>
    <row r="18002" spans="5:5" ht="14.4" thickTop="1" thickBot="1">
      <c r="E18002"/>
    </row>
    <row r="18003" spans="5:5" ht="14.4" thickTop="1" thickBot="1">
      <c r="E18003"/>
    </row>
    <row r="18004" spans="5:5" ht="14.4" thickTop="1" thickBot="1">
      <c r="E18004"/>
    </row>
    <row r="18005" spans="5:5" ht="14.4" thickTop="1" thickBot="1">
      <c r="E18005"/>
    </row>
    <row r="18006" spans="5:5" ht="14.4" thickTop="1" thickBot="1">
      <c r="E18006"/>
    </row>
    <row r="18007" spans="5:5" ht="14.4" thickTop="1" thickBot="1">
      <c r="E18007"/>
    </row>
    <row r="18008" spans="5:5" ht="14.4" thickTop="1" thickBot="1">
      <c r="E18008"/>
    </row>
    <row r="18009" spans="5:5" ht="14.4" thickTop="1" thickBot="1">
      <c r="E18009"/>
    </row>
    <row r="18010" spans="5:5" ht="14.4" thickTop="1" thickBot="1">
      <c r="E18010"/>
    </row>
    <row r="18011" spans="5:5" ht="14.4" thickTop="1" thickBot="1">
      <c r="E18011"/>
    </row>
    <row r="18012" spans="5:5" ht="14.4" thickTop="1" thickBot="1">
      <c r="E18012"/>
    </row>
    <row r="18013" spans="5:5" ht="14.4" thickTop="1" thickBot="1">
      <c r="E18013"/>
    </row>
    <row r="18014" spans="5:5" ht="14.4" thickTop="1" thickBot="1">
      <c r="E18014"/>
    </row>
    <row r="18015" spans="5:5" ht="14.4" thickTop="1" thickBot="1">
      <c r="E18015"/>
    </row>
    <row r="18016" spans="5:5" ht="14.4" thickTop="1" thickBot="1">
      <c r="E18016"/>
    </row>
    <row r="18017" spans="5:5" ht="14.4" thickTop="1" thickBot="1">
      <c r="E18017"/>
    </row>
    <row r="18018" spans="5:5" ht="14.4" thickTop="1" thickBot="1">
      <c r="E18018"/>
    </row>
    <row r="18019" spans="5:5" ht="14.4" thickTop="1" thickBot="1">
      <c r="E18019"/>
    </row>
    <row r="18020" spans="5:5" ht="14.4" thickTop="1" thickBot="1">
      <c r="E18020"/>
    </row>
    <row r="18021" spans="5:5" ht="14.4" thickTop="1" thickBot="1">
      <c r="E18021"/>
    </row>
    <row r="18022" spans="5:5" ht="14.4" thickTop="1" thickBot="1">
      <c r="E18022"/>
    </row>
    <row r="18023" spans="5:5" ht="14.4" thickTop="1" thickBot="1">
      <c r="E18023"/>
    </row>
    <row r="18024" spans="5:5" ht="14.4" thickTop="1" thickBot="1">
      <c r="E18024"/>
    </row>
    <row r="18025" spans="5:5" ht="14.4" thickTop="1" thickBot="1">
      <c r="E18025"/>
    </row>
    <row r="18026" spans="5:5" ht="14.4" thickTop="1" thickBot="1">
      <c r="E18026"/>
    </row>
    <row r="18027" spans="5:5" ht="14.4" thickTop="1" thickBot="1">
      <c r="E18027"/>
    </row>
    <row r="18028" spans="5:5" ht="14.4" thickTop="1" thickBot="1">
      <c r="E18028"/>
    </row>
    <row r="18029" spans="5:5" ht="14.4" thickTop="1" thickBot="1">
      <c r="E18029"/>
    </row>
    <row r="18030" spans="5:5" ht="14.4" thickTop="1" thickBot="1">
      <c r="E18030"/>
    </row>
    <row r="18031" spans="5:5" ht="14.4" thickTop="1" thickBot="1">
      <c r="E18031"/>
    </row>
    <row r="18032" spans="5:5" ht="14.4" thickTop="1" thickBot="1">
      <c r="E18032"/>
    </row>
    <row r="18033" spans="5:5" ht="14.4" thickTop="1" thickBot="1">
      <c r="E18033"/>
    </row>
    <row r="18034" spans="5:5" ht="14.4" thickTop="1" thickBot="1">
      <c r="E18034"/>
    </row>
    <row r="18035" spans="5:5" ht="14.4" thickTop="1" thickBot="1">
      <c r="E18035"/>
    </row>
    <row r="18036" spans="5:5" ht="14.4" thickTop="1" thickBot="1">
      <c r="E18036"/>
    </row>
    <row r="18037" spans="5:5" ht="14.4" thickTop="1" thickBot="1">
      <c r="E18037"/>
    </row>
    <row r="18038" spans="5:5" ht="14.4" thickTop="1" thickBot="1">
      <c r="E18038"/>
    </row>
    <row r="18039" spans="5:5" ht="14.4" thickTop="1" thickBot="1">
      <c r="E18039"/>
    </row>
    <row r="18040" spans="5:5" ht="14.4" thickTop="1" thickBot="1">
      <c r="E18040"/>
    </row>
    <row r="18041" spans="5:5" ht="14.4" thickTop="1" thickBot="1">
      <c r="E18041"/>
    </row>
    <row r="18042" spans="5:5" ht="14.4" thickTop="1" thickBot="1">
      <c r="E18042"/>
    </row>
    <row r="18043" spans="5:5" ht="14.4" thickTop="1" thickBot="1">
      <c r="E18043"/>
    </row>
    <row r="18044" spans="5:5" ht="14.4" thickTop="1" thickBot="1">
      <c r="E18044"/>
    </row>
    <row r="18045" spans="5:5" ht="14.4" thickTop="1" thickBot="1">
      <c r="E18045"/>
    </row>
    <row r="18046" spans="5:5" ht="14.4" thickTop="1" thickBot="1">
      <c r="E18046"/>
    </row>
    <row r="18047" spans="5:5" ht="14.4" thickTop="1" thickBot="1">
      <c r="E18047"/>
    </row>
    <row r="18048" spans="5:5" ht="14.4" thickTop="1" thickBot="1">
      <c r="E18048"/>
    </row>
    <row r="18049" spans="5:5" ht="14.4" thickTop="1" thickBot="1">
      <c r="E18049"/>
    </row>
    <row r="18050" spans="5:5" ht="14.4" thickTop="1" thickBot="1">
      <c r="E18050"/>
    </row>
    <row r="18051" spans="5:5" ht="14.4" thickTop="1" thickBot="1">
      <c r="E18051"/>
    </row>
    <row r="18052" spans="5:5" ht="14.4" thickTop="1" thickBot="1">
      <c r="E18052"/>
    </row>
    <row r="18053" spans="5:5" ht="14.4" thickTop="1" thickBot="1">
      <c r="E18053"/>
    </row>
    <row r="18054" spans="5:5" ht="14.4" thickTop="1" thickBot="1">
      <c r="E18054"/>
    </row>
    <row r="18055" spans="5:5" ht="14.4" thickTop="1" thickBot="1">
      <c r="E18055"/>
    </row>
    <row r="18056" spans="5:5" ht="14.4" thickTop="1" thickBot="1">
      <c r="E18056"/>
    </row>
    <row r="18057" spans="5:5" ht="14.4" thickTop="1" thickBot="1">
      <c r="E18057"/>
    </row>
    <row r="18058" spans="5:5" ht="13.8" thickTop="1">
      <c r="E18058"/>
    </row>
    <row r="18059" spans="5:5">
      <c r="E18059"/>
    </row>
    <row r="18060" spans="5:5">
      <c r="E18060"/>
    </row>
    <row r="18061" spans="5:5">
      <c r="E18061"/>
    </row>
    <row r="18062" spans="5:5">
      <c r="E18062"/>
    </row>
    <row r="18063" spans="5:5">
      <c r="E18063"/>
    </row>
    <row r="18064" spans="5:5">
      <c r="E18064"/>
    </row>
    <row r="18065" spans="5:5">
      <c r="E18065"/>
    </row>
    <row r="18066" spans="5:5">
      <c r="E18066"/>
    </row>
    <row r="18067" spans="5:5">
      <c r="E18067"/>
    </row>
    <row r="18068" spans="5:5">
      <c r="E18068"/>
    </row>
    <row r="18069" spans="5:5">
      <c r="E18069"/>
    </row>
    <row r="18070" spans="5:5">
      <c r="E18070"/>
    </row>
    <row r="18071" spans="5:5" ht="13.8" thickBot="1">
      <c r="E18071"/>
    </row>
    <row r="18072" spans="5:5" ht="14.4" thickTop="1" thickBot="1">
      <c r="E18072"/>
    </row>
    <row r="18073" spans="5:5" ht="14.4" thickTop="1" thickBot="1">
      <c r="E18073"/>
    </row>
    <row r="18074" spans="5:5" ht="14.4" thickTop="1" thickBot="1">
      <c r="E18074"/>
    </row>
    <row r="18075" spans="5:5" ht="14.4" thickTop="1" thickBot="1">
      <c r="E18075"/>
    </row>
    <row r="18076" spans="5:5" ht="14.4" thickTop="1" thickBot="1">
      <c r="E18076"/>
    </row>
    <row r="18077" spans="5:5" ht="14.4" thickTop="1" thickBot="1">
      <c r="E18077"/>
    </row>
    <row r="18078" spans="5:5" ht="14.4" thickTop="1" thickBot="1">
      <c r="E18078"/>
    </row>
    <row r="18079" spans="5:5" ht="14.4" thickTop="1" thickBot="1">
      <c r="E18079"/>
    </row>
    <row r="18080" spans="5:5" ht="14.4" thickTop="1" thickBot="1">
      <c r="E18080"/>
    </row>
    <row r="18081" spans="5:5" ht="14.4" thickTop="1" thickBot="1">
      <c r="E18081"/>
    </row>
    <row r="18082" spans="5:5" ht="14.4" thickTop="1" thickBot="1">
      <c r="E18082"/>
    </row>
    <row r="18083" spans="5:5" ht="14.4" thickTop="1" thickBot="1">
      <c r="E18083"/>
    </row>
    <row r="18084" spans="5:5" ht="14.4" thickTop="1" thickBot="1">
      <c r="E18084"/>
    </row>
    <row r="18085" spans="5:5" ht="14.4" thickTop="1" thickBot="1">
      <c r="E18085"/>
    </row>
    <row r="18086" spans="5:5" ht="14.4" thickTop="1" thickBot="1">
      <c r="E18086"/>
    </row>
    <row r="18087" spans="5:5" ht="14.4" thickTop="1" thickBot="1">
      <c r="E18087"/>
    </row>
    <row r="18088" spans="5:5" ht="14.4" thickTop="1" thickBot="1">
      <c r="E18088"/>
    </row>
    <row r="18089" spans="5:5" ht="14.4" thickTop="1" thickBot="1">
      <c r="E18089"/>
    </row>
    <row r="18090" spans="5:5" ht="14.4" thickTop="1" thickBot="1">
      <c r="E18090"/>
    </row>
    <row r="18091" spans="5:5" ht="14.4" thickTop="1" thickBot="1">
      <c r="E18091"/>
    </row>
    <row r="18092" spans="5:5" ht="14.4" thickTop="1" thickBot="1">
      <c r="E18092"/>
    </row>
    <row r="18093" spans="5:5" ht="14.4" thickTop="1" thickBot="1">
      <c r="E18093"/>
    </row>
    <row r="18094" spans="5:5" ht="14.4" thickTop="1" thickBot="1">
      <c r="E18094"/>
    </row>
    <row r="18095" spans="5:5" ht="14.4" thickTop="1" thickBot="1">
      <c r="E18095"/>
    </row>
    <row r="18096" spans="5:5" ht="14.4" thickTop="1" thickBot="1">
      <c r="E18096"/>
    </row>
    <row r="18097" spans="5:5" ht="14.4" thickTop="1" thickBot="1">
      <c r="E18097"/>
    </row>
    <row r="18098" spans="5:5" ht="14.4" thickTop="1" thickBot="1">
      <c r="E18098"/>
    </row>
    <row r="18099" spans="5:5" ht="14.4" thickTop="1" thickBot="1">
      <c r="E18099"/>
    </row>
    <row r="18100" spans="5:5" ht="14.4" thickTop="1" thickBot="1">
      <c r="E18100"/>
    </row>
    <row r="18101" spans="5:5" ht="14.4" thickTop="1" thickBot="1">
      <c r="E18101"/>
    </row>
    <row r="18102" spans="5:5" ht="14.4" thickTop="1" thickBot="1">
      <c r="E18102"/>
    </row>
    <row r="18103" spans="5:5" ht="14.4" thickTop="1" thickBot="1">
      <c r="E18103"/>
    </row>
    <row r="18104" spans="5:5" ht="14.4" thickTop="1" thickBot="1">
      <c r="E18104"/>
    </row>
    <row r="18105" spans="5:5" ht="14.4" thickTop="1" thickBot="1">
      <c r="E18105"/>
    </row>
    <row r="18106" spans="5:5" ht="14.4" thickTop="1" thickBot="1">
      <c r="E18106"/>
    </row>
    <row r="18107" spans="5:5" ht="14.4" thickTop="1" thickBot="1">
      <c r="E18107"/>
    </row>
    <row r="18108" spans="5:5" ht="14.4" thickTop="1" thickBot="1">
      <c r="E18108"/>
    </row>
    <row r="18109" spans="5:5" ht="14.4" thickTop="1" thickBot="1">
      <c r="E18109"/>
    </row>
    <row r="18110" spans="5:5" ht="14.4" thickTop="1" thickBot="1">
      <c r="E18110"/>
    </row>
    <row r="18111" spans="5:5" ht="14.4" thickTop="1" thickBot="1">
      <c r="E18111"/>
    </row>
    <row r="18112" spans="5:5" ht="14.4" thickTop="1" thickBot="1">
      <c r="E18112"/>
    </row>
    <row r="18113" spans="5:5" ht="14.4" thickTop="1" thickBot="1">
      <c r="E18113"/>
    </row>
    <row r="18114" spans="5:5" ht="14.4" thickTop="1" thickBot="1">
      <c r="E18114"/>
    </row>
    <row r="18115" spans="5:5" ht="14.4" thickTop="1" thickBot="1">
      <c r="E18115"/>
    </row>
    <row r="18116" spans="5:5" ht="14.4" thickTop="1" thickBot="1">
      <c r="E18116"/>
    </row>
    <row r="18117" spans="5:5" ht="14.4" thickTop="1" thickBot="1">
      <c r="E18117"/>
    </row>
    <row r="18118" spans="5:5" ht="14.4" thickTop="1" thickBot="1">
      <c r="E18118"/>
    </row>
    <row r="18119" spans="5:5" ht="14.4" thickTop="1" thickBot="1">
      <c r="E18119"/>
    </row>
    <row r="18120" spans="5:5" ht="14.4" thickTop="1" thickBot="1">
      <c r="E18120"/>
    </row>
    <row r="18121" spans="5:5" ht="14.4" thickTop="1" thickBot="1">
      <c r="E18121"/>
    </row>
    <row r="18122" spans="5:5" ht="14.4" thickTop="1" thickBot="1">
      <c r="E18122"/>
    </row>
    <row r="18123" spans="5:5" ht="14.4" thickTop="1" thickBot="1">
      <c r="E18123"/>
    </row>
    <row r="18124" spans="5:5" ht="14.4" thickTop="1" thickBot="1">
      <c r="E18124"/>
    </row>
    <row r="18125" spans="5:5" ht="14.4" thickTop="1" thickBot="1">
      <c r="E18125"/>
    </row>
    <row r="18126" spans="5:5" ht="14.4" thickTop="1" thickBot="1">
      <c r="E18126"/>
    </row>
    <row r="18127" spans="5:5" ht="14.4" thickTop="1" thickBot="1">
      <c r="E18127"/>
    </row>
    <row r="18128" spans="5:5" ht="13.8" thickTop="1">
      <c r="E18128"/>
    </row>
    <row r="18129" spans="5:5">
      <c r="E18129"/>
    </row>
    <row r="18130" spans="5:5">
      <c r="E18130"/>
    </row>
    <row r="18131" spans="5:5">
      <c r="E18131"/>
    </row>
    <row r="18132" spans="5:5">
      <c r="E18132"/>
    </row>
    <row r="18133" spans="5:5">
      <c r="E18133"/>
    </row>
    <row r="18134" spans="5:5">
      <c r="E18134"/>
    </row>
    <row r="18135" spans="5:5">
      <c r="E18135"/>
    </row>
    <row r="18136" spans="5:5">
      <c r="E18136"/>
    </row>
    <row r="18137" spans="5:5">
      <c r="E18137"/>
    </row>
    <row r="18138" spans="5:5">
      <c r="E18138"/>
    </row>
    <row r="18139" spans="5:5">
      <c r="E18139"/>
    </row>
    <row r="18140" spans="5:5">
      <c r="E18140"/>
    </row>
    <row r="18141" spans="5:5" ht="13.8" thickBot="1">
      <c r="E18141"/>
    </row>
    <row r="18142" spans="5:5" ht="14.4" thickTop="1" thickBot="1">
      <c r="E18142"/>
    </row>
    <row r="18143" spans="5:5" ht="14.4" thickTop="1" thickBot="1">
      <c r="E18143"/>
    </row>
    <row r="18144" spans="5:5" ht="14.4" thickTop="1" thickBot="1">
      <c r="E18144"/>
    </row>
    <row r="18145" spans="5:5" ht="14.4" thickTop="1" thickBot="1">
      <c r="E18145"/>
    </row>
    <row r="18146" spans="5:5" ht="14.4" thickTop="1" thickBot="1">
      <c r="E18146"/>
    </row>
    <row r="18147" spans="5:5" ht="14.4" thickTop="1" thickBot="1">
      <c r="E18147"/>
    </row>
    <row r="18148" spans="5:5" ht="14.4" thickTop="1" thickBot="1">
      <c r="E18148"/>
    </row>
    <row r="18149" spans="5:5" ht="14.4" thickTop="1" thickBot="1">
      <c r="E18149"/>
    </row>
    <row r="18150" spans="5:5" ht="14.4" thickTop="1" thickBot="1">
      <c r="E18150"/>
    </row>
    <row r="18151" spans="5:5" ht="14.4" thickTop="1" thickBot="1">
      <c r="E18151"/>
    </row>
    <row r="18152" spans="5:5" ht="14.4" thickTop="1" thickBot="1">
      <c r="E18152"/>
    </row>
    <row r="18153" spans="5:5" ht="14.4" thickTop="1" thickBot="1">
      <c r="E18153"/>
    </row>
    <row r="18154" spans="5:5" ht="14.4" thickTop="1" thickBot="1">
      <c r="E18154"/>
    </row>
    <row r="18155" spans="5:5" ht="14.4" thickTop="1" thickBot="1">
      <c r="E18155"/>
    </row>
    <row r="18156" spans="5:5" ht="14.4" thickTop="1" thickBot="1">
      <c r="E18156"/>
    </row>
    <row r="18157" spans="5:5" ht="14.4" thickTop="1" thickBot="1">
      <c r="E18157"/>
    </row>
    <row r="18158" spans="5:5" ht="14.4" thickTop="1" thickBot="1">
      <c r="E18158"/>
    </row>
    <row r="18159" spans="5:5" ht="14.4" thickTop="1" thickBot="1">
      <c r="E18159"/>
    </row>
    <row r="18160" spans="5:5" ht="14.4" thickTop="1" thickBot="1">
      <c r="E18160"/>
    </row>
    <row r="18161" spans="5:5" ht="14.4" thickTop="1" thickBot="1">
      <c r="E18161"/>
    </row>
    <row r="18162" spans="5:5" ht="14.4" thickTop="1" thickBot="1">
      <c r="E18162"/>
    </row>
    <row r="18163" spans="5:5" ht="14.4" thickTop="1" thickBot="1">
      <c r="E18163"/>
    </row>
    <row r="18164" spans="5:5" ht="14.4" thickTop="1" thickBot="1">
      <c r="E18164"/>
    </row>
    <row r="18165" spans="5:5" ht="14.4" thickTop="1" thickBot="1">
      <c r="E18165"/>
    </row>
    <row r="18166" spans="5:5" ht="14.4" thickTop="1" thickBot="1">
      <c r="E18166"/>
    </row>
    <row r="18167" spans="5:5" ht="14.4" thickTop="1" thickBot="1">
      <c r="E18167"/>
    </row>
    <row r="18168" spans="5:5" ht="14.4" thickTop="1" thickBot="1">
      <c r="E18168"/>
    </row>
    <row r="18169" spans="5:5" ht="14.4" thickTop="1" thickBot="1">
      <c r="E18169"/>
    </row>
    <row r="18170" spans="5:5" ht="14.4" thickTop="1" thickBot="1">
      <c r="E18170"/>
    </row>
    <row r="18171" spans="5:5" ht="14.4" thickTop="1" thickBot="1">
      <c r="E18171"/>
    </row>
    <row r="18172" spans="5:5" ht="14.4" thickTop="1" thickBot="1">
      <c r="E18172"/>
    </row>
    <row r="18173" spans="5:5" ht="14.4" thickTop="1" thickBot="1">
      <c r="E18173"/>
    </row>
    <row r="18174" spans="5:5" ht="14.4" thickTop="1" thickBot="1">
      <c r="E18174"/>
    </row>
    <row r="18175" spans="5:5" ht="14.4" thickTop="1" thickBot="1">
      <c r="E18175"/>
    </row>
    <row r="18176" spans="5:5" ht="14.4" thickTop="1" thickBot="1">
      <c r="E18176"/>
    </row>
    <row r="18177" spans="5:5" ht="14.4" thickTop="1" thickBot="1">
      <c r="E18177"/>
    </row>
    <row r="18178" spans="5:5" ht="14.4" thickTop="1" thickBot="1">
      <c r="E18178"/>
    </row>
    <row r="18179" spans="5:5" ht="14.4" thickTop="1" thickBot="1">
      <c r="E18179"/>
    </row>
    <row r="18180" spans="5:5" ht="14.4" thickTop="1" thickBot="1">
      <c r="E18180"/>
    </row>
    <row r="18181" spans="5:5" ht="14.4" thickTop="1" thickBot="1">
      <c r="E18181"/>
    </row>
    <row r="18182" spans="5:5" ht="14.4" thickTop="1" thickBot="1">
      <c r="E18182"/>
    </row>
    <row r="18183" spans="5:5" ht="14.4" thickTop="1" thickBot="1">
      <c r="E18183"/>
    </row>
    <row r="18184" spans="5:5" ht="14.4" thickTop="1" thickBot="1">
      <c r="E18184"/>
    </row>
    <row r="18185" spans="5:5" ht="14.4" thickTop="1" thickBot="1">
      <c r="E18185"/>
    </row>
    <row r="18186" spans="5:5" ht="14.4" thickTop="1" thickBot="1">
      <c r="E18186"/>
    </row>
    <row r="18187" spans="5:5" ht="14.4" thickTop="1" thickBot="1">
      <c r="E18187"/>
    </row>
    <row r="18188" spans="5:5" ht="14.4" thickTop="1" thickBot="1">
      <c r="E18188"/>
    </row>
    <row r="18189" spans="5:5" ht="14.4" thickTop="1" thickBot="1">
      <c r="E18189"/>
    </row>
    <row r="18190" spans="5:5" ht="14.4" thickTop="1" thickBot="1">
      <c r="E18190"/>
    </row>
    <row r="18191" spans="5:5" ht="14.4" thickTop="1" thickBot="1">
      <c r="E18191"/>
    </row>
    <row r="18192" spans="5:5" ht="14.4" thickTop="1" thickBot="1">
      <c r="E18192"/>
    </row>
    <row r="18193" spans="5:5" ht="14.4" thickTop="1" thickBot="1">
      <c r="E18193"/>
    </row>
    <row r="18194" spans="5:5" ht="14.4" thickTop="1" thickBot="1">
      <c r="E18194"/>
    </row>
    <row r="18195" spans="5:5" ht="14.4" thickTop="1" thickBot="1">
      <c r="E18195"/>
    </row>
    <row r="18196" spans="5:5" ht="14.4" thickTop="1" thickBot="1">
      <c r="E18196"/>
    </row>
    <row r="18197" spans="5:5" ht="14.4" thickTop="1" thickBot="1">
      <c r="E18197"/>
    </row>
    <row r="18198" spans="5:5" ht="13.8" thickTop="1">
      <c r="E18198"/>
    </row>
    <row r="18199" spans="5:5">
      <c r="E18199"/>
    </row>
    <row r="18200" spans="5:5">
      <c r="E18200"/>
    </row>
    <row r="18201" spans="5:5">
      <c r="E18201"/>
    </row>
    <row r="18202" spans="5:5">
      <c r="E18202"/>
    </row>
    <row r="18203" spans="5:5">
      <c r="E18203"/>
    </row>
    <row r="18204" spans="5:5">
      <c r="E18204"/>
    </row>
    <row r="18205" spans="5:5">
      <c r="E18205"/>
    </row>
    <row r="18206" spans="5:5">
      <c r="E18206"/>
    </row>
    <row r="18207" spans="5:5">
      <c r="E18207"/>
    </row>
    <row r="18208" spans="5:5">
      <c r="E18208"/>
    </row>
    <row r="18209" spans="5:5">
      <c r="E18209"/>
    </row>
    <row r="18210" spans="5:5">
      <c r="E18210"/>
    </row>
    <row r="18211" spans="5:5" ht="13.8" thickBot="1">
      <c r="E18211"/>
    </row>
    <row r="18212" spans="5:5" ht="14.4" thickTop="1" thickBot="1">
      <c r="E18212"/>
    </row>
    <row r="18213" spans="5:5" ht="14.4" thickTop="1" thickBot="1">
      <c r="E18213"/>
    </row>
    <row r="18214" spans="5:5" ht="14.4" thickTop="1" thickBot="1">
      <c r="E18214"/>
    </row>
    <row r="18215" spans="5:5" ht="14.4" thickTop="1" thickBot="1">
      <c r="E18215"/>
    </row>
    <row r="18216" spans="5:5" ht="14.4" thickTop="1" thickBot="1">
      <c r="E18216"/>
    </row>
    <row r="18217" spans="5:5" ht="14.4" thickTop="1" thickBot="1">
      <c r="E18217"/>
    </row>
    <row r="18218" spans="5:5" ht="14.4" thickTop="1" thickBot="1">
      <c r="E18218"/>
    </row>
    <row r="18219" spans="5:5" ht="14.4" thickTop="1" thickBot="1">
      <c r="E18219"/>
    </row>
    <row r="18220" spans="5:5" ht="14.4" thickTop="1" thickBot="1">
      <c r="E18220"/>
    </row>
    <row r="18221" spans="5:5" ht="14.4" thickTop="1" thickBot="1">
      <c r="E18221"/>
    </row>
    <row r="18222" spans="5:5" ht="14.4" thickTop="1" thickBot="1">
      <c r="E18222"/>
    </row>
    <row r="18223" spans="5:5" ht="14.4" thickTop="1" thickBot="1">
      <c r="E18223"/>
    </row>
    <row r="18224" spans="5:5" ht="14.4" thickTop="1" thickBot="1">
      <c r="E18224"/>
    </row>
    <row r="18225" spans="5:5" ht="14.4" thickTop="1" thickBot="1">
      <c r="E18225"/>
    </row>
    <row r="18226" spans="5:5" ht="14.4" thickTop="1" thickBot="1">
      <c r="E18226"/>
    </row>
    <row r="18227" spans="5:5" ht="14.4" thickTop="1" thickBot="1">
      <c r="E18227"/>
    </row>
    <row r="18228" spans="5:5" ht="14.4" thickTop="1" thickBot="1">
      <c r="E18228"/>
    </row>
    <row r="18229" spans="5:5" ht="14.4" thickTop="1" thickBot="1">
      <c r="E18229"/>
    </row>
    <row r="18230" spans="5:5" ht="14.4" thickTop="1" thickBot="1">
      <c r="E18230"/>
    </row>
    <row r="18231" spans="5:5" ht="14.4" thickTop="1" thickBot="1">
      <c r="E18231"/>
    </row>
    <row r="18232" spans="5:5" ht="14.4" thickTop="1" thickBot="1">
      <c r="E18232"/>
    </row>
    <row r="18233" spans="5:5" ht="14.4" thickTop="1" thickBot="1">
      <c r="E18233"/>
    </row>
    <row r="18234" spans="5:5" ht="14.4" thickTop="1" thickBot="1">
      <c r="E18234"/>
    </row>
    <row r="18235" spans="5:5" ht="14.4" thickTop="1" thickBot="1">
      <c r="E18235"/>
    </row>
    <row r="18236" spans="5:5" ht="14.4" thickTop="1" thickBot="1">
      <c r="E18236"/>
    </row>
    <row r="18237" spans="5:5" ht="14.4" thickTop="1" thickBot="1">
      <c r="E18237"/>
    </row>
    <row r="18238" spans="5:5" ht="14.4" thickTop="1" thickBot="1">
      <c r="E18238"/>
    </row>
    <row r="18239" spans="5:5" ht="14.4" thickTop="1" thickBot="1">
      <c r="E18239"/>
    </row>
    <row r="18240" spans="5:5" ht="14.4" thickTop="1" thickBot="1">
      <c r="E18240"/>
    </row>
    <row r="18241" spans="5:5" ht="14.4" thickTop="1" thickBot="1">
      <c r="E18241"/>
    </row>
    <row r="18242" spans="5:5" ht="14.4" thickTop="1" thickBot="1">
      <c r="E18242"/>
    </row>
    <row r="18243" spans="5:5" ht="14.4" thickTop="1" thickBot="1">
      <c r="E18243"/>
    </row>
    <row r="18244" spans="5:5" ht="14.4" thickTop="1" thickBot="1">
      <c r="E18244"/>
    </row>
    <row r="18245" spans="5:5" ht="14.4" thickTop="1" thickBot="1">
      <c r="E18245"/>
    </row>
    <row r="18246" spans="5:5" ht="14.4" thickTop="1" thickBot="1">
      <c r="E18246"/>
    </row>
    <row r="18247" spans="5:5" ht="14.4" thickTop="1" thickBot="1">
      <c r="E18247"/>
    </row>
    <row r="18248" spans="5:5" ht="14.4" thickTop="1" thickBot="1">
      <c r="E18248"/>
    </row>
    <row r="18249" spans="5:5" ht="14.4" thickTop="1" thickBot="1">
      <c r="E18249"/>
    </row>
    <row r="18250" spans="5:5" ht="14.4" thickTop="1" thickBot="1">
      <c r="E18250"/>
    </row>
    <row r="18251" spans="5:5" ht="14.4" thickTop="1" thickBot="1">
      <c r="E18251"/>
    </row>
    <row r="18252" spans="5:5" ht="14.4" thickTop="1" thickBot="1">
      <c r="E18252"/>
    </row>
    <row r="18253" spans="5:5" ht="14.4" thickTop="1" thickBot="1">
      <c r="E18253"/>
    </row>
    <row r="18254" spans="5:5" ht="14.4" thickTop="1" thickBot="1">
      <c r="E18254"/>
    </row>
    <row r="18255" spans="5:5" ht="14.4" thickTop="1" thickBot="1">
      <c r="E18255"/>
    </row>
    <row r="18256" spans="5:5" ht="14.4" thickTop="1" thickBot="1">
      <c r="E18256"/>
    </row>
    <row r="18257" spans="5:5" ht="14.4" thickTop="1" thickBot="1">
      <c r="E18257"/>
    </row>
    <row r="18258" spans="5:5" ht="14.4" thickTop="1" thickBot="1">
      <c r="E18258"/>
    </row>
    <row r="18259" spans="5:5" ht="14.4" thickTop="1" thickBot="1">
      <c r="E18259"/>
    </row>
    <row r="18260" spans="5:5" ht="14.4" thickTop="1" thickBot="1">
      <c r="E18260"/>
    </row>
    <row r="18261" spans="5:5" ht="14.4" thickTop="1" thickBot="1">
      <c r="E18261"/>
    </row>
    <row r="18262" spans="5:5" ht="14.4" thickTop="1" thickBot="1">
      <c r="E18262"/>
    </row>
    <row r="18263" spans="5:5" ht="14.4" thickTop="1" thickBot="1">
      <c r="E18263"/>
    </row>
    <row r="18264" spans="5:5" ht="14.4" thickTop="1" thickBot="1">
      <c r="E18264"/>
    </row>
    <row r="18265" spans="5:5" ht="14.4" thickTop="1" thickBot="1">
      <c r="E18265"/>
    </row>
    <row r="18266" spans="5:5" ht="14.4" thickTop="1" thickBot="1">
      <c r="E18266"/>
    </row>
    <row r="18267" spans="5:5" ht="14.4" thickTop="1" thickBot="1">
      <c r="E18267"/>
    </row>
    <row r="18268" spans="5:5" ht="13.8" thickTop="1">
      <c r="E18268"/>
    </row>
    <row r="18269" spans="5:5">
      <c r="E18269"/>
    </row>
    <row r="18270" spans="5:5">
      <c r="E18270"/>
    </row>
    <row r="18271" spans="5:5">
      <c r="E18271"/>
    </row>
    <row r="18272" spans="5:5">
      <c r="E18272"/>
    </row>
    <row r="18273" spans="5:5">
      <c r="E18273"/>
    </row>
    <row r="18274" spans="5:5">
      <c r="E18274"/>
    </row>
    <row r="18275" spans="5:5">
      <c r="E18275"/>
    </row>
    <row r="18276" spans="5:5">
      <c r="E18276"/>
    </row>
    <row r="18277" spans="5:5">
      <c r="E18277"/>
    </row>
    <row r="18278" spans="5:5">
      <c r="E18278"/>
    </row>
    <row r="18279" spans="5:5">
      <c r="E18279"/>
    </row>
    <row r="18280" spans="5:5">
      <c r="E18280"/>
    </row>
    <row r="18281" spans="5:5" ht="13.8" thickBot="1">
      <c r="E18281"/>
    </row>
    <row r="18282" spans="5:5" ht="14.4" thickTop="1" thickBot="1">
      <c r="E18282"/>
    </row>
    <row r="18283" spans="5:5" ht="14.4" thickTop="1" thickBot="1">
      <c r="E18283"/>
    </row>
    <row r="18284" spans="5:5" ht="14.4" thickTop="1" thickBot="1">
      <c r="E18284"/>
    </row>
    <row r="18285" spans="5:5" ht="14.4" thickTop="1" thickBot="1">
      <c r="E18285"/>
    </row>
    <row r="18286" spans="5:5" ht="14.4" thickTop="1" thickBot="1">
      <c r="E18286"/>
    </row>
    <row r="18287" spans="5:5" ht="14.4" thickTop="1" thickBot="1">
      <c r="E18287"/>
    </row>
    <row r="18288" spans="5:5" ht="14.4" thickTop="1" thickBot="1">
      <c r="E18288"/>
    </row>
    <row r="18289" spans="5:5" ht="14.4" thickTop="1" thickBot="1">
      <c r="E18289"/>
    </row>
    <row r="18290" spans="5:5" ht="14.4" thickTop="1" thickBot="1">
      <c r="E18290"/>
    </row>
    <row r="18291" spans="5:5" ht="14.4" thickTop="1" thickBot="1">
      <c r="E18291"/>
    </row>
    <row r="18292" spans="5:5" ht="14.4" thickTop="1" thickBot="1">
      <c r="E18292"/>
    </row>
    <row r="18293" spans="5:5" ht="14.4" thickTop="1" thickBot="1">
      <c r="E18293"/>
    </row>
    <row r="18294" spans="5:5" ht="14.4" thickTop="1" thickBot="1">
      <c r="E18294"/>
    </row>
    <row r="18295" spans="5:5" ht="14.4" thickTop="1" thickBot="1">
      <c r="E18295"/>
    </row>
    <row r="18296" spans="5:5" ht="14.4" thickTop="1" thickBot="1">
      <c r="E18296"/>
    </row>
    <row r="18297" spans="5:5" ht="14.4" thickTop="1" thickBot="1">
      <c r="E18297"/>
    </row>
    <row r="18298" spans="5:5" ht="14.4" thickTop="1" thickBot="1">
      <c r="E18298"/>
    </row>
    <row r="18299" spans="5:5" ht="14.4" thickTop="1" thickBot="1">
      <c r="E18299"/>
    </row>
    <row r="18300" spans="5:5" ht="14.4" thickTop="1" thickBot="1">
      <c r="E18300"/>
    </row>
    <row r="18301" spans="5:5" ht="14.4" thickTop="1" thickBot="1">
      <c r="E18301"/>
    </row>
    <row r="18302" spans="5:5" ht="14.4" thickTop="1" thickBot="1">
      <c r="E18302"/>
    </row>
    <row r="18303" spans="5:5" ht="14.4" thickTop="1" thickBot="1">
      <c r="E18303"/>
    </row>
    <row r="18304" spans="5:5" ht="14.4" thickTop="1" thickBot="1">
      <c r="E18304"/>
    </row>
    <row r="18305" spans="5:5" ht="14.4" thickTop="1" thickBot="1">
      <c r="E18305"/>
    </row>
    <row r="18306" spans="5:5" ht="14.4" thickTop="1" thickBot="1">
      <c r="E18306"/>
    </row>
    <row r="18307" spans="5:5" ht="14.4" thickTop="1" thickBot="1">
      <c r="E18307"/>
    </row>
    <row r="18308" spans="5:5" ht="14.4" thickTop="1" thickBot="1">
      <c r="E18308"/>
    </row>
    <row r="18309" spans="5:5" ht="14.4" thickTop="1" thickBot="1">
      <c r="E18309"/>
    </row>
    <row r="18310" spans="5:5" ht="14.4" thickTop="1" thickBot="1">
      <c r="E18310"/>
    </row>
    <row r="18311" spans="5:5" ht="14.4" thickTop="1" thickBot="1">
      <c r="E18311"/>
    </row>
    <row r="18312" spans="5:5" ht="14.4" thickTop="1" thickBot="1">
      <c r="E18312"/>
    </row>
    <row r="18313" spans="5:5" ht="14.4" thickTop="1" thickBot="1">
      <c r="E18313"/>
    </row>
    <row r="18314" spans="5:5" ht="14.4" thickTop="1" thickBot="1">
      <c r="E18314"/>
    </row>
    <row r="18315" spans="5:5" ht="14.4" thickTop="1" thickBot="1">
      <c r="E18315"/>
    </row>
    <row r="18316" spans="5:5" ht="14.4" thickTop="1" thickBot="1">
      <c r="E18316"/>
    </row>
    <row r="18317" spans="5:5" ht="14.4" thickTop="1" thickBot="1">
      <c r="E18317"/>
    </row>
    <row r="18318" spans="5:5" ht="14.4" thickTop="1" thickBot="1">
      <c r="E18318"/>
    </row>
    <row r="18319" spans="5:5" ht="14.4" thickTop="1" thickBot="1">
      <c r="E18319"/>
    </row>
    <row r="18320" spans="5:5" ht="14.4" thickTop="1" thickBot="1">
      <c r="E18320"/>
    </row>
    <row r="18321" spans="5:5" ht="14.4" thickTop="1" thickBot="1">
      <c r="E18321"/>
    </row>
    <row r="18322" spans="5:5" ht="14.4" thickTop="1" thickBot="1">
      <c r="E18322"/>
    </row>
    <row r="18323" spans="5:5" ht="14.4" thickTop="1" thickBot="1">
      <c r="E18323"/>
    </row>
    <row r="18324" spans="5:5" ht="14.4" thickTop="1" thickBot="1">
      <c r="E18324"/>
    </row>
    <row r="18325" spans="5:5" ht="14.4" thickTop="1" thickBot="1">
      <c r="E18325"/>
    </row>
    <row r="18326" spans="5:5" ht="14.4" thickTop="1" thickBot="1">
      <c r="E18326"/>
    </row>
    <row r="18327" spans="5:5" ht="14.4" thickTop="1" thickBot="1">
      <c r="E18327"/>
    </row>
    <row r="18328" spans="5:5" ht="14.4" thickTop="1" thickBot="1">
      <c r="E18328"/>
    </row>
    <row r="18329" spans="5:5" ht="14.4" thickTop="1" thickBot="1">
      <c r="E18329"/>
    </row>
    <row r="18330" spans="5:5" ht="14.4" thickTop="1" thickBot="1">
      <c r="E18330"/>
    </row>
    <row r="18331" spans="5:5" ht="14.4" thickTop="1" thickBot="1">
      <c r="E18331"/>
    </row>
    <row r="18332" spans="5:5" ht="14.4" thickTop="1" thickBot="1">
      <c r="E18332"/>
    </row>
    <row r="18333" spans="5:5" ht="14.4" thickTop="1" thickBot="1">
      <c r="E18333"/>
    </row>
    <row r="18334" spans="5:5" ht="14.4" thickTop="1" thickBot="1">
      <c r="E18334"/>
    </row>
    <row r="18335" spans="5:5" ht="14.4" thickTop="1" thickBot="1">
      <c r="E18335"/>
    </row>
    <row r="18336" spans="5:5" ht="14.4" thickTop="1" thickBot="1">
      <c r="E18336"/>
    </row>
    <row r="18337" spans="5:5" ht="14.4" thickTop="1" thickBot="1">
      <c r="E18337"/>
    </row>
    <row r="18338" spans="5:5" ht="13.8" thickTop="1">
      <c r="E18338"/>
    </row>
    <row r="18339" spans="5:5">
      <c r="E18339"/>
    </row>
    <row r="18340" spans="5:5">
      <c r="E18340"/>
    </row>
    <row r="18341" spans="5:5">
      <c r="E18341"/>
    </row>
    <row r="18342" spans="5:5">
      <c r="E18342"/>
    </row>
    <row r="18343" spans="5:5">
      <c r="E18343"/>
    </row>
    <row r="18344" spans="5:5">
      <c r="E18344"/>
    </row>
    <row r="18345" spans="5:5">
      <c r="E18345"/>
    </row>
    <row r="18346" spans="5:5">
      <c r="E18346"/>
    </row>
    <row r="18347" spans="5:5">
      <c r="E18347"/>
    </row>
    <row r="18348" spans="5:5">
      <c r="E18348"/>
    </row>
    <row r="18349" spans="5:5">
      <c r="E18349"/>
    </row>
    <row r="18350" spans="5:5">
      <c r="E18350"/>
    </row>
    <row r="18351" spans="5:5" ht="13.8" thickBot="1">
      <c r="E18351"/>
    </row>
    <row r="18352" spans="5:5" ht="14.4" thickTop="1" thickBot="1">
      <c r="E18352"/>
    </row>
    <row r="18353" spans="5:5" ht="14.4" thickTop="1" thickBot="1">
      <c r="E18353"/>
    </row>
    <row r="18354" spans="5:5" ht="14.4" thickTop="1" thickBot="1">
      <c r="E18354"/>
    </row>
    <row r="18355" spans="5:5" ht="14.4" thickTop="1" thickBot="1">
      <c r="E18355"/>
    </row>
    <row r="18356" spans="5:5" ht="14.4" thickTop="1" thickBot="1">
      <c r="E18356"/>
    </row>
    <row r="18357" spans="5:5" ht="14.4" thickTop="1" thickBot="1">
      <c r="E18357"/>
    </row>
    <row r="18358" spans="5:5" ht="14.4" thickTop="1" thickBot="1">
      <c r="E18358"/>
    </row>
    <row r="18359" spans="5:5" ht="14.4" thickTop="1" thickBot="1">
      <c r="E18359"/>
    </row>
    <row r="18360" spans="5:5" ht="14.4" thickTop="1" thickBot="1">
      <c r="E18360"/>
    </row>
    <row r="18361" spans="5:5" ht="14.4" thickTop="1" thickBot="1">
      <c r="E18361"/>
    </row>
    <row r="18362" spans="5:5" ht="14.4" thickTop="1" thickBot="1">
      <c r="E18362"/>
    </row>
    <row r="18363" spans="5:5" ht="14.4" thickTop="1" thickBot="1">
      <c r="E18363"/>
    </row>
    <row r="18364" spans="5:5" ht="14.4" thickTop="1" thickBot="1">
      <c r="E18364"/>
    </row>
    <row r="18365" spans="5:5" ht="14.4" thickTop="1" thickBot="1">
      <c r="E18365"/>
    </row>
    <row r="18366" spans="5:5" ht="14.4" thickTop="1" thickBot="1">
      <c r="E18366"/>
    </row>
    <row r="18367" spans="5:5" ht="14.4" thickTop="1" thickBot="1">
      <c r="E18367"/>
    </row>
    <row r="18368" spans="5:5" ht="14.4" thickTop="1" thickBot="1">
      <c r="E18368"/>
    </row>
    <row r="18369" spans="5:5" ht="14.4" thickTop="1" thickBot="1">
      <c r="E18369"/>
    </row>
    <row r="18370" spans="5:5" ht="14.4" thickTop="1" thickBot="1">
      <c r="E18370"/>
    </row>
    <row r="18371" spans="5:5" ht="14.4" thickTop="1" thickBot="1">
      <c r="E18371"/>
    </row>
    <row r="18372" spans="5:5" ht="14.4" thickTop="1" thickBot="1">
      <c r="E18372"/>
    </row>
    <row r="18373" spans="5:5" ht="14.4" thickTop="1" thickBot="1">
      <c r="E18373"/>
    </row>
    <row r="18374" spans="5:5" ht="14.4" thickTop="1" thickBot="1">
      <c r="E18374"/>
    </row>
    <row r="18375" spans="5:5" ht="14.4" thickTop="1" thickBot="1">
      <c r="E18375"/>
    </row>
    <row r="18376" spans="5:5" ht="14.4" thickTop="1" thickBot="1">
      <c r="E18376"/>
    </row>
    <row r="18377" spans="5:5" ht="14.4" thickTop="1" thickBot="1">
      <c r="E18377"/>
    </row>
    <row r="18378" spans="5:5" ht="14.4" thickTop="1" thickBot="1">
      <c r="E18378"/>
    </row>
    <row r="18379" spans="5:5" ht="14.4" thickTop="1" thickBot="1">
      <c r="E18379"/>
    </row>
    <row r="18380" spans="5:5" ht="14.4" thickTop="1" thickBot="1">
      <c r="E18380"/>
    </row>
    <row r="18381" spans="5:5" ht="14.4" thickTop="1" thickBot="1">
      <c r="E18381"/>
    </row>
    <row r="18382" spans="5:5" ht="14.4" thickTop="1" thickBot="1">
      <c r="E18382"/>
    </row>
    <row r="18383" spans="5:5" ht="14.4" thickTop="1" thickBot="1">
      <c r="E18383"/>
    </row>
    <row r="18384" spans="5:5" ht="14.4" thickTop="1" thickBot="1">
      <c r="E18384"/>
    </row>
    <row r="18385" spans="5:5" ht="14.4" thickTop="1" thickBot="1">
      <c r="E18385"/>
    </row>
    <row r="18386" spans="5:5" ht="14.4" thickTop="1" thickBot="1">
      <c r="E18386"/>
    </row>
    <row r="18387" spans="5:5" ht="14.4" thickTop="1" thickBot="1">
      <c r="E18387"/>
    </row>
    <row r="18388" spans="5:5" ht="14.4" thickTop="1" thickBot="1">
      <c r="E18388"/>
    </row>
    <row r="18389" spans="5:5" ht="14.4" thickTop="1" thickBot="1">
      <c r="E18389"/>
    </row>
    <row r="18390" spans="5:5" ht="14.4" thickTop="1" thickBot="1">
      <c r="E18390"/>
    </row>
    <row r="18391" spans="5:5" ht="14.4" thickTop="1" thickBot="1">
      <c r="E18391"/>
    </row>
    <row r="18392" spans="5:5" ht="14.4" thickTop="1" thickBot="1">
      <c r="E18392"/>
    </row>
    <row r="18393" spans="5:5" ht="14.4" thickTop="1" thickBot="1">
      <c r="E18393"/>
    </row>
    <row r="18394" spans="5:5" ht="14.4" thickTop="1" thickBot="1">
      <c r="E18394"/>
    </row>
    <row r="18395" spans="5:5" ht="14.4" thickTop="1" thickBot="1">
      <c r="E18395"/>
    </row>
    <row r="18396" spans="5:5" ht="14.4" thickTop="1" thickBot="1">
      <c r="E18396"/>
    </row>
    <row r="18397" spans="5:5" ht="14.4" thickTop="1" thickBot="1">
      <c r="E18397"/>
    </row>
    <row r="18398" spans="5:5" ht="14.4" thickTop="1" thickBot="1">
      <c r="E18398"/>
    </row>
    <row r="18399" spans="5:5" ht="14.4" thickTop="1" thickBot="1">
      <c r="E18399"/>
    </row>
    <row r="18400" spans="5:5" ht="14.4" thickTop="1" thickBot="1">
      <c r="E18400"/>
    </row>
    <row r="18401" spans="5:5" ht="14.4" thickTop="1" thickBot="1">
      <c r="E18401"/>
    </row>
    <row r="18402" spans="5:5" ht="14.4" thickTop="1" thickBot="1">
      <c r="E18402"/>
    </row>
    <row r="18403" spans="5:5" ht="14.4" thickTop="1" thickBot="1">
      <c r="E18403"/>
    </row>
    <row r="18404" spans="5:5" ht="14.4" thickTop="1" thickBot="1">
      <c r="E18404"/>
    </row>
    <row r="18405" spans="5:5" ht="14.4" thickTop="1" thickBot="1">
      <c r="E18405"/>
    </row>
    <row r="18406" spans="5:5" ht="14.4" thickTop="1" thickBot="1">
      <c r="E18406"/>
    </row>
    <row r="18407" spans="5:5" ht="14.4" thickTop="1" thickBot="1">
      <c r="E18407"/>
    </row>
    <row r="18408" spans="5:5" ht="13.8" thickTop="1">
      <c r="E18408"/>
    </row>
    <row r="18409" spans="5:5">
      <c r="E18409"/>
    </row>
    <row r="18410" spans="5:5">
      <c r="E18410"/>
    </row>
    <row r="18411" spans="5:5">
      <c r="E18411"/>
    </row>
    <row r="18412" spans="5:5">
      <c r="E18412"/>
    </row>
    <row r="18413" spans="5:5">
      <c r="E18413"/>
    </row>
    <row r="18414" spans="5:5">
      <c r="E18414"/>
    </row>
    <row r="18415" spans="5:5">
      <c r="E18415"/>
    </row>
    <row r="18416" spans="5:5">
      <c r="E18416"/>
    </row>
    <row r="18417" spans="5:5">
      <c r="E18417"/>
    </row>
    <row r="18418" spans="5:5">
      <c r="E18418"/>
    </row>
    <row r="18419" spans="5:5">
      <c r="E18419"/>
    </row>
    <row r="18420" spans="5:5">
      <c r="E18420"/>
    </row>
    <row r="18421" spans="5:5" ht="13.8" thickBot="1">
      <c r="E18421"/>
    </row>
    <row r="18422" spans="5:5" ht="14.4" thickTop="1" thickBot="1">
      <c r="E18422"/>
    </row>
    <row r="18423" spans="5:5" ht="14.4" thickTop="1" thickBot="1">
      <c r="E18423"/>
    </row>
    <row r="18424" spans="5:5" ht="14.4" thickTop="1" thickBot="1">
      <c r="E18424"/>
    </row>
    <row r="18425" spans="5:5" ht="14.4" thickTop="1" thickBot="1">
      <c r="E18425"/>
    </row>
    <row r="18426" spans="5:5" ht="14.4" thickTop="1" thickBot="1">
      <c r="E18426"/>
    </row>
    <row r="18427" spans="5:5" ht="14.4" thickTop="1" thickBot="1">
      <c r="E18427"/>
    </row>
    <row r="18428" spans="5:5" ht="14.4" thickTop="1" thickBot="1">
      <c r="E18428"/>
    </row>
    <row r="18429" spans="5:5" ht="14.4" thickTop="1" thickBot="1">
      <c r="E18429"/>
    </row>
    <row r="18430" spans="5:5" ht="14.4" thickTop="1" thickBot="1">
      <c r="E18430"/>
    </row>
    <row r="18431" spans="5:5" ht="14.4" thickTop="1" thickBot="1">
      <c r="E18431"/>
    </row>
    <row r="18432" spans="5:5" ht="14.4" thickTop="1" thickBot="1">
      <c r="E18432"/>
    </row>
    <row r="18433" spans="5:5" ht="14.4" thickTop="1" thickBot="1">
      <c r="E18433"/>
    </row>
    <row r="18434" spans="5:5" ht="14.4" thickTop="1" thickBot="1">
      <c r="E18434"/>
    </row>
    <row r="18435" spans="5:5" ht="14.4" thickTop="1" thickBot="1">
      <c r="E18435"/>
    </row>
    <row r="18436" spans="5:5" ht="14.4" thickTop="1" thickBot="1">
      <c r="E18436"/>
    </row>
    <row r="18437" spans="5:5" ht="14.4" thickTop="1" thickBot="1">
      <c r="E18437"/>
    </row>
    <row r="18438" spans="5:5" ht="14.4" thickTop="1" thickBot="1">
      <c r="E18438"/>
    </row>
    <row r="18439" spans="5:5" ht="14.4" thickTop="1" thickBot="1">
      <c r="E18439"/>
    </row>
    <row r="18440" spans="5:5" ht="14.4" thickTop="1" thickBot="1">
      <c r="E18440"/>
    </row>
    <row r="18441" spans="5:5" ht="14.4" thickTop="1" thickBot="1">
      <c r="E18441"/>
    </row>
    <row r="18442" spans="5:5" ht="14.4" thickTop="1" thickBot="1">
      <c r="E18442"/>
    </row>
    <row r="18443" spans="5:5" ht="14.4" thickTop="1" thickBot="1">
      <c r="E18443"/>
    </row>
    <row r="18444" spans="5:5" ht="14.4" thickTop="1" thickBot="1">
      <c r="E18444"/>
    </row>
    <row r="18445" spans="5:5" ht="14.4" thickTop="1" thickBot="1">
      <c r="E18445"/>
    </row>
    <row r="18446" spans="5:5" ht="14.4" thickTop="1" thickBot="1">
      <c r="E18446"/>
    </row>
    <row r="18447" spans="5:5" ht="14.4" thickTop="1" thickBot="1">
      <c r="E18447"/>
    </row>
    <row r="18448" spans="5:5" ht="14.4" thickTop="1" thickBot="1">
      <c r="E18448"/>
    </row>
    <row r="18449" spans="5:5" ht="14.4" thickTop="1" thickBot="1">
      <c r="E18449"/>
    </row>
    <row r="18450" spans="5:5" ht="14.4" thickTop="1" thickBot="1">
      <c r="E18450"/>
    </row>
    <row r="18451" spans="5:5" ht="14.4" thickTop="1" thickBot="1">
      <c r="E18451"/>
    </row>
    <row r="18452" spans="5:5" ht="14.4" thickTop="1" thickBot="1">
      <c r="E18452"/>
    </row>
    <row r="18453" spans="5:5" ht="14.4" thickTop="1" thickBot="1">
      <c r="E18453"/>
    </row>
    <row r="18454" spans="5:5" ht="14.4" thickTop="1" thickBot="1">
      <c r="E18454"/>
    </row>
    <row r="18455" spans="5:5" ht="14.4" thickTop="1" thickBot="1">
      <c r="E18455"/>
    </row>
    <row r="18456" spans="5:5" ht="14.4" thickTop="1" thickBot="1">
      <c r="E18456"/>
    </row>
    <row r="18457" spans="5:5" ht="14.4" thickTop="1" thickBot="1">
      <c r="E18457"/>
    </row>
    <row r="18458" spans="5:5" ht="14.4" thickTop="1" thickBot="1">
      <c r="E18458"/>
    </row>
    <row r="18459" spans="5:5" ht="14.4" thickTop="1" thickBot="1">
      <c r="E18459"/>
    </row>
    <row r="18460" spans="5:5" ht="14.4" thickTop="1" thickBot="1">
      <c r="E18460"/>
    </row>
    <row r="18461" spans="5:5" ht="14.4" thickTop="1" thickBot="1">
      <c r="E18461"/>
    </row>
    <row r="18462" spans="5:5" ht="14.4" thickTop="1" thickBot="1">
      <c r="E18462"/>
    </row>
    <row r="18463" spans="5:5" ht="14.4" thickTop="1" thickBot="1">
      <c r="E18463"/>
    </row>
    <row r="18464" spans="5:5" ht="14.4" thickTop="1" thickBot="1">
      <c r="E18464"/>
    </row>
    <row r="18465" spans="5:5" ht="14.4" thickTop="1" thickBot="1">
      <c r="E18465"/>
    </row>
    <row r="18466" spans="5:5" ht="14.4" thickTop="1" thickBot="1">
      <c r="E18466"/>
    </row>
    <row r="18467" spans="5:5" ht="14.4" thickTop="1" thickBot="1">
      <c r="E18467"/>
    </row>
    <row r="18468" spans="5:5" ht="14.4" thickTop="1" thickBot="1">
      <c r="E18468"/>
    </row>
    <row r="18469" spans="5:5" ht="14.4" thickTop="1" thickBot="1">
      <c r="E18469"/>
    </row>
    <row r="18470" spans="5:5" ht="14.4" thickTop="1" thickBot="1">
      <c r="E18470"/>
    </row>
    <row r="18471" spans="5:5" ht="14.4" thickTop="1" thickBot="1">
      <c r="E18471"/>
    </row>
    <row r="18472" spans="5:5" ht="14.4" thickTop="1" thickBot="1">
      <c r="E18472"/>
    </row>
    <row r="18473" spans="5:5" ht="14.4" thickTop="1" thickBot="1">
      <c r="E18473"/>
    </row>
    <row r="18474" spans="5:5" ht="14.4" thickTop="1" thickBot="1">
      <c r="E18474"/>
    </row>
    <row r="18475" spans="5:5" ht="14.4" thickTop="1" thickBot="1">
      <c r="E18475"/>
    </row>
    <row r="18476" spans="5:5" ht="14.4" thickTop="1" thickBot="1">
      <c r="E18476"/>
    </row>
    <row r="18477" spans="5:5" ht="14.4" thickTop="1" thickBot="1">
      <c r="E18477"/>
    </row>
    <row r="18478" spans="5:5" ht="13.8" thickTop="1">
      <c r="E18478"/>
    </row>
    <row r="18479" spans="5:5">
      <c r="E18479"/>
    </row>
    <row r="18480" spans="5:5">
      <c r="E18480"/>
    </row>
    <row r="18481" spans="5:5">
      <c r="E18481"/>
    </row>
    <row r="18482" spans="5:5">
      <c r="E18482"/>
    </row>
    <row r="18483" spans="5:5">
      <c r="E18483"/>
    </row>
    <row r="18484" spans="5:5">
      <c r="E18484"/>
    </row>
    <row r="18485" spans="5:5">
      <c r="E18485"/>
    </row>
    <row r="18486" spans="5:5">
      <c r="E18486"/>
    </row>
    <row r="18487" spans="5:5">
      <c r="E18487"/>
    </row>
    <row r="18488" spans="5:5">
      <c r="E18488"/>
    </row>
    <row r="18489" spans="5:5">
      <c r="E18489"/>
    </row>
    <row r="18490" spans="5:5">
      <c r="E18490"/>
    </row>
    <row r="18491" spans="5:5" ht="13.8" thickBot="1">
      <c r="E18491"/>
    </row>
    <row r="18492" spans="5:5" ht="14.4" thickTop="1" thickBot="1">
      <c r="E18492"/>
    </row>
    <row r="18493" spans="5:5" ht="14.4" thickTop="1" thickBot="1">
      <c r="E18493"/>
    </row>
    <row r="18494" spans="5:5" ht="14.4" thickTop="1" thickBot="1">
      <c r="E18494"/>
    </row>
    <row r="18495" spans="5:5" ht="14.4" thickTop="1" thickBot="1">
      <c r="E18495"/>
    </row>
    <row r="18496" spans="5:5" ht="14.4" thickTop="1" thickBot="1">
      <c r="E18496"/>
    </row>
    <row r="18497" spans="5:5" ht="14.4" thickTop="1" thickBot="1">
      <c r="E18497"/>
    </row>
    <row r="18498" spans="5:5" ht="14.4" thickTop="1" thickBot="1">
      <c r="E18498"/>
    </row>
    <row r="18499" spans="5:5" ht="14.4" thickTop="1" thickBot="1">
      <c r="E18499"/>
    </row>
    <row r="18500" spans="5:5" ht="14.4" thickTop="1" thickBot="1">
      <c r="E18500"/>
    </row>
    <row r="18501" spans="5:5" ht="14.4" thickTop="1" thickBot="1">
      <c r="E18501"/>
    </row>
    <row r="18502" spans="5:5" ht="14.4" thickTop="1" thickBot="1">
      <c r="E18502"/>
    </row>
    <row r="18503" spans="5:5" ht="14.4" thickTop="1" thickBot="1">
      <c r="E18503"/>
    </row>
    <row r="18504" spans="5:5" ht="14.4" thickTop="1" thickBot="1">
      <c r="E18504"/>
    </row>
    <row r="18505" spans="5:5" ht="14.4" thickTop="1" thickBot="1">
      <c r="E18505"/>
    </row>
    <row r="18506" spans="5:5" ht="14.4" thickTop="1" thickBot="1">
      <c r="E18506"/>
    </row>
    <row r="18507" spans="5:5" ht="14.4" thickTop="1" thickBot="1">
      <c r="E18507"/>
    </row>
    <row r="18508" spans="5:5" ht="14.4" thickTop="1" thickBot="1">
      <c r="E18508"/>
    </row>
    <row r="18509" spans="5:5" ht="14.4" thickTop="1" thickBot="1">
      <c r="E18509"/>
    </row>
    <row r="18510" spans="5:5" ht="14.4" thickTop="1" thickBot="1">
      <c r="E18510"/>
    </row>
    <row r="18511" spans="5:5" ht="14.4" thickTop="1" thickBot="1">
      <c r="E18511"/>
    </row>
    <row r="18512" spans="5:5" ht="14.4" thickTop="1" thickBot="1">
      <c r="E18512"/>
    </row>
    <row r="18513" spans="5:5" ht="14.4" thickTop="1" thickBot="1">
      <c r="E18513"/>
    </row>
    <row r="18514" spans="5:5" ht="14.4" thickTop="1" thickBot="1">
      <c r="E18514"/>
    </row>
    <row r="18515" spans="5:5" ht="14.4" thickTop="1" thickBot="1">
      <c r="E18515"/>
    </row>
    <row r="18516" spans="5:5" ht="14.4" thickTop="1" thickBot="1">
      <c r="E18516"/>
    </row>
    <row r="18517" spans="5:5" ht="14.4" thickTop="1" thickBot="1">
      <c r="E18517"/>
    </row>
    <row r="18518" spans="5:5" ht="14.4" thickTop="1" thickBot="1">
      <c r="E18518"/>
    </row>
    <row r="18519" spans="5:5" ht="14.4" thickTop="1" thickBot="1">
      <c r="E18519"/>
    </row>
    <row r="18520" spans="5:5" ht="14.4" thickTop="1" thickBot="1">
      <c r="E18520"/>
    </row>
    <row r="18521" spans="5:5" ht="14.4" thickTop="1" thickBot="1">
      <c r="E18521"/>
    </row>
    <row r="18522" spans="5:5" ht="14.4" thickTop="1" thickBot="1">
      <c r="E18522"/>
    </row>
    <row r="18523" spans="5:5" ht="14.4" thickTop="1" thickBot="1">
      <c r="E18523"/>
    </row>
    <row r="18524" spans="5:5" ht="14.4" thickTop="1" thickBot="1">
      <c r="E18524"/>
    </row>
    <row r="18525" spans="5:5" ht="14.4" thickTop="1" thickBot="1">
      <c r="E18525"/>
    </row>
    <row r="18526" spans="5:5" ht="14.4" thickTop="1" thickBot="1">
      <c r="E18526"/>
    </row>
    <row r="18527" spans="5:5" ht="14.4" thickTop="1" thickBot="1">
      <c r="E18527"/>
    </row>
    <row r="18528" spans="5:5" ht="14.4" thickTop="1" thickBot="1">
      <c r="E18528"/>
    </row>
    <row r="18529" spans="5:5" ht="14.4" thickTop="1" thickBot="1">
      <c r="E18529"/>
    </row>
    <row r="18530" spans="5:5" ht="14.4" thickTop="1" thickBot="1">
      <c r="E18530"/>
    </row>
    <row r="18531" spans="5:5" ht="14.4" thickTop="1" thickBot="1">
      <c r="E18531"/>
    </row>
    <row r="18532" spans="5:5" ht="14.4" thickTop="1" thickBot="1">
      <c r="E18532"/>
    </row>
    <row r="18533" spans="5:5" ht="14.4" thickTop="1" thickBot="1">
      <c r="E18533"/>
    </row>
    <row r="18534" spans="5:5" ht="14.4" thickTop="1" thickBot="1">
      <c r="E18534"/>
    </row>
    <row r="18535" spans="5:5" ht="14.4" thickTop="1" thickBot="1">
      <c r="E18535"/>
    </row>
    <row r="18536" spans="5:5" ht="14.4" thickTop="1" thickBot="1">
      <c r="E18536"/>
    </row>
    <row r="18537" spans="5:5" ht="14.4" thickTop="1" thickBot="1">
      <c r="E18537"/>
    </row>
    <row r="18538" spans="5:5" ht="14.4" thickTop="1" thickBot="1">
      <c r="E18538"/>
    </row>
    <row r="18539" spans="5:5" ht="14.4" thickTop="1" thickBot="1">
      <c r="E18539"/>
    </row>
    <row r="18540" spans="5:5" ht="14.4" thickTop="1" thickBot="1">
      <c r="E18540"/>
    </row>
    <row r="18541" spans="5:5" ht="14.4" thickTop="1" thickBot="1">
      <c r="E18541"/>
    </row>
    <row r="18542" spans="5:5" ht="14.4" thickTop="1" thickBot="1">
      <c r="E18542"/>
    </row>
    <row r="18543" spans="5:5" ht="14.4" thickTop="1" thickBot="1">
      <c r="E18543"/>
    </row>
    <row r="18544" spans="5:5" ht="14.4" thickTop="1" thickBot="1">
      <c r="E18544"/>
    </row>
    <row r="18545" spans="5:5" ht="14.4" thickTop="1" thickBot="1">
      <c r="E18545"/>
    </row>
    <row r="18546" spans="5:5" ht="14.4" thickTop="1" thickBot="1">
      <c r="E18546"/>
    </row>
    <row r="18547" spans="5:5" ht="14.4" thickTop="1" thickBot="1">
      <c r="E18547"/>
    </row>
    <row r="18548" spans="5:5" ht="13.8" thickTop="1">
      <c r="E18548"/>
    </row>
    <row r="18549" spans="5:5">
      <c r="E18549"/>
    </row>
    <row r="18550" spans="5:5">
      <c r="E18550"/>
    </row>
    <row r="18551" spans="5:5">
      <c r="E18551"/>
    </row>
    <row r="18552" spans="5:5">
      <c r="E18552"/>
    </row>
    <row r="18553" spans="5:5">
      <c r="E18553"/>
    </row>
    <row r="18554" spans="5:5">
      <c r="E18554"/>
    </row>
    <row r="18555" spans="5:5">
      <c r="E18555"/>
    </row>
    <row r="18556" spans="5:5">
      <c r="E18556"/>
    </row>
    <row r="18557" spans="5:5">
      <c r="E18557"/>
    </row>
    <row r="18558" spans="5:5">
      <c r="E18558"/>
    </row>
    <row r="18559" spans="5:5">
      <c r="E18559"/>
    </row>
    <row r="18560" spans="5:5">
      <c r="E18560"/>
    </row>
    <row r="18561" spans="5:5" ht="13.8" thickBot="1">
      <c r="E18561"/>
    </row>
    <row r="18562" spans="5:5" ht="14.4" thickTop="1" thickBot="1">
      <c r="E18562"/>
    </row>
    <row r="18563" spans="5:5" ht="14.4" thickTop="1" thickBot="1">
      <c r="E18563"/>
    </row>
    <row r="18564" spans="5:5" ht="14.4" thickTop="1" thickBot="1">
      <c r="E18564"/>
    </row>
    <row r="18565" spans="5:5" ht="14.4" thickTop="1" thickBot="1">
      <c r="E18565"/>
    </row>
    <row r="18566" spans="5:5" ht="14.4" thickTop="1" thickBot="1">
      <c r="E18566"/>
    </row>
    <row r="18567" spans="5:5" ht="14.4" thickTop="1" thickBot="1">
      <c r="E18567"/>
    </row>
    <row r="18568" spans="5:5" ht="14.4" thickTop="1" thickBot="1">
      <c r="E18568"/>
    </row>
    <row r="18569" spans="5:5" ht="14.4" thickTop="1" thickBot="1">
      <c r="E18569"/>
    </row>
    <row r="18570" spans="5:5" ht="14.4" thickTop="1" thickBot="1">
      <c r="E18570"/>
    </row>
    <row r="18571" spans="5:5" ht="14.4" thickTop="1" thickBot="1">
      <c r="E18571"/>
    </row>
    <row r="18572" spans="5:5" ht="14.4" thickTop="1" thickBot="1">
      <c r="E18572"/>
    </row>
    <row r="18573" spans="5:5" ht="14.4" thickTop="1" thickBot="1">
      <c r="E18573"/>
    </row>
    <row r="18574" spans="5:5" ht="14.4" thickTop="1" thickBot="1">
      <c r="E18574"/>
    </row>
    <row r="18575" spans="5:5" ht="14.4" thickTop="1" thickBot="1">
      <c r="E18575"/>
    </row>
    <row r="18576" spans="5:5" ht="14.4" thickTop="1" thickBot="1">
      <c r="E18576"/>
    </row>
    <row r="18577" spans="5:5" ht="14.4" thickTop="1" thickBot="1">
      <c r="E18577"/>
    </row>
    <row r="18578" spans="5:5" ht="14.4" thickTop="1" thickBot="1">
      <c r="E18578"/>
    </row>
    <row r="18579" spans="5:5" ht="14.4" thickTop="1" thickBot="1">
      <c r="E18579"/>
    </row>
    <row r="18580" spans="5:5" ht="14.4" thickTop="1" thickBot="1">
      <c r="E18580"/>
    </row>
    <row r="18581" spans="5:5" ht="14.4" thickTop="1" thickBot="1">
      <c r="E18581"/>
    </row>
    <row r="18582" spans="5:5" ht="14.4" thickTop="1" thickBot="1">
      <c r="E18582"/>
    </row>
    <row r="18583" spans="5:5" ht="14.4" thickTop="1" thickBot="1">
      <c r="E18583"/>
    </row>
    <row r="18584" spans="5:5" ht="14.4" thickTop="1" thickBot="1">
      <c r="E18584"/>
    </row>
    <row r="18585" spans="5:5" ht="14.4" thickTop="1" thickBot="1">
      <c r="E18585"/>
    </row>
    <row r="18586" spans="5:5" ht="14.4" thickTop="1" thickBot="1">
      <c r="E18586"/>
    </row>
    <row r="18587" spans="5:5" ht="14.4" thickTop="1" thickBot="1">
      <c r="E18587"/>
    </row>
    <row r="18588" spans="5:5" ht="14.4" thickTop="1" thickBot="1">
      <c r="E18588"/>
    </row>
    <row r="18589" spans="5:5" ht="14.4" thickTop="1" thickBot="1">
      <c r="E18589"/>
    </row>
    <row r="18590" spans="5:5" ht="14.4" thickTop="1" thickBot="1">
      <c r="E18590"/>
    </row>
    <row r="18591" spans="5:5" ht="14.4" thickTop="1" thickBot="1">
      <c r="E18591"/>
    </row>
    <row r="18592" spans="5:5" ht="14.4" thickTop="1" thickBot="1">
      <c r="E18592"/>
    </row>
    <row r="18593" spans="5:5" ht="14.4" thickTop="1" thickBot="1">
      <c r="E18593"/>
    </row>
    <row r="18594" spans="5:5" ht="14.4" thickTop="1" thickBot="1">
      <c r="E18594"/>
    </row>
    <row r="18595" spans="5:5" ht="14.4" thickTop="1" thickBot="1">
      <c r="E18595"/>
    </row>
    <row r="18596" spans="5:5" ht="14.4" thickTop="1" thickBot="1">
      <c r="E18596"/>
    </row>
    <row r="18597" spans="5:5" ht="14.4" thickTop="1" thickBot="1">
      <c r="E18597"/>
    </row>
    <row r="18598" spans="5:5" ht="14.4" thickTop="1" thickBot="1">
      <c r="E18598"/>
    </row>
    <row r="18599" spans="5:5" ht="14.4" thickTop="1" thickBot="1">
      <c r="E18599"/>
    </row>
    <row r="18600" spans="5:5" ht="14.4" thickTop="1" thickBot="1">
      <c r="E18600"/>
    </row>
    <row r="18601" spans="5:5" ht="14.4" thickTop="1" thickBot="1">
      <c r="E18601"/>
    </row>
    <row r="18602" spans="5:5" ht="14.4" thickTop="1" thickBot="1">
      <c r="E18602"/>
    </row>
    <row r="18603" spans="5:5" ht="14.4" thickTop="1" thickBot="1">
      <c r="E18603"/>
    </row>
    <row r="18604" spans="5:5" ht="14.4" thickTop="1" thickBot="1">
      <c r="E18604"/>
    </row>
    <row r="18605" spans="5:5" ht="14.4" thickTop="1" thickBot="1">
      <c r="E18605"/>
    </row>
    <row r="18606" spans="5:5" ht="14.4" thickTop="1" thickBot="1">
      <c r="E18606"/>
    </row>
    <row r="18607" spans="5:5" ht="14.4" thickTop="1" thickBot="1">
      <c r="E18607"/>
    </row>
    <row r="18608" spans="5:5" ht="14.4" thickTop="1" thickBot="1">
      <c r="E18608"/>
    </row>
    <row r="18609" spans="5:5" ht="14.4" thickTop="1" thickBot="1">
      <c r="E18609"/>
    </row>
    <row r="18610" spans="5:5" ht="14.4" thickTop="1" thickBot="1">
      <c r="E18610"/>
    </row>
    <row r="18611" spans="5:5" ht="14.4" thickTop="1" thickBot="1">
      <c r="E18611"/>
    </row>
    <row r="18612" spans="5:5" ht="14.4" thickTop="1" thickBot="1">
      <c r="E18612"/>
    </row>
    <row r="18613" spans="5:5" ht="14.4" thickTop="1" thickBot="1">
      <c r="E18613"/>
    </row>
    <row r="18614" spans="5:5" ht="14.4" thickTop="1" thickBot="1">
      <c r="E18614"/>
    </row>
    <row r="18615" spans="5:5" ht="14.4" thickTop="1" thickBot="1">
      <c r="E18615"/>
    </row>
    <row r="18616" spans="5:5" ht="14.4" thickTop="1" thickBot="1">
      <c r="E18616"/>
    </row>
    <row r="18617" spans="5:5" ht="14.4" thickTop="1" thickBot="1">
      <c r="E18617"/>
    </row>
    <row r="18618" spans="5:5" ht="13.8" thickTop="1">
      <c r="E18618"/>
    </row>
    <row r="18619" spans="5:5">
      <c r="E18619"/>
    </row>
    <row r="18620" spans="5:5">
      <c r="E18620"/>
    </row>
    <row r="18621" spans="5:5">
      <c r="E18621"/>
    </row>
    <row r="18622" spans="5:5">
      <c r="E18622"/>
    </row>
    <row r="18623" spans="5:5">
      <c r="E18623"/>
    </row>
    <row r="18624" spans="5:5">
      <c r="E18624"/>
    </row>
    <row r="18625" spans="5:5">
      <c r="E18625"/>
    </row>
    <row r="18626" spans="5:5">
      <c r="E18626"/>
    </row>
    <row r="18627" spans="5:5">
      <c r="E18627"/>
    </row>
    <row r="18628" spans="5:5">
      <c r="E18628"/>
    </row>
    <row r="18629" spans="5:5">
      <c r="E18629"/>
    </row>
    <row r="18630" spans="5:5">
      <c r="E18630"/>
    </row>
    <row r="18631" spans="5:5" ht="13.8" thickBot="1">
      <c r="E18631"/>
    </row>
    <row r="18632" spans="5:5" ht="14.4" thickTop="1" thickBot="1">
      <c r="E18632"/>
    </row>
    <row r="18633" spans="5:5" ht="14.4" thickTop="1" thickBot="1">
      <c r="E18633"/>
    </row>
    <row r="18634" spans="5:5" ht="14.4" thickTop="1" thickBot="1">
      <c r="E18634"/>
    </row>
    <row r="18635" spans="5:5" ht="14.4" thickTop="1" thickBot="1">
      <c r="E18635"/>
    </row>
    <row r="18636" spans="5:5" ht="14.4" thickTop="1" thickBot="1">
      <c r="E18636"/>
    </row>
    <row r="18637" spans="5:5" ht="14.4" thickTop="1" thickBot="1">
      <c r="E18637"/>
    </row>
    <row r="18638" spans="5:5" ht="14.4" thickTop="1" thickBot="1">
      <c r="E18638"/>
    </row>
    <row r="18639" spans="5:5" ht="14.4" thickTop="1" thickBot="1">
      <c r="E18639"/>
    </row>
    <row r="18640" spans="5:5" ht="14.4" thickTop="1" thickBot="1">
      <c r="E18640"/>
    </row>
    <row r="18641" spans="5:5" ht="14.4" thickTop="1" thickBot="1">
      <c r="E18641"/>
    </row>
    <row r="18642" spans="5:5" ht="14.4" thickTop="1" thickBot="1">
      <c r="E18642"/>
    </row>
    <row r="18643" spans="5:5" ht="14.4" thickTop="1" thickBot="1">
      <c r="E18643"/>
    </row>
    <row r="18644" spans="5:5" ht="14.4" thickTop="1" thickBot="1">
      <c r="E18644"/>
    </row>
    <row r="18645" spans="5:5" ht="14.4" thickTop="1" thickBot="1">
      <c r="E18645"/>
    </row>
    <row r="18646" spans="5:5" ht="14.4" thickTop="1" thickBot="1">
      <c r="E18646"/>
    </row>
    <row r="18647" spans="5:5" ht="14.4" thickTop="1" thickBot="1">
      <c r="E18647"/>
    </row>
    <row r="18648" spans="5:5" ht="14.4" thickTop="1" thickBot="1">
      <c r="E18648"/>
    </row>
    <row r="18649" spans="5:5" ht="14.4" thickTop="1" thickBot="1">
      <c r="E18649"/>
    </row>
    <row r="18650" spans="5:5" ht="14.4" thickTop="1" thickBot="1">
      <c r="E18650"/>
    </row>
    <row r="18651" spans="5:5" ht="14.4" thickTop="1" thickBot="1">
      <c r="E18651"/>
    </row>
    <row r="18652" spans="5:5" ht="14.4" thickTop="1" thickBot="1">
      <c r="E18652"/>
    </row>
    <row r="18653" spans="5:5" ht="14.4" thickTop="1" thickBot="1">
      <c r="E18653"/>
    </row>
    <row r="18654" spans="5:5" ht="14.4" thickTop="1" thickBot="1">
      <c r="E18654"/>
    </row>
    <row r="18655" spans="5:5" ht="14.4" thickTop="1" thickBot="1">
      <c r="E18655"/>
    </row>
    <row r="18656" spans="5:5" ht="14.4" thickTop="1" thickBot="1">
      <c r="E18656"/>
    </row>
    <row r="18657" spans="5:5" ht="14.4" thickTop="1" thickBot="1">
      <c r="E18657"/>
    </row>
    <row r="18658" spans="5:5" ht="14.4" thickTop="1" thickBot="1">
      <c r="E18658"/>
    </row>
    <row r="18659" spans="5:5" ht="14.4" thickTop="1" thickBot="1">
      <c r="E18659"/>
    </row>
    <row r="18660" spans="5:5" ht="14.4" thickTop="1" thickBot="1">
      <c r="E18660"/>
    </row>
    <row r="18661" spans="5:5" ht="14.4" thickTop="1" thickBot="1">
      <c r="E18661"/>
    </row>
    <row r="18662" spans="5:5" ht="14.4" thickTop="1" thickBot="1">
      <c r="E18662"/>
    </row>
    <row r="18663" spans="5:5" ht="14.4" thickTop="1" thickBot="1">
      <c r="E18663"/>
    </row>
    <row r="18664" spans="5:5" ht="14.4" thickTop="1" thickBot="1">
      <c r="E18664"/>
    </row>
    <row r="18665" spans="5:5" ht="14.4" thickTop="1" thickBot="1">
      <c r="E18665"/>
    </row>
    <row r="18666" spans="5:5" ht="14.4" thickTop="1" thickBot="1">
      <c r="E18666"/>
    </row>
    <row r="18667" spans="5:5" ht="14.4" thickTop="1" thickBot="1">
      <c r="E18667"/>
    </row>
    <row r="18668" spans="5:5" ht="14.4" thickTop="1" thickBot="1">
      <c r="E18668"/>
    </row>
    <row r="18669" spans="5:5" ht="14.4" thickTop="1" thickBot="1">
      <c r="E18669"/>
    </row>
    <row r="18670" spans="5:5" ht="14.4" thickTop="1" thickBot="1">
      <c r="E18670"/>
    </row>
    <row r="18671" spans="5:5" ht="14.4" thickTop="1" thickBot="1">
      <c r="E18671"/>
    </row>
    <row r="18672" spans="5:5" ht="14.4" thickTop="1" thickBot="1">
      <c r="E18672"/>
    </row>
    <row r="18673" spans="5:5" ht="14.4" thickTop="1" thickBot="1">
      <c r="E18673"/>
    </row>
    <row r="18674" spans="5:5" ht="14.4" thickTop="1" thickBot="1">
      <c r="E18674"/>
    </row>
    <row r="18675" spans="5:5" ht="14.4" thickTop="1" thickBot="1">
      <c r="E18675"/>
    </row>
    <row r="18676" spans="5:5" ht="14.4" thickTop="1" thickBot="1">
      <c r="E18676"/>
    </row>
    <row r="18677" spans="5:5" ht="14.4" thickTop="1" thickBot="1">
      <c r="E18677"/>
    </row>
    <row r="18678" spans="5:5" ht="14.4" thickTop="1" thickBot="1">
      <c r="E18678"/>
    </row>
    <row r="18679" spans="5:5" ht="14.4" thickTop="1" thickBot="1">
      <c r="E18679"/>
    </row>
    <row r="18680" spans="5:5" ht="14.4" thickTop="1" thickBot="1">
      <c r="E18680"/>
    </row>
    <row r="18681" spans="5:5" ht="14.4" thickTop="1" thickBot="1">
      <c r="E18681"/>
    </row>
    <row r="18682" spans="5:5" ht="14.4" thickTop="1" thickBot="1">
      <c r="E18682"/>
    </row>
    <row r="18683" spans="5:5" ht="14.4" thickTop="1" thickBot="1">
      <c r="E18683"/>
    </row>
    <row r="18684" spans="5:5" ht="14.4" thickTop="1" thickBot="1">
      <c r="E18684"/>
    </row>
    <row r="18685" spans="5:5" ht="14.4" thickTop="1" thickBot="1">
      <c r="E18685"/>
    </row>
    <row r="18686" spans="5:5" ht="14.4" thickTop="1" thickBot="1">
      <c r="E18686"/>
    </row>
    <row r="18687" spans="5:5" ht="14.4" thickTop="1" thickBot="1">
      <c r="E18687"/>
    </row>
    <row r="18688" spans="5:5" ht="13.8" thickTop="1">
      <c r="E18688"/>
    </row>
    <row r="18689" spans="5:5">
      <c r="E18689"/>
    </row>
    <row r="18690" spans="5:5">
      <c r="E18690"/>
    </row>
    <row r="18691" spans="5:5">
      <c r="E18691"/>
    </row>
    <row r="18692" spans="5:5">
      <c r="E18692"/>
    </row>
    <row r="18693" spans="5:5">
      <c r="E18693"/>
    </row>
    <row r="18694" spans="5:5">
      <c r="E18694"/>
    </row>
    <row r="18695" spans="5:5">
      <c r="E18695"/>
    </row>
    <row r="18696" spans="5:5">
      <c r="E18696"/>
    </row>
    <row r="18697" spans="5:5">
      <c r="E18697"/>
    </row>
    <row r="18698" spans="5:5">
      <c r="E18698"/>
    </row>
    <row r="18699" spans="5:5">
      <c r="E18699"/>
    </row>
    <row r="18700" spans="5:5">
      <c r="E18700"/>
    </row>
    <row r="18701" spans="5:5" ht="13.8" thickBot="1">
      <c r="E18701"/>
    </row>
    <row r="18702" spans="5:5" ht="14.4" thickTop="1" thickBot="1">
      <c r="E18702"/>
    </row>
    <row r="18703" spans="5:5" ht="14.4" thickTop="1" thickBot="1">
      <c r="E18703"/>
    </row>
    <row r="18704" spans="5:5" ht="14.4" thickTop="1" thickBot="1">
      <c r="E18704"/>
    </row>
    <row r="18705" spans="5:5" ht="14.4" thickTop="1" thickBot="1">
      <c r="E18705"/>
    </row>
    <row r="18706" spans="5:5" ht="14.4" thickTop="1" thickBot="1">
      <c r="E18706"/>
    </row>
    <row r="18707" spans="5:5" ht="14.4" thickTop="1" thickBot="1">
      <c r="E18707"/>
    </row>
    <row r="18708" spans="5:5" ht="14.4" thickTop="1" thickBot="1">
      <c r="E18708"/>
    </row>
    <row r="18709" spans="5:5" ht="14.4" thickTop="1" thickBot="1">
      <c r="E18709"/>
    </row>
    <row r="18710" spans="5:5" ht="14.4" thickTop="1" thickBot="1">
      <c r="E18710"/>
    </row>
    <row r="18711" spans="5:5" ht="14.4" thickTop="1" thickBot="1">
      <c r="E18711"/>
    </row>
    <row r="18712" spans="5:5" ht="14.4" thickTop="1" thickBot="1">
      <c r="E18712"/>
    </row>
    <row r="18713" spans="5:5" ht="14.4" thickTop="1" thickBot="1">
      <c r="E18713"/>
    </row>
    <row r="18714" spans="5:5" ht="14.4" thickTop="1" thickBot="1">
      <c r="E18714"/>
    </row>
    <row r="18715" spans="5:5" ht="14.4" thickTop="1" thickBot="1">
      <c r="E18715"/>
    </row>
    <row r="18716" spans="5:5" ht="14.4" thickTop="1" thickBot="1">
      <c r="E18716"/>
    </row>
    <row r="18717" spans="5:5" ht="14.4" thickTop="1" thickBot="1">
      <c r="E18717"/>
    </row>
    <row r="18718" spans="5:5" ht="14.4" thickTop="1" thickBot="1">
      <c r="E18718"/>
    </row>
    <row r="18719" spans="5:5" ht="14.4" thickTop="1" thickBot="1">
      <c r="E18719"/>
    </row>
    <row r="18720" spans="5:5" ht="14.4" thickTop="1" thickBot="1">
      <c r="E18720"/>
    </row>
    <row r="18721" spans="5:5" ht="14.4" thickTop="1" thickBot="1">
      <c r="E18721"/>
    </row>
    <row r="18722" spans="5:5" ht="14.4" thickTop="1" thickBot="1">
      <c r="E18722"/>
    </row>
    <row r="18723" spans="5:5" ht="14.4" thickTop="1" thickBot="1">
      <c r="E18723"/>
    </row>
    <row r="18724" spans="5:5" ht="14.4" thickTop="1" thickBot="1">
      <c r="E18724"/>
    </row>
    <row r="18725" spans="5:5" ht="14.4" thickTop="1" thickBot="1">
      <c r="E18725"/>
    </row>
    <row r="18726" spans="5:5" ht="14.4" thickTop="1" thickBot="1">
      <c r="E18726"/>
    </row>
    <row r="18727" spans="5:5" ht="14.4" thickTop="1" thickBot="1">
      <c r="E18727"/>
    </row>
    <row r="18728" spans="5:5" ht="14.4" thickTop="1" thickBot="1">
      <c r="E18728"/>
    </row>
    <row r="18729" spans="5:5" ht="14.4" thickTop="1" thickBot="1">
      <c r="E18729"/>
    </row>
    <row r="18730" spans="5:5" ht="14.4" thickTop="1" thickBot="1">
      <c r="E18730"/>
    </row>
    <row r="18731" spans="5:5" ht="14.4" thickTop="1" thickBot="1">
      <c r="E18731"/>
    </row>
    <row r="18732" spans="5:5" ht="14.4" thickTop="1" thickBot="1">
      <c r="E18732"/>
    </row>
    <row r="18733" spans="5:5" ht="14.4" thickTop="1" thickBot="1">
      <c r="E18733"/>
    </row>
    <row r="18734" spans="5:5" ht="14.4" thickTop="1" thickBot="1">
      <c r="E18734"/>
    </row>
    <row r="18735" spans="5:5" ht="14.4" thickTop="1" thickBot="1">
      <c r="E18735"/>
    </row>
    <row r="18736" spans="5:5" ht="14.4" thickTop="1" thickBot="1">
      <c r="E18736"/>
    </row>
    <row r="18737" spans="5:5" ht="14.4" thickTop="1" thickBot="1">
      <c r="E18737"/>
    </row>
    <row r="18738" spans="5:5" ht="14.4" thickTop="1" thickBot="1">
      <c r="E18738"/>
    </row>
    <row r="18739" spans="5:5" ht="14.4" thickTop="1" thickBot="1">
      <c r="E18739"/>
    </row>
    <row r="18740" spans="5:5" ht="14.4" thickTop="1" thickBot="1">
      <c r="E18740"/>
    </row>
    <row r="18741" spans="5:5" ht="14.4" thickTop="1" thickBot="1">
      <c r="E18741"/>
    </row>
    <row r="18742" spans="5:5" ht="14.4" thickTop="1" thickBot="1">
      <c r="E18742"/>
    </row>
    <row r="18743" spans="5:5" ht="14.4" thickTop="1" thickBot="1">
      <c r="E18743"/>
    </row>
    <row r="18744" spans="5:5" ht="14.4" thickTop="1" thickBot="1">
      <c r="E18744"/>
    </row>
    <row r="18745" spans="5:5" ht="14.4" thickTop="1" thickBot="1">
      <c r="E18745"/>
    </row>
    <row r="18746" spans="5:5" ht="14.4" thickTop="1" thickBot="1">
      <c r="E18746"/>
    </row>
    <row r="18747" spans="5:5" ht="14.4" thickTop="1" thickBot="1">
      <c r="E18747"/>
    </row>
    <row r="18748" spans="5:5" ht="14.4" thickTop="1" thickBot="1">
      <c r="E18748"/>
    </row>
    <row r="18749" spans="5:5" ht="14.4" thickTop="1" thickBot="1">
      <c r="E18749"/>
    </row>
    <row r="18750" spans="5:5" ht="14.4" thickTop="1" thickBot="1">
      <c r="E18750"/>
    </row>
    <row r="18751" spans="5:5" ht="14.4" thickTop="1" thickBot="1">
      <c r="E18751"/>
    </row>
    <row r="18752" spans="5:5" ht="14.4" thickTop="1" thickBot="1">
      <c r="E18752"/>
    </row>
    <row r="18753" spans="5:5" ht="14.4" thickTop="1" thickBot="1">
      <c r="E18753"/>
    </row>
    <row r="18754" spans="5:5" ht="14.4" thickTop="1" thickBot="1">
      <c r="E18754"/>
    </row>
    <row r="18755" spans="5:5" ht="14.4" thickTop="1" thickBot="1">
      <c r="E18755"/>
    </row>
    <row r="18756" spans="5:5" ht="14.4" thickTop="1" thickBot="1">
      <c r="E18756"/>
    </row>
    <row r="18757" spans="5:5" ht="14.4" thickTop="1" thickBot="1">
      <c r="E18757"/>
    </row>
    <row r="18758" spans="5:5" ht="13.8" thickTop="1">
      <c r="E18758"/>
    </row>
    <row r="18759" spans="5:5">
      <c r="E18759"/>
    </row>
    <row r="18760" spans="5:5">
      <c r="E18760"/>
    </row>
    <row r="18761" spans="5:5">
      <c r="E18761"/>
    </row>
    <row r="18762" spans="5:5">
      <c r="E18762"/>
    </row>
    <row r="18763" spans="5:5">
      <c r="E18763"/>
    </row>
    <row r="18764" spans="5:5">
      <c r="E18764"/>
    </row>
    <row r="18765" spans="5:5">
      <c r="E18765"/>
    </row>
    <row r="18766" spans="5:5">
      <c r="E18766"/>
    </row>
    <row r="18767" spans="5:5">
      <c r="E18767"/>
    </row>
    <row r="18768" spans="5:5">
      <c r="E18768"/>
    </row>
    <row r="18769" spans="5:5">
      <c r="E18769"/>
    </row>
    <row r="18770" spans="5:5">
      <c r="E18770"/>
    </row>
    <row r="18771" spans="5:5" ht="13.8" thickBot="1">
      <c r="E18771"/>
    </row>
    <row r="18772" spans="5:5" ht="14.4" thickTop="1" thickBot="1">
      <c r="E18772"/>
    </row>
    <row r="18773" spans="5:5" ht="14.4" thickTop="1" thickBot="1">
      <c r="E18773"/>
    </row>
    <row r="18774" spans="5:5" ht="14.4" thickTop="1" thickBot="1">
      <c r="E18774"/>
    </row>
    <row r="18775" spans="5:5" ht="14.4" thickTop="1" thickBot="1">
      <c r="E18775"/>
    </row>
    <row r="18776" spans="5:5" ht="14.4" thickTop="1" thickBot="1">
      <c r="E18776"/>
    </row>
    <row r="18777" spans="5:5" ht="14.4" thickTop="1" thickBot="1">
      <c r="E18777"/>
    </row>
    <row r="18778" spans="5:5" ht="14.4" thickTop="1" thickBot="1">
      <c r="E18778"/>
    </row>
    <row r="18779" spans="5:5" ht="14.4" thickTop="1" thickBot="1">
      <c r="E18779"/>
    </row>
    <row r="18780" spans="5:5" ht="14.4" thickTop="1" thickBot="1">
      <c r="E18780"/>
    </row>
    <row r="18781" spans="5:5" ht="14.4" thickTop="1" thickBot="1">
      <c r="E18781"/>
    </row>
    <row r="18782" spans="5:5" ht="14.4" thickTop="1" thickBot="1">
      <c r="E18782"/>
    </row>
    <row r="18783" spans="5:5" ht="14.4" thickTop="1" thickBot="1">
      <c r="E18783"/>
    </row>
    <row r="18784" spans="5:5" ht="14.4" thickTop="1" thickBot="1">
      <c r="E18784"/>
    </row>
    <row r="18785" spans="5:5" ht="14.4" thickTop="1" thickBot="1">
      <c r="E18785"/>
    </row>
    <row r="18786" spans="5:5" ht="14.4" thickTop="1" thickBot="1">
      <c r="E18786"/>
    </row>
    <row r="18787" spans="5:5" ht="14.4" thickTop="1" thickBot="1">
      <c r="E18787"/>
    </row>
    <row r="18788" spans="5:5" ht="14.4" thickTop="1" thickBot="1">
      <c r="E18788"/>
    </row>
    <row r="18789" spans="5:5" ht="14.4" thickTop="1" thickBot="1">
      <c r="E18789"/>
    </row>
    <row r="18790" spans="5:5" ht="14.4" thickTop="1" thickBot="1">
      <c r="E18790"/>
    </row>
    <row r="18791" spans="5:5" ht="14.4" thickTop="1" thickBot="1">
      <c r="E18791"/>
    </row>
    <row r="18792" spans="5:5" ht="14.4" thickTop="1" thickBot="1">
      <c r="E18792"/>
    </row>
    <row r="18793" spans="5:5" ht="14.4" thickTop="1" thickBot="1">
      <c r="E18793"/>
    </row>
    <row r="18794" spans="5:5" ht="14.4" thickTop="1" thickBot="1">
      <c r="E18794"/>
    </row>
    <row r="18795" spans="5:5" ht="14.4" thickTop="1" thickBot="1">
      <c r="E18795"/>
    </row>
    <row r="18796" spans="5:5" ht="14.4" thickTop="1" thickBot="1">
      <c r="E18796"/>
    </row>
    <row r="18797" spans="5:5" ht="14.4" thickTop="1" thickBot="1">
      <c r="E18797"/>
    </row>
    <row r="18798" spans="5:5" ht="14.4" thickTop="1" thickBot="1">
      <c r="E18798"/>
    </row>
    <row r="18799" spans="5:5" ht="14.4" thickTop="1" thickBot="1">
      <c r="E18799"/>
    </row>
    <row r="18800" spans="5:5" ht="14.4" thickTop="1" thickBot="1">
      <c r="E18800"/>
    </row>
    <row r="18801" spans="5:5" ht="14.4" thickTop="1" thickBot="1">
      <c r="E18801"/>
    </row>
    <row r="18802" spans="5:5" ht="14.4" thickTop="1" thickBot="1">
      <c r="E18802"/>
    </row>
    <row r="18803" spans="5:5" ht="14.4" thickTop="1" thickBot="1">
      <c r="E18803"/>
    </row>
    <row r="18804" spans="5:5" ht="14.4" thickTop="1" thickBot="1">
      <c r="E18804"/>
    </row>
    <row r="18805" spans="5:5" ht="14.4" thickTop="1" thickBot="1">
      <c r="E18805"/>
    </row>
    <row r="18806" spans="5:5" ht="14.4" thickTop="1" thickBot="1">
      <c r="E18806"/>
    </row>
    <row r="18807" spans="5:5" ht="14.4" thickTop="1" thickBot="1">
      <c r="E18807"/>
    </row>
    <row r="18808" spans="5:5" ht="14.4" thickTop="1" thickBot="1">
      <c r="E18808"/>
    </row>
    <row r="18809" spans="5:5" ht="14.4" thickTop="1" thickBot="1">
      <c r="E18809"/>
    </row>
    <row r="18810" spans="5:5" ht="14.4" thickTop="1" thickBot="1">
      <c r="E18810"/>
    </row>
    <row r="18811" spans="5:5" ht="14.4" thickTop="1" thickBot="1">
      <c r="E18811"/>
    </row>
    <row r="18812" spans="5:5" ht="14.4" thickTop="1" thickBot="1">
      <c r="E18812"/>
    </row>
    <row r="18813" spans="5:5" ht="14.4" thickTop="1" thickBot="1">
      <c r="E18813"/>
    </row>
    <row r="18814" spans="5:5" ht="14.4" thickTop="1" thickBot="1">
      <c r="E18814"/>
    </row>
    <row r="18815" spans="5:5" ht="14.4" thickTop="1" thickBot="1">
      <c r="E18815"/>
    </row>
    <row r="18816" spans="5:5" ht="14.4" thickTop="1" thickBot="1">
      <c r="E18816"/>
    </row>
    <row r="18817" spans="5:5" ht="14.4" thickTop="1" thickBot="1">
      <c r="E18817"/>
    </row>
    <row r="18818" spans="5:5" ht="14.4" thickTop="1" thickBot="1">
      <c r="E18818"/>
    </row>
    <row r="18819" spans="5:5" ht="14.4" thickTop="1" thickBot="1">
      <c r="E18819"/>
    </row>
    <row r="18820" spans="5:5" ht="14.4" thickTop="1" thickBot="1">
      <c r="E18820"/>
    </row>
    <row r="18821" spans="5:5" ht="14.4" thickTop="1" thickBot="1">
      <c r="E18821"/>
    </row>
    <row r="18822" spans="5:5" ht="14.4" thickTop="1" thickBot="1">
      <c r="E18822"/>
    </row>
    <row r="18823" spans="5:5" ht="14.4" thickTop="1" thickBot="1">
      <c r="E18823"/>
    </row>
    <row r="18824" spans="5:5" ht="14.4" thickTop="1" thickBot="1">
      <c r="E18824"/>
    </row>
    <row r="18825" spans="5:5" ht="14.4" thickTop="1" thickBot="1">
      <c r="E18825"/>
    </row>
    <row r="18826" spans="5:5" ht="14.4" thickTop="1" thickBot="1">
      <c r="E18826"/>
    </row>
    <row r="18827" spans="5:5" ht="14.4" thickTop="1" thickBot="1">
      <c r="E18827"/>
    </row>
    <row r="18828" spans="5:5" ht="13.8" thickTop="1">
      <c r="E18828"/>
    </row>
    <row r="18829" spans="5:5">
      <c r="E18829"/>
    </row>
    <row r="18830" spans="5:5">
      <c r="E18830"/>
    </row>
    <row r="18831" spans="5:5">
      <c r="E18831"/>
    </row>
    <row r="18832" spans="5:5">
      <c r="E18832"/>
    </row>
    <row r="18833" spans="5:5">
      <c r="E18833"/>
    </row>
    <row r="18834" spans="5:5">
      <c r="E18834"/>
    </row>
    <row r="18835" spans="5:5">
      <c r="E18835"/>
    </row>
    <row r="18836" spans="5:5">
      <c r="E18836"/>
    </row>
    <row r="18837" spans="5:5">
      <c r="E18837"/>
    </row>
    <row r="18838" spans="5:5">
      <c r="E18838"/>
    </row>
    <row r="18839" spans="5:5">
      <c r="E18839"/>
    </row>
    <row r="18840" spans="5:5">
      <c r="E18840"/>
    </row>
    <row r="18841" spans="5:5" ht="13.8" thickBot="1">
      <c r="E18841"/>
    </row>
    <row r="18842" spans="5:5" ht="14.4" thickTop="1" thickBot="1">
      <c r="E18842"/>
    </row>
    <row r="18843" spans="5:5" ht="14.4" thickTop="1" thickBot="1">
      <c r="E18843"/>
    </row>
    <row r="18844" spans="5:5" ht="14.4" thickTop="1" thickBot="1">
      <c r="E18844"/>
    </row>
    <row r="18845" spans="5:5" ht="14.4" thickTop="1" thickBot="1">
      <c r="E18845"/>
    </row>
    <row r="18846" spans="5:5" ht="14.4" thickTop="1" thickBot="1">
      <c r="E18846"/>
    </row>
    <row r="18847" spans="5:5" ht="14.4" thickTop="1" thickBot="1">
      <c r="E18847"/>
    </row>
    <row r="18848" spans="5:5" ht="14.4" thickTop="1" thickBot="1">
      <c r="E18848"/>
    </row>
    <row r="18849" spans="5:5" ht="14.4" thickTop="1" thickBot="1">
      <c r="E18849"/>
    </row>
    <row r="18850" spans="5:5" ht="14.4" thickTop="1" thickBot="1">
      <c r="E18850"/>
    </row>
    <row r="18851" spans="5:5" ht="14.4" thickTop="1" thickBot="1">
      <c r="E18851"/>
    </row>
    <row r="18852" spans="5:5" ht="14.4" thickTop="1" thickBot="1">
      <c r="E18852"/>
    </row>
    <row r="18853" spans="5:5" ht="14.4" thickTop="1" thickBot="1">
      <c r="E18853"/>
    </row>
    <row r="18854" spans="5:5" ht="14.4" thickTop="1" thickBot="1">
      <c r="E18854"/>
    </row>
    <row r="18855" spans="5:5" ht="14.4" thickTop="1" thickBot="1">
      <c r="E18855"/>
    </row>
    <row r="18856" spans="5:5" ht="14.4" thickTop="1" thickBot="1">
      <c r="E18856"/>
    </row>
    <row r="18857" spans="5:5" ht="14.4" thickTop="1" thickBot="1">
      <c r="E18857"/>
    </row>
    <row r="18858" spans="5:5" ht="14.4" thickTop="1" thickBot="1">
      <c r="E18858"/>
    </row>
    <row r="18859" spans="5:5" ht="14.4" thickTop="1" thickBot="1">
      <c r="E18859"/>
    </row>
    <row r="18860" spans="5:5" ht="14.4" thickTop="1" thickBot="1">
      <c r="E18860"/>
    </row>
    <row r="18861" spans="5:5" ht="14.4" thickTop="1" thickBot="1">
      <c r="E18861"/>
    </row>
    <row r="18862" spans="5:5" ht="14.4" thickTop="1" thickBot="1">
      <c r="E18862"/>
    </row>
    <row r="18863" spans="5:5" ht="14.4" thickTop="1" thickBot="1">
      <c r="E18863"/>
    </row>
    <row r="18864" spans="5:5" ht="14.4" thickTop="1" thickBot="1">
      <c r="E18864"/>
    </row>
    <row r="18865" spans="5:5" ht="14.4" thickTop="1" thickBot="1">
      <c r="E18865"/>
    </row>
    <row r="18866" spans="5:5" ht="14.4" thickTop="1" thickBot="1">
      <c r="E18866"/>
    </row>
    <row r="18867" spans="5:5" ht="14.4" thickTop="1" thickBot="1">
      <c r="E18867"/>
    </row>
    <row r="18868" spans="5:5" ht="14.4" thickTop="1" thickBot="1">
      <c r="E18868"/>
    </row>
    <row r="18869" spans="5:5" ht="14.4" thickTop="1" thickBot="1">
      <c r="E18869"/>
    </row>
    <row r="18870" spans="5:5" ht="14.4" thickTop="1" thickBot="1">
      <c r="E18870"/>
    </row>
    <row r="18871" spans="5:5" ht="14.4" thickTop="1" thickBot="1">
      <c r="E18871"/>
    </row>
    <row r="18872" spans="5:5" ht="14.4" thickTop="1" thickBot="1">
      <c r="E18872"/>
    </row>
    <row r="18873" spans="5:5" ht="14.4" thickTop="1" thickBot="1">
      <c r="E18873"/>
    </row>
    <row r="18874" spans="5:5" ht="14.4" thickTop="1" thickBot="1">
      <c r="E18874"/>
    </row>
    <row r="18875" spans="5:5" ht="14.4" thickTop="1" thickBot="1">
      <c r="E18875"/>
    </row>
    <row r="18876" spans="5:5" ht="14.4" thickTop="1" thickBot="1">
      <c r="E18876"/>
    </row>
    <row r="18877" spans="5:5" ht="14.4" thickTop="1" thickBot="1">
      <c r="E18877"/>
    </row>
    <row r="18878" spans="5:5" ht="14.4" thickTop="1" thickBot="1">
      <c r="E18878"/>
    </row>
    <row r="18879" spans="5:5" ht="14.4" thickTop="1" thickBot="1">
      <c r="E18879"/>
    </row>
    <row r="18880" spans="5:5" ht="14.4" thickTop="1" thickBot="1">
      <c r="E18880"/>
    </row>
    <row r="18881" spans="5:5" ht="14.4" thickTop="1" thickBot="1">
      <c r="E18881"/>
    </row>
    <row r="18882" spans="5:5" ht="14.4" thickTop="1" thickBot="1">
      <c r="E18882"/>
    </row>
    <row r="18883" spans="5:5" ht="14.4" thickTop="1" thickBot="1">
      <c r="E18883"/>
    </row>
    <row r="18884" spans="5:5" ht="14.4" thickTop="1" thickBot="1">
      <c r="E18884"/>
    </row>
    <row r="18885" spans="5:5" ht="14.4" thickTop="1" thickBot="1">
      <c r="E18885"/>
    </row>
    <row r="18886" spans="5:5" ht="14.4" thickTop="1" thickBot="1">
      <c r="E18886"/>
    </row>
    <row r="18887" spans="5:5" ht="14.4" thickTop="1" thickBot="1">
      <c r="E18887"/>
    </row>
    <row r="18888" spans="5:5" ht="14.4" thickTop="1" thickBot="1">
      <c r="E18888"/>
    </row>
    <row r="18889" spans="5:5" ht="14.4" thickTop="1" thickBot="1">
      <c r="E18889"/>
    </row>
    <row r="18890" spans="5:5" ht="14.4" thickTop="1" thickBot="1">
      <c r="E18890"/>
    </row>
    <row r="18891" spans="5:5" ht="14.4" thickTop="1" thickBot="1">
      <c r="E18891"/>
    </row>
    <row r="18892" spans="5:5" ht="14.4" thickTop="1" thickBot="1">
      <c r="E18892"/>
    </row>
    <row r="18893" spans="5:5" ht="14.4" thickTop="1" thickBot="1">
      <c r="E18893"/>
    </row>
    <row r="18894" spans="5:5" ht="14.4" thickTop="1" thickBot="1">
      <c r="E18894"/>
    </row>
    <row r="18895" spans="5:5" ht="14.4" thickTop="1" thickBot="1">
      <c r="E18895"/>
    </row>
    <row r="18896" spans="5:5" ht="14.4" thickTop="1" thickBot="1">
      <c r="E18896"/>
    </row>
    <row r="18897" spans="5:5" ht="14.4" thickTop="1" thickBot="1">
      <c r="E18897"/>
    </row>
    <row r="18898" spans="5:5" ht="13.8" thickTop="1">
      <c r="E18898"/>
    </row>
    <row r="18899" spans="5:5">
      <c r="E18899"/>
    </row>
    <row r="18900" spans="5:5">
      <c r="E18900"/>
    </row>
    <row r="18901" spans="5:5">
      <c r="E18901"/>
    </row>
    <row r="18902" spans="5:5">
      <c r="E18902"/>
    </row>
    <row r="18903" spans="5:5">
      <c r="E18903"/>
    </row>
    <row r="18904" spans="5:5">
      <c r="E18904"/>
    </row>
    <row r="18905" spans="5:5">
      <c r="E18905"/>
    </row>
    <row r="18906" spans="5:5">
      <c r="E18906"/>
    </row>
    <row r="18907" spans="5:5">
      <c r="E18907"/>
    </row>
    <row r="18908" spans="5:5">
      <c r="E18908"/>
    </row>
    <row r="18909" spans="5:5">
      <c r="E18909"/>
    </row>
    <row r="18910" spans="5:5">
      <c r="E18910"/>
    </row>
    <row r="18911" spans="5:5" ht="13.8" thickBot="1">
      <c r="E18911"/>
    </row>
    <row r="18912" spans="5:5" ht="14.4" thickTop="1" thickBot="1">
      <c r="E18912"/>
    </row>
    <row r="18913" spans="5:5" ht="14.4" thickTop="1" thickBot="1">
      <c r="E18913"/>
    </row>
    <row r="18914" spans="5:5" ht="14.4" thickTop="1" thickBot="1">
      <c r="E18914"/>
    </row>
    <row r="18915" spans="5:5" ht="14.4" thickTop="1" thickBot="1">
      <c r="E18915"/>
    </row>
    <row r="18916" spans="5:5" ht="14.4" thickTop="1" thickBot="1">
      <c r="E18916"/>
    </row>
    <row r="18917" spans="5:5" ht="14.4" thickTop="1" thickBot="1">
      <c r="E18917"/>
    </row>
    <row r="18918" spans="5:5" ht="14.4" thickTop="1" thickBot="1">
      <c r="E18918"/>
    </row>
    <row r="18919" spans="5:5" ht="14.4" thickTop="1" thickBot="1">
      <c r="E18919"/>
    </row>
    <row r="18920" spans="5:5" ht="14.4" thickTop="1" thickBot="1">
      <c r="E18920"/>
    </row>
    <row r="18921" spans="5:5" ht="14.4" thickTop="1" thickBot="1">
      <c r="E18921"/>
    </row>
    <row r="18922" spans="5:5" ht="14.4" thickTop="1" thickBot="1">
      <c r="E18922"/>
    </row>
    <row r="18923" spans="5:5" ht="14.4" thickTop="1" thickBot="1">
      <c r="E18923"/>
    </row>
    <row r="18924" spans="5:5" ht="14.4" thickTop="1" thickBot="1">
      <c r="E18924"/>
    </row>
    <row r="18925" spans="5:5" ht="14.4" thickTop="1" thickBot="1">
      <c r="E18925"/>
    </row>
    <row r="18926" spans="5:5" ht="14.4" thickTop="1" thickBot="1">
      <c r="E18926"/>
    </row>
    <row r="18927" spans="5:5" ht="14.4" thickTop="1" thickBot="1">
      <c r="E18927"/>
    </row>
    <row r="18928" spans="5:5" ht="14.4" thickTop="1" thickBot="1">
      <c r="E18928"/>
    </row>
    <row r="18929" spans="5:5" ht="14.4" thickTop="1" thickBot="1">
      <c r="E18929"/>
    </row>
    <row r="18930" spans="5:5" ht="14.4" thickTop="1" thickBot="1">
      <c r="E18930"/>
    </row>
    <row r="18931" spans="5:5" ht="14.4" thickTop="1" thickBot="1">
      <c r="E18931"/>
    </row>
    <row r="18932" spans="5:5" ht="14.4" thickTop="1" thickBot="1">
      <c r="E18932"/>
    </row>
    <row r="18933" spans="5:5" ht="14.4" thickTop="1" thickBot="1">
      <c r="E18933"/>
    </row>
    <row r="18934" spans="5:5" ht="14.4" thickTop="1" thickBot="1">
      <c r="E18934"/>
    </row>
    <row r="18935" spans="5:5" ht="14.4" thickTop="1" thickBot="1">
      <c r="E18935"/>
    </row>
    <row r="18936" spans="5:5" ht="14.4" thickTop="1" thickBot="1">
      <c r="E18936"/>
    </row>
    <row r="18937" spans="5:5" ht="14.4" thickTop="1" thickBot="1">
      <c r="E18937"/>
    </row>
    <row r="18938" spans="5:5" ht="14.4" thickTop="1" thickBot="1">
      <c r="E18938"/>
    </row>
    <row r="18939" spans="5:5" ht="14.4" thickTop="1" thickBot="1">
      <c r="E18939"/>
    </row>
    <row r="18940" spans="5:5" ht="14.4" thickTop="1" thickBot="1">
      <c r="E18940"/>
    </row>
    <row r="18941" spans="5:5" ht="14.4" thickTop="1" thickBot="1">
      <c r="E18941"/>
    </row>
    <row r="18942" spans="5:5" ht="14.4" thickTop="1" thickBot="1">
      <c r="E18942"/>
    </row>
    <row r="18943" spans="5:5" ht="14.4" thickTop="1" thickBot="1">
      <c r="E18943"/>
    </row>
    <row r="18944" spans="5:5" ht="14.4" thickTop="1" thickBot="1">
      <c r="E18944"/>
    </row>
    <row r="18945" spans="5:5" ht="14.4" thickTop="1" thickBot="1">
      <c r="E18945"/>
    </row>
    <row r="18946" spans="5:5" ht="14.4" thickTop="1" thickBot="1">
      <c r="E18946"/>
    </row>
    <row r="18947" spans="5:5" ht="14.4" thickTop="1" thickBot="1">
      <c r="E18947"/>
    </row>
    <row r="18948" spans="5:5" ht="14.4" thickTop="1" thickBot="1">
      <c r="E18948"/>
    </row>
    <row r="18949" spans="5:5" ht="14.4" thickTop="1" thickBot="1">
      <c r="E18949"/>
    </row>
    <row r="18950" spans="5:5" ht="14.4" thickTop="1" thickBot="1">
      <c r="E18950"/>
    </row>
    <row r="18951" spans="5:5" ht="14.4" thickTop="1" thickBot="1">
      <c r="E18951"/>
    </row>
    <row r="18952" spans="5:5" ht="14.4" thickTop="1" thickBot="1">
      <c r="E18952"/>
    </row>
    <row r="18953" spans="5:5" ht="14.4" thickTop="1" thickBot="1">
      <c r="E18953"/>
    </row>
    <row r="18954" spans="5:5" ht="14.4" thickTop="1" thickBot="1">
      <c r="E18954"/>
    </row>
    <row r="18955" spans="5:5" ht="14.4" thickTop="1" thickBot="1">
      <c r="E18955"/>
    </row>
    <row r="18956" spans="5:5" ht="14.4" thickTop="1" thickBot="1">
      <c r="E18956"/>
    </row>
    <row r="18957" spans="5:5" ht="14.4" thickTop="1" thickBot="1">
      <c r="E18957"/>
    </row>
    <row r="18958" spans="5:5" ht="14.4" thickTop="1" thickBot="1">
      <c r="E18958"/>
    </row>
    <row r="18959" spans="5:5" ht="14.4" thickTop="1" thickBot="1">
      <c r="E18959"/>
    </row>
    <row r="18960" spans="5:5" ht="14.4" thickTop="1" thickBot="1">
      <c r="E18960"/>
    </row>
    <row r="18961" spans="5:5" ht="14.4" thickTop="1" thickBot="1">
      <c r="E18961"/>
    </row>
    <row r="18962" spans="5:5" ht="14.4" thickTop="1" thickBot="1">
      <c r="E18962"/>
    </row>
    <row r="18963" spans="5:5" ht="14.4" thickTop="1" thickBot="1">
      <c r="E18963"/>
    </row>
    <row r="18964" spans="5:5" ht="14.4" thickTop="1" thickBot="1">
      <c r="E18964"/>
    </row>
    <row r="18965" spans="5:5" ht="14.4" thickTop="1" thickBot="1">
      <c r="E18965"/>
    </row>
    <row r="18966" spans="5:5" ht="14.4" thickTop="1" thickBot="1">
      <c r="E18966"/>
    </row>
    <row r="18967" spans="5:5" ht="14.4" thickTop="1" thickBot="1">
      <c r="E18967"/>
    </row>
    <row r="18968" spans="5:5" ht="13.8" thickTop="1">
      <c r="E18968"/>
    </row>
    <row r="18969" spans="5:5">
      <c r="E18969"/>
    </row>
    <row r="18970" spans="5:5">
      <c r="E18970"/>
    </row>
    <row r="18971" spans="5:5">
      <c r="E18971"/>
    </row>
    <row r="18972" spans="5:5">
      <c r="E18972"/>
    </row>
    <row r="18973" spans="5:5">
      <c r="E18973"/>
    </row>
    <row r="18974" spans="5:5">
      <c r="E18974"/>
    </row>
    <row r="18975" spans="5:5">
      <c r="E18975"/>
    </row>
    <row r="18976" spans="5:5">
      <c r="E18976"/>
    </row>
    <row r="18977" spans="5:5">
      <c r="E18977"/>
    </row>
    <row r="18978" spans="5:5">
      <c r="E18978"/>
    </row>
    <row r="18979" spans="5:5">
      <c r="E18979"/>
    </row>
    <row r="18980" spans="5:5">
      <c r="E18980"/>
    </row>
    <row r="18981" spans="5:5" ht="13.8" thickBot="1">
      <c r="E18981"/>
    </row>
    <row r="18982" spans="5:5" ht="14.4" thickTop="1" thickBot="1">
      <c r="E18982"/>
    </row>
    <row r="18983" spans="5:5" ht="14.4" thickTop="1" thickBot="1">
      <c r="E18983"/>
    </row>
    <row r="18984" spans="5:5" ht="14.4" thickTop="1" thickBot="1">
      <c r="E18984"/>
    </row>
    <row r="18985" spans="5:5" ht="14.4" thickTop="1" thickBot="1">
      <c r="E18985"/>
    </row>
    <row r="18986" spans="5:5" ht="14.4" thickTop="1" thickBot="1">
      <c r="E18986"/>
    </row>
    <row r="18987" spans="5:5" ht="14.4" thickTop="1" thickBot="1">
      <c r="E18987"/>
    </row>
    <row r="18988" spans="5:5" ht="14.4" thickTop="1" thickBot="1">
      <c r="E18988"/>
    </row>
    <row r="18989" spans="5:5" ht="14.4" thickTop="1" thickBot="1">
      <c r="E18989"/>
    </row>
    <row r="18990" spans="5:5" ht="14.4" thickTop="1" thickBot="1">
      <c r="E18990"/>
    </row>
    <row r="18991" spans="5:5" ht="14.4" thickTop="1" thickBot="1">
      <c r="E18991"/>
    </row>
    <row r="18992" spans="5:5" ht="14.4" thickTop="1" thickBot="1">
      <c r="E18992"/>
    </row>
    <row r="18993" spans="5:5" ht="14.4" thickTop="1" thickBot="1">
      <c r="E18993"/>
    </row>
    <row r="18994" spans="5:5" ht="14.4" thickTop="1" thickBot="1">
      <c r="E18994"/>
    </row>
    <row r="18995" spans="5:5" ht="14.4" thickTop="1" thickBot="1">
      <c r="E18995"/>
    </row>
    <row r="18996" spans="5:5" ht="14.4" thickTop="1" thickBot="1">
      <c r="E18996"/>
    </row>
    <row r="18997" spans="5:5" ht="14.4" thickTop="1" thickBot="1">
      <c r="E18997"/>
    </row>
    <row r="18998" spans="5:5" ht="14.4" thickTop="1" thickBot="1">
      <c r="E18998"/>
    </row>
    <row r="18999" spans="5:5" ht="14.4" thickTop="1" thickBot="1">
      <c r="E18999"/>
    </row>
    <row r="19000" spans="5:5" ht="14.4" thickTop="1" thickBot="1">
      <c r="E19000"/>
    </row>
    <row r="19001" spans="5:5" ht="14.4" thickTop="1" thickBot="1">
      <c r="E19001"/>
    </row>
    <row r="19002" spans="5:5" ht="14.4" thickTop="1" thickBot="1">
      <c r="E19002"/>
    </row>
    <row r="19003" spans="5:5" ht="14.4" thickTop="1" thickBot="1">
      <c r="E19003"/>
    </row>
    <row r="19004" spans="5:5" ht="14.4" thickTop="1" thickBot="1">
      <c r="E19004"/>
    </row>
    <row r="19005" spans="5:5" ht="14.4" thickTop="1" thickBot="1">
      <c r="E19005"/>
    </row>
    <row r="19006" spans="5:5" ht="14.4" thickTop="1" thickBot="1">
      <c r="E19006"/>
    </row>
    <row r="19007" spans="5:5" ht="14.4" thickTop="1" thickBot="1">
      <c r="E19007"/>
    </row>
    <row r="19008" spans="5:5" ht="14.4" thickTop="1" thickBot="1">
      <c r="E19008"/>
    </row>
    <row r="19009" spans="5:5" ht="14.4" thickTop="1" thickBot="1">
      <c r="E19009"/>
    </row>
    <row r="19010" spans="5:5" ht="14.4" thickTop="1" thickBot="1">
      <c r="E19010"/>
    </row>
    <row r="19011" spans="5:5" ht="14.4" thickTop="1" thickBot="1">
      <c r="E19011"/>
    </row>
    <row r="19012" spans="5:5" ht="14.4" thickTop="1" thickBot="1">
      <c r="E19012"/>
    </row>
    <row r="19013" spans="5:5" ht="14.4" thickTop="1" thickBot="1">
      <c r="E19013"/>
    </row>
    <row r="19014" spans="5:5" ht="14.4" thickTop="1" thickBot="1">
      <c r="E19014"/>
    </row>
    <row r="19015" spans="5:5" ht="14.4" thickTop="1" thickBot="1">
      <c r="E19015"/>
    </row>
    <row r="19016" spans="5:5" ht="14.4" thickTop="1" thickBot="1">
      <c r="E19016"/>
    </row>
    <row r="19017" spans="5:5" ht="14.4" thickTop="1" thickBot="1">
      <c r="E19017"/>
    </row>
    <row r="19018" spans="5:5" ht="14.4" thickTop="1" thickBot="1">
      <c r="E19018"/>
    </row>
    <row r="19019" spans="5:5" ht="14.4" thickTop="1" thickBot="1">
      <c r="E19019"/>
    </row>
    <row r="19020" spans="5:5" ht="14.4" thickTop="1" thickBot="1">
      <c r="E19020"/>
    </row>
    <row r="19021" spans="5:5" ht="14.4" thickTop="1" thickBot="1">
      <c r="E19021"/>
    </row>
    <row r="19022" spans="5:5" ht="14.4" thickTop="1" thickBot="1">
      <c r="E19022"/>
    </row>
    <row r="19023" spans="5:5" ht="14.4" thickTop="1" thickBot="1">
      <c r="E19023"/>
    </row>
    <row r="19024" spans="5:5" ht="14.4" thickTop="1" thickBot="1">
      <c r="E19024"/>
    </row>
    <row r="19025" spans="5:5" ht="14.4" thickTop="1" thickBot="1">
      <c r="E19025"/>
    </row>
    <row r="19026" spans="5:5" ht="14.4" thickTop="1" thickBot="1">
      <c r="E19026"/>
    </row>
    <row r="19027" spans="5:5" ht="14.4" thickTop="1" thickBot="1">
      <c r="E19027"/>
    </row>
    <row r="19028" spans="5:5" ht="14.4" thickTop="1" thickBot="1">
      <c r="E19028"/>
    </row>
    <row r="19029" spans="5:5" ht="14.4" thickTop="1" thickBot="1">
      <c r="E19029"/>
    </row>
    <row r="19030" spans="5:5" ht="14.4" thickTop="1" thickBot="1">
      <c r="E19030"/>
    </row>
    <row r="19031" spans="5:5" ht="14.4" thickTop="1" thickBot="1">
      <c r="E19031"/>
    </row>
    <row r="19032" spans="5:5" ht="14.4" thickTop="1" thickBot="1">
      <c r="E19032"/>
    </row>
    <row r="19033" spans="5:5" ht="14.4" thickTop="1" thickBot="1">
      <c r="E19033"/>
    </row>
    <row r="19034" spans="5:5" ht="14.4" thickTop="1" thickBot="1">
      <c r="E19034"/>
    </row>
    <row r="19035" spans="5:5" ht="14.4" thickTop="1" thickBot="1">
      <c r="E19035"/>
    </row>
    <row r="19036" spans="5:5" ht="14.4" thickTop="1" thickBot="1">
      <c r="E19036"/>
    </row>
    <row r="19037" spans="5:5" ht="14.4" thickTop="1" thickBot="1">
      <c r="E19037"/>
    </row>
    <row r="19038" spans="5:5" ht="13.8" thickTop="1">
      <c r="E19038"/>
    </row>
    <row r="19039" spans="5:5">
      <c r="E19039"/>
    </row>
    <row r="19040" spans="5:5">
      <c r="E19040"/>
    </row>
    <row r="19041" spans="5:5">
      <c r="E19041"/>
    </row>
    <row r="19042" spans="5:5">
      <c r="E19042"/>
    </row>
    <row r="19043" spans="5:5">
      <c r="E19043"/>
    </row>
    <row r="19044" spans="5:5">
      <c r="E19044"/>
    </row>
    <row r="19045" spans="5:5">
      <c r="E19045"/>
    </row>
    <row r="19046" spans="5:5">
      <c r="E19046"/>
    </row>
    <row r="19047" spans="5:5">
      <c r="E19047"/>
    </row>
    <row r="19048" spans="5:5">
      <c r="E19048"/>
    </row>
    <row r="19049" spans="5:5">
      <c r="E19049"/>
    </row>
    <row r="19050" spans="5:5">
      <c r="E19050"/>
    </row>
    <row r="19051" spans="5:5" ht="13.8" thickBot="1">
      <c r="E19051"/>
    </row>
    <row r="19052" spans="5:5" ht="14.4" thickTop="1" thickBot="1">
      <c r="E19052"/>
    </row>
    <row r="19053" spans="5:5" ht="14.4" thickTop="1" thickBot="1">
      <c r="E19053"/>
    </row>
    <row r="19054" spans="5:5" ht="14.4" thickTop="1" thickBot="1">
      <c r="E19054"/>
    </row>
    <row r="19055" spans="5:5" ht="14.4" thickTop="1" thickBot="1">
      <c r="E19055"/>
    </row>
    <row r="19056" spans="5:5" ht="14.4" thickTop="1" thickBot="1">
      <c r="E19056"/>
    </row>
    <row r="19057" spans="5:5" ht="14.4" thickTop="1" thickBot="1">
      <c r="E19057"/>
    </row>
    <row r="19058" spans="5:5" ht="14.4" thickTop="1" thickBot="1">
      <c r="E19058"/>
    </row>
    <row r="19059" spans="5:5" ht="14.4" thickTop="1" thickBot="1">
      <c r="E19059"/>
    </row>
    <row r="19060" spans="5:5" ht="14.4" thickTop="1" thickBot="1">
      <c r="E19060"/>
    </row>
    <row r="19061" spans="5:5" ht="14.4" thickTop="1" thickBot="1">
      <c r="E19061"/>
    </row>
    <row r="19062" spans="5:5" ht="14.4" thickTop="1" thickBot="1">
      <c r="E19062"/>
    </row>
    <row r="19063" spans="5:5" ht="14.4" thickTop="1" thickBot="1">
      <c r="E19063"/>
    </row>
    <row r="19064" spans="5:5" ht="14.4" thickTop="1" thickBot="1">
      <c r="E19064"/>
    </row>
    <row r="19065" spans="5:5" ht="14.4" thickTop="1" thickBot="1">
      <c r="E19065"/>
    </row>
    <row r="19066" spans="5:5" ht="14.4" thickTop="1" thickBot="1">
      <c r="E19066"/>
    </row>
    <row r="19067" spans="5:5" ht="14.4" thickTop="1" thickBot="1">
      <c r="E19067"/>
    </row>
    <row r="19068" spans="5:5" ht="14.4" thickTop="1" thickBot="1">
      <c r="E19068"/>
    </row>
    <row r="19069" spans="5:5" ht="14.4" thickTop="1" thickBot="1">
      <c r="E19069"/>
    </row>
    <row r="19070" spans="5:5" ht="14.4" thickTop="1" thickBot="1">
      <c r="E19070"/>
    </row>
    <row r="19071" spans="5:5" ht="14.4" thickTop="1" thickBot="1">
      <c r="E19071"/>
    </row>
    <row r="19072" spans="5:5" ht="14.4" thickTop="1" thickBot="1">
      <c r="E19072"/>
    </row>
    <row r="19073" spans="5:5" ht="14.4" thickTop="1" thickBot="1">
      <c r="E19073"/>
    </row>
    <row r="19074" spans="5:5" ht="14.4" thickTop="1" thickBot="1">
      <c r="E19074"/>
    </row>
    <row r="19075" spans="5:5" ht="14.4" thickTop="1" thickBot="1">
      <c r="E19075"/>
    </row>
    <row r="19076" spans="5:5" ht="14.4" thickTop="1" thickBot="1">
      <c r="E19076"/>
    </row>
    <row r="19077" spans="5:5" ht="14.4" thickTop="1" thickBot="1">
      <c r="E19077"/>
    </row>
    <row r="19078" spans="5:5" ht="14.4" thickTop="1" thickBot="1">
      <c r="E19078"/>
    </row>
    <row r="19079" spans="5:5" ht="14.4" thickTop="1" thickBot="1">
      <c r="E19079"/>
    </row>
    <row r="19080" spans="5:5" ht="14.4" thickTop="1" thickBot="1">
      <c r="E19080"/>
    </row>
    <row r="19081" spans="5:5" ht="14.4" thickTop="1" thickBot="1">
      <c r="E19081"/>
    </row>
    <row r="19082" spans="5:5" ht="14.4" thickTop="1" thickBot="1">
      <c r="E19082"/>
    </row>
    <row r="19083" spans="5:5" ht="14.4" thickTop="1" thickBot="1">
      <c r="E19083"/>
    </row>
    <row r="19084" spans="5:5" ht="14.4" thickTop="1" thickBot="1">
      <c r="E19084"/>
    </row>
    <row r="19085" spans="5:5" ht="14.4" thickTop="1" thickBot="1">
      <c r="E19085"/>
    </row>
    <row r="19086" spans="5:5" ht="14.4" thickTop="1" thickBot="1">
      <c r="E19086"/>
    </row>
    <row r="19087" spans="5:5" ht="14.4" thickTop="1" thickBot="1">
      <c r="E19087"/>
    </row>
    <row r="19088" spans="5:5" ht="14.4" thickTop="1" thickBot="1">
      <c r="E19088"/>
    </row>
    <row r="19089" spans="5:5" ht="14.4" thickTop="1" thickBot="1">
      <c r="E19089"/>
    </row>
    <row r="19090" spans="5:5" ht="14.4" thickTop="1" thickBot="1">
      <c r="E19090"/>
    </row>
    <row r="19091" spans="5:5" ht="14.4" thickTop="1" thickBot="1">
      <c r="E19091"/>
    </row>
    <row r="19092" spans="5:5" ht="14.4" thickTop="1" thickBot="1">
      <c r="E19092"/>
    </row>
    <row r="19093" spans="5:5" ht="14.4" thickTop="1" thickBot="1">
      <c r="E19093"/>
    </row>
    <row r="19094" spans="5:5" ht="14.4" thickTop="1" thickBot="1">
      <c r="E19094"/>
    </row>
    <row r="19095" spans="5:5" ht="14.4" thickTop="1" thickBot="1">
      <c r="E19095"/>
    </row>
    <row r="19096" spans="5:5" ht="14.4" thickTop="1" thickBot="1">
      <c r="E19096"/>
    </row>
    <row r="19097" spans="5:5" ht="14.4" thickTop="1" thickBot="1">
      <c r="E19097"/>
    </row>
    <row r="19098" spans="5:5" ht="14.4" thickTop="1" thickBot="1">
      <c r="E19098"/>
    </row>
    <row r="19099" spans="5:5" ht="14.4" thickTop="1" thickBot="1">
      <c r="E19099"/>
    </row>
    <row r="19100" spans="5:5" ht="14.4" thickTop="1" thickBot="1">
      <c r="E19100"/>
    </row>
    <row r="19101" spans="5:5" ht="14.4" thickTop="1" thickBot="1">
      <c r="E19101"/>
    </row>
    <row r="19102" spans="5:5" ht="14.4" thickTop="1" thickBot="1">
      <c r="E19102"/>
    </row>
    <row r="19103" spans="5:5" ht="14.4" thickTop="1" thickBot="1">
      <c r="E19103"/>
    </row>
    <row r="19104" spans="5:5" ht="14.4" thickTop="1" thickBot="1">
      <c r="E19104"/>
    </row>
    <row r="19105" spans="5:5" ht="14.4" thickTop="1" thickBot="1">
      <c r="E19105"/>
    </row>
    <row r="19106" spans="5:5" ht="14.4" thickTop="1" thickBot="1">
      <c r="E19106"/>
    </row>
    <row r="19107" spans="5:5" ht="14.4" thickTop="1" thickBot="1">
      <c r="E19107"/>
    </row>
    <row r="19108" spans="5:5" ht="13.8" thickTop="1">
      <c r="E19108"/>
    </row>
    <row r="19109" spans="5:5">
      <c r="E19109"/>
    </row>
    <row r="19110" spans="5:5">
      <c r="E19110"/>
    </row>
    <row r="19111" spans="5:5">
      <c r="E19111"/>
    </row>
    <row r="19112" spans="5:5">
      <c r="E19112"/>
    </row>
    <row r="19113" spans="5:5">
      <c r="E19113"/>
    </row>
    <row r="19114" spans="5:5">
      <c r="E19114"/>
    </row>
    <row r="19115" spans="5:5">
      <c r="E19115"/>
    </row>
    <row r="19116" spans="5:5">
      <c r="E19116"/>
    </row>
    <row r="19117" spans="5:5">
      <c r="E19117"/>
    </row>
    <row r="19118" spans="5:5">
      <c r="E19118"/>
    </row>
    <row r="19119" spans="5:5">
      <c r="E19119"/>
    </row>
    <row r="19120" spans="5:5">
      <c r="E19120"/>
    </row>
    <row r="19121" spans="5:5" ht="13.8" thickBot="1">
      <c r="E19121"/>
    </row>
    <row r="19122" spans="5:5" ht="14.4" thickTop="1" thickBot="1">
      <c r="E19122"/>
    </row>
    <row r="19123" spans="5:5" ht="14.4" thickTop="1" thickBot="1">
      <c r="E19123"/>
    </row>
    <row r="19124" spans="5:5" ht="14.4" thickTop="1" thickBot="1">
      <c r="E19124"/>
    </row>
    <row r="19125" spans="5:5" ht="14.4" thickTop="1" thickBot="1">
      <c r="E19125"/>
    </row>
    <row r="19126" spans="5:5" ht="14.4" thickTop="1" thickBot="1">
      <c r="E19126"/>
    </row>
    <row r="19127" spans="5:5" ht="14.4" thickTop="1" thickBot="1">
      <c r="E19127"/>
    </row>
    <row r="19128" spans="5:5" ht="14.4" thickTop="1" thickBot="1">
      <c r="E19128"/>
    </row>
    <row r="19129" spans="5:5" ht="14.4" thickTop="1" thickBot="1">
      <c r="E19129"/>
    </row>
    <row r="19130" spans="5:5" ht="14.4" thickTop="1" thickBot="1">
      <c r="E19130"/>
    </row>
    <row r="19131" spans="5:5" ht="14.4" thickTop="1" thickBot="1">
      <c r="E19131"/>
    </row>
    <row r="19132" spans="5:5" ht="14.4" thickTop="1" thickBot="1">
      <c r="E19132"/>
    </row>
    <row r="19133" spans="5:5" ht="14.4" thickTop="1" thickBot="1">
      <c r="E19133"/>
    </row>
    <row r="19134" spans="5:5" ht="14.4" thickTop="1" thickBot="1">
      <c r="E19134"/>
    </row>
    <row r="19135" spans="5:5" ht="14.4" thickTop="1" thickBot="1">
      <c r="E19135"/>
    </row>
    <row r="19136" spans="5:5" ht="14.4" thickTop="1" thickBot="1">
      <c r="E19136"/>
    </row>
    <row r="19137" spans="5:5" ht="14.4" thickTop="1" thickBot="1">
      <c r="E19137"/>
    </row>
    <row r="19138" spans="5:5" ht="14.4" thickTop="1" thickBot="1">
      <c r="E19138"/>
    </row>
    <row r="19139" spans="5:5" ht="14.4" thickTop="1" thickBot="1">
      <c r="E19139"/>
    </row>
    <row r="19140" spans="5:5" ht="14.4" thickTop="1" thickBot="1">
      <c r="E19140"/>
    </row>
    <row r="19141" spans="5:5" ht="14.4" thickTop="1" thickBot="1">
      <c r="E19141"/>
    </row>
    <row r="19142" spans="5:5" ht="14.4" thickTop="1" thickBot="1">
      <c r="E19142"/>
    </row>
    <row r="19143" spans="5:5" ht="14.4" thickTop="1" thickBot="1">
      <c r="E19143"/>
    </row>
    <row r="19144" spans="5:5" ht="14.4" thickTop="1" thickBot="1">
      <c r="E19144"/>
    </row>
    <row r="19145" spans="5:5" ht="14.4" thickTop="1" thickBot="1">
      <c r="E19145"/>
    </row>
    <row r="19146" spans="5:5" ht="14.4" thickTop="1" thickBot="1">
      <c r="E19146"/>
    </row>
    <row r="19147" spans="5:5" ht="14.4" thickTop="1" thickBot="1">
      <c r="E19147"/>
    </row>
    <row r="19148" spans="5:5" ht="14.4" thickTop="1" thickBot="1">
      <c r="E19148"/>
    </row>
    <row r="19149" spans="5:5" ht="14.4" thickTop="1" thickBot="1">
      <c r="E19149"/>
    </row>
    <row r="19150" spans="5:5" ht="14.4" thickTop="1" thickBot="1">
      <c r="E19150"/>
    </row>
    <row r="19151" spans="5:5" ht="14.4" thickTop="1" thickBot="1">
      <c r="E19151"/>
    </row>
    <row r="19152" spans="5:5" ht="14.4" thickTop="1" thickBot="1">
      <c r="E19152"/>
    </row>
    <row r="19153" spans="5:5" ht="14.4" thickTop="1" thickBot="1">
      <c r="E19153"/>
    </row>
    <row r="19154" spans="5:5" ht="14.4" thickTop="1" thickBot="1">
      <c r="E19154"/>
    </row>
    <row r="19155" spans="5:5" ht="14.4" thickTop="1" thickBot="1">
      <c r="E19155"/>
    </row>
    <row r="19156" spans="5:5" ht="14.4" thickTop="1" thickBot="1">
      <c r="E19156"/>
    </row>
    <row r="19157" spans="5:5" ht="14.4" thickTop="1" thickBot="1">
      <c r="E19157"/>
    </row>
    <row r="19158" spans="5:5" ht="14.4" thickTop="1" thickBot="1">
      <c r="E19158"/>
    </row>
    <row r="19159" spans="5:5" ht="14.4" thickTop="1" thickBot="1">
      <c r="E19159"/>
    </row>
    <row r="19160" spans="5:5" ht="14.4" thickTop="1" thickBot="1">
      <c r="E19160"/>
    </row>
    <row r="19161" spans="5:5" ht="14.4" thickTop="1" thickBot="1">
      <c r="E19161"/>
    </row>
    <row r="19162" spans="5:5" ht="14.4" thickTop="1" thickBot="1">
      <c r="E19162"/>
    </row>
    <row r="19163" spans="5:5" ht="14.4" thickTop="1" thickBot="1">
      <c r="E19163"/>
    </row>
    <row r="19164" spans="5:5" ht="14.4" thickTop="1" thickBot="1">
      <c r="E19164"/>
    </row>
    <row r="19165" spans="5:5" ht="14.4" thickTop="1" thickBot="1">
      <c r="E19165"/>
    </row>
    <row r="19166" spans="5:5" ht="14.4" thickTop="1" thickBot="1">
      <c r="E19166"/>
    </row>
    <row r="19167" spans="5:5" ht="14.4" thickTop="1" thickBot="1">
      <c r="E19167"/>
    </row>
    <row r="19168" spans="5:5" ht="14.4" thickTop="1" thickBot="1">
      <c r="E19168"/>
    </row>
    <row r="19169" spans="5:5" ht="14.4" thickTop="1" thickBot="1">
      <c r="E19169"/>
    </row>
    <row r="19170" spans="5:5" ht="14.4" thickTop="1" thickBot="1">
      <c r="E19170"/>
    </row>
    <row r="19171" spans="5:5" ht="14.4" thickTop="1" thickBot="1">
      <c r="E19171"/>
    </row>
    <row r="19172" spans="5:5" ht="14.4" thickTop="1" thickBot="1">
      <c r="E19172"/>
    </row>
    <row r="19173" spans="5:5" ht="14.4" thickTop="1" thickBot="1">
      <c r="E19173"/>
    </row>
    <row r="19174" spans="5:5" ht="14.4" thickTop="1" thickBot="1">
      <c r="E19174"/>
    </row>
    <row r="19175" spans="5:5" ht="14.4" thickTop="1" thickBot="1">
      <c r="E19175"/>
    </row>
    <row r="19176" spans="5:5" ht="14.4" thickTop="1" thickBot="1">
      <c r="E19176"/>
    </row>
    <row r="19177" spans="5:5" ht="14.4" thickTop="1" thickBot="1">
      <c r="E19177"/>
    </row>
    <row r="19178" spans="5:5" ht="13.8" thickTop="1">
      <c r="E19178"/>
    </row>
    <row r="19179" spans="5:5">
      <c r="E19179"/>
    </row>
    <row r="19180" spans="5:5">
      <c r="E19180"/>
    </row>
    <row r="19181" spans="5:5">
      <c r="E19181"/>
    </row>
    <row r="19182" spans="5:5">
      <c r="E19182"/>
    </row>
    <row r="19183" spans="5:5">
      <c r="E19183"/>
    </row>
    <row r="19184" spans="5:5">
      <c r="E19184"/>
    </row>
    <row r="19185" spans="5:5">
      <c r="E19185"/>
    </row>
    <row r="19186" spans="5:5">
      <c r="E19186"/>
    </row>
    <row r="19187" spans="5:5">
      <c r="E19187"/>
    </row>
    <row r="19188" spans="5:5">
      <c r="E19188"/>
    </row>
    <row r="19189" spans="5:5">
      <c r="E19189"/>
    </row>
    <row r="19190" spans="5:5">
      <c r="E19190"/>
    </row>
    <row r="19191" spans="5:5" ht="13.8" thickBot="1">
      <c r="E19191"/>
    </row>
    <row r="19192" spans="5:5" ht="14.4" thickTop="1" thickBot="1">
      <c r="E19192"/>
    </row>
    <row r="19193" spans="5:5" ht="14.4" thickTop="1" thickBot="1">
      <c r="E19193"/>
    </row>
    <row r="19194" spans="5:5" ht="14.4" thickTop="1" thickBot="1">
      <c r="E19194"/>
    </row>
    <row r="19195" spans="5:5" ht="14.4" thickTop="1" thickBot="1">
      <c r="E19195"/>
    </row>
    <row r="19196" spans="5:5" ht="14.4" thickTop="1" thickBot="1">
      <c r="E19196"/>
    </row>
    <row r="19197" spans="5:5" ht="14.4" thickTop="1" thickBot="1">
      <c r="E19197"/>
    </row>
    <row r="19198" spans="5:5" ht="14.4" thickTop="1" thickBot="1">
      <c r="E19198"/>
    </row>
    <row r="19199" spans="5:5" ht="14.4" thickTop="1" thickBot="1">
      <c r="E19199"/>
    </row>
    <row r="19200" spans="5:5" ht="14.4" thickTop="1" thickBot="1">
      <c r="E19200"/>
    </row>
    <row r="19201" spans="5:5" ht="14.4" thickTop="1" thickBot="1">
      <c r="E19201"/>
    </row>
    <row r="19202" spans="5:5" ht="14.4" thickTop="1" thickBot="1">
      <c r="E19202"/>
    </row>
    <row r="19203" spans="5:5" ht="14.4" thickTop="1" thickBot="1">
      <c r="E19203"/>
    </row>
    <row r="19204" spans="5:5" ht="14.4" thickTop="1" thickBot="1">
      <c r="E19204"/>
    </row>
    <row r="19205" spans="5:5" ht="14.4" thickTop="1" thickBot="1">
      <c r="E19205"/>
    </row>
    <row r="19206" spans="5:5" ht="14.4" thickTop="1" thickBot="1">
      <c r="E19206"/>
    </row>
    <row r="19207" spans="5:5" ht="14.4" thickTop="1" thickBot="1">
      <c r="E19207"/>
    </row>
    <row r="19208" spans="5:5" ht="14.4" thickTop="1" thickBot="1">
      <c r="E19208"/>
    </row>
    <row r="19209" spans="5:5" ht="14.4" thickTop="1" thickBot="1">
      <c r="E19209"/>
    </row>
    <row r="19210" spans="5:5" ht="14.4" thickTop="1" thickBot="1">
      <c r="E19210"/>
    </row>
    <row r="19211" spans="5:5" ht="14.4" thickTop="1" thickBot="1">
      <c r="E19211"/>
    </row>
    <row r="19212" spans="5:5" ht="14.4" thickTop="1" thickBot="1">
      <c r="E19212"/>
    </row>
    <row r="19213" spans="5:5" ht="14.4" thickTop="1" thickBot="1">
      <c r="E19213"/>
    </row>
    <row r="19214" spans="5:5" ht="14.4" thickTop="1" thickBot="1">
      <c r="E19214"/>
    </row>
    <row r="19215" spans="5:5" ht="14.4" thickTop="1" thickBot="1">
      <c r="E19215"/>
    </row>
    <row r="19216" spans="5:5" ht="14.4" thickTop="1" thickBot="1">
      <c r="E19216"/>
    </row>
    <row r="19217" spans="5:5" ht="14.4" thickTop="1" thickBot="1">
      <c r="E19217"/>
    </row>
    <row r="19218" spans="5:5" ht="14.4" thickTop="1" thickBot="1">
      <c r="E19218"/>
    </row>
    <row r="19219" spans="5:5" ht="14.4" thickTop="1" thickBot="1">
      <c r="E19219"/>
    </row>
    <row r="19220" spans="5:5" ht="14.4" thickTop="1" thickBot="1">
      <c r="E19220"/>
    </row>
    <row r="19221" spans="5:5" ht="14.4" thickTop="1" thickBot="1">
      <c r="E19221"/>
    </row>
    <row r="19222" spans="5:5" ht="14.4" thickTop="1" thickBot="1">
      <c r="E19222"/>
    </row>
    <row r="19223" spans="5:5" ht="14.4" thickTop="1" thickBot="1">
      <c r="E19223"/>
    </row>
    <row r="19224" spans="5:5" ht="14.4" thickTop="1" thickBot="1">
      <c r="E19224"/>
    </row>
    <row r="19225" spans="5:5" ht="14.4" thickTop="1" thickBot="1">
      <c r="E19225"/>
    </row>
    <row r="19226" spans="5:5" ht="14.4" thickTop="1" thickBot="1">
      <c r="E19226"/>
    </row>
    <row r="19227" spans="5:5" ht="14.4" thickTop="1" thickBot="1">
      <c r="E19227"/>
    </row>
    <row r="19228" spans="5:5" ht="14.4" thickTop="1" thickBot="1">
      <c r="E19228"/>
    </row>
    <row r="19229" spans="5:5" ht="14.4" thickTop="1" thickBot="1">
      <c r="E19229"/>
    </row>
    <row r="19230" spans="5:5" ht="14.4" thickTop="1" thickBot="1">
      <c r="E19230"/>
    </row>
    <row r="19231" spans="5:5" ht="14.4" thickTop="1" thickBot="1">
      <c r="E19231"/>
    </row>
    <row r="19232" spans="5:5" ht="14.4" thickTop="1" thickBot="1">
      <c r="E19232"/>
    </row>
    <row r="19233" spans="5:5" ht="14.4" thickTop="1" thickBot="1">
      <c r="E19233"/>
    </row>
    <row r="19234" spans="5:5" ht="14.4" thickTop="1" thickBot="1">
      <c r="E19234"/>
    </row>
    <row r="19235" spans="5:5" ht="14.4" thickTop="1" thickBot="1">
      <c r="E19235"/>
    </row>
    <row r="19236" spans="5:5" ht="14.4" thickTop="1" thickBot="1">
      <c r="E19236"/>
    </row>
    <row r="19237" spans="5:5" ht="14.4" thickTop="1" thickBot="1">
      <c r="E19237"/>
    </row>
    <row r="19238" spans="5:5" ht="14.4" thickTop="1" thickBot="1">
      <c r="E19238"/>
    </row>
    <row r="19239" spans="5:5" ht="14.4" thickTop="1" thickBot="1">
      <c r="E19239"/>
    </row>
    <row r="19240" spans="5:5" ht="14.4" thickTop="1" thickBot="1">
      <c r="E19240"/>
    </row>
    <row r="19241" spans="5:5" ht="14.4" thickTop="1" thickBot="1">
      <c r="E19241"/>
    </row>
    <row r="19242" spans="5:5" ht="14.4" thickTop="1" thickBot="1">
      <c r="E19242"/>
    </row>
    <row r="19243" spans="5:5" ht="14.4" thickTop="1" thickBot="1">
      <c r="E19243"/>
    </row>
    <row r="19244" spans="5:5" ht="14.4" thickTop="1" thickBot="1">
      <c r="E19244"/>
    </row>
    <row r="19245" spans="5:5" ht="14.4" thickTop="1" thickBot="1">
      <c r="E19245"/>
    </row>
    <row r="19246" spans="5:5" ht="14.4" thickTop="1" thickBot="1">
      <c r="E19246"/>
    </row>
    <row r="19247" spans="5:5" ht="14.4" thickTop="1" thickBot="1">
      <c r="E19247"/>
    </row>
    <row r="19248" spans="5:5" ht="13.8" thickTop="1">
      <c r="E19248"/>
    </row>
    <row r="19249" spans="5:5">
      <c r="E19249"/>
    </row>
    <row r="19250" spans="5:5">
      <c r="E19250"/>
    </row>
    <row r="19251" spans="5:5">
      <c r="E19251"/>
    </row>
    <row r="19252" spans="5:5">
      <c r="E19252"/>
    </row>
    <row r="19253" spans="5:5">
      <c r="E19253"/>
    </row>
    <row r="19254" spans="5:5">
      <c r="E19254"/>
    </row>
    <row r="19255" spans="5:5">
      <c r="E19255"/>
    </row>
    <row r="19256" spans="5:5">
      <c r="E19256"/>
    </row>
    <row r="19257" spans="5:5">
      <c r="E19257"/>
    </row>
    <row r="19258" spans="5:5">
      <c r="E19258"/>
    </row>
    <row r="19259" spans="5:5">
      <c r="E19259"/>
    </row>
    <row r="19260" spans="5:5">
      <c r="E19260"/>
    </row>
    <row r="19261" spans="5:5" ht="13.8" thickBot="1">
      <c r="E19261"/>
    </row>
    <row r="19262" spans="5:5" ht="14.4" thickTop="1" thickBot="1">
      <c r="E19262"/>
    </row>
    <row r="19263" spans="5:5" ht="14.4" thickTop="1" thickBot="1">
      <c r="E19263"/>
    </row>
    <row r="19264" spans="5:5" ht="14.4" thickTop="1" thickBot="1">
      <c r="E19264"/>
    </row>
    <row r="19265" spans="5:5" ht="14.4" thickTop="1" thickBot="1">
      <c r="E19265"/>
    </row>
    <row r="19266" spans="5:5" ht="14.4" thickTop="1" thickBot="1">
      <c r="E19266"/>
    </row>
    <row r="19267" spans="5:5" ht="14.4" thickTop="1" thickBot="1">
      <c r="E19267"/>
    </row>
    <row r="19268" spans="5:5" ht="14.4" thickTop="1" thickBot="1">
      <c r="E19268"/>
    </row>
    <row r="19269" spans="5:5" ht="14.4" thickTop="1" thickBot="1">
      <c r="E19269"/>
    </row>
    <row r="19270" spans="5:5" ht="14.4" thickTop="1" thickBot="1">
      <c r="E19270"/>
    </row>
    <row r="19271" spans="5:5" ht="14.4" thickTop="1" thickBot="1">
      <c r="E19271"/>
    </row>
    <row r="19272" spans="5:5" ht="14.4" thickTop="1" thickBot="1">
      <c r="E19272"/>
    </row>
    <row r="19273" spans="5:5" ht="14.4" thickTop="1" thickBot="1">
      <c r="E19273"/>
    </row>
    <row r="19274" spans="5:5" ht="14.4" thickTop="1" thickBot="1">
      <c r="E19274"/>
    </row>
    <row r="19275" spans="5:5" ht="14.4" thickTop="1" thickBot="1">
      <c r="E19275"/>
    </row>
    <row r="19276" spans="5:5" ht="14.4" thickTop="1" thickBot="1">
      <c r="E19276"/>
    </row>
    <row r="19277" spans="5:5" ht="14.4" thickTop="1" thickBot="1">
      <c r="E19277"/>
    </row>
    <row r="19278" spans="5:5" ht="14.4" thickTop="1" thickBot="1">
      <c r="E19278"/>
    </row>
    <row r="19279" spans="5:5" ht="14.4" thickTop="1" thickBot="1">
      <c r="E19279"/>
    </row>
    <row r="19280" spans="5:5" ht="14.4" thickTop="1" thickBot="1">
      <c r="E19280"/>
    </row>
    <row r="19281" spans="5:5" ht="14.4" thickTop="1" thickBot="1">
      <c r="E19281"/>
    </row>
    <row r="19282" spans="5:5" ht="14.4" thickTop="1" thickBot="1">
      <c r="E19282"/>
    </row>
    <row r="19283" spans="5:5" ht="14.4" thickTop="1" thickBot="1">
      <c r="E19283"/>
    </row>
    <row r="19284" spans="5:5" ht="14.4" thickTop="1" thickBot="1">
      <c r="E19284"/>
    </row>
    <row r="19285" spans="5:5" ht="14.4" thickTop="1" thickBot="1">
      <c r="E19285"/>
    </row>
    <row r="19286" spans="5:5" ht="14.4" thickTop="1" thickBot="1">
      <c r="E19286"/>
    </row>
    <row r="19287" spans="5:5" ht="14.4" thickTop="1" thickBot="1">
      <c r="E19287"/>
    </row>
    <row r="19288" spans="5:5" ht="14.4" thickTop="1" thickBot="1">
      <c r="E19288"/>
    </row>
    <row r="19289" spans="5:5" ht="14.4" thickTop="1" thickBot="1">
      <c r="E19289"/>
    </row>
    <row r="19290" spans="5:5" ht="14.4" thickTop="1" thickBot="1">
      <c r="E19290"/>
    </row>
    <row r="19291" spans="5:5" ht="14.4" thickTop="1" thickBot="1">
      <c r="E19291"/>
    </row>
    <row r="19292" spans="5:5" ht="14.4" thickTop="1" thickBot="1">
      <c r="E19292"/>
    </row>
    <row r="19293" spans="5:5" ht="14.4" thickTop="1" thickBot="1">
      <c r="E19293"/>
    </row>
    <row r="19294" spans="5:5" ht="14.4" thickTop="1" thickBot="1">
      <c r="E19294"/>
    </row>
    <row r="19295" spans="5:5" ht="14.4" thickTop="1" thickBot="1">
      <c r="E19295"/>
    </row>
    <row r="19296" spans="5:5" ht="14.4" thickTop="1" thickBot="1">
      <c r="E19296"/>
    </row>
    <row r="19297" spans="5:5" ht="14.4" thickTop="1" thickBot="1">
      <c r="E19297"/>
    </row>
    <row r="19298" spans="5:5" ht="14.4" thickTop="1" thickBot="1">
      <c r="E19298"/>
    </row>
    <row r="19299" spans="5:5" ht="14.4" thickTop="1" thickBot="1">
      <c r="E19299"/>
    </row>
    <row r="19300" spans="5:5" ht="14.4" thickTop="1" thickBot="1">
      <c r="E19300"/>
    </row>
    <row r="19301" spans="5:5" ht="14.4" thickTop="1" thickBot="1">
      <c r="E19301"/>
    </row>
    <row r="19302" spans="5:5" ht="14.4" thickTop="1" thickBot="1">
      <c r="E19302"/>
    </row>
    <row r="19303" spans="5:5" ht="14.4" thickTop="1" thickBot="1">
      <c r="E19303"/>
    </row>
    <row r="19304" spans="5:5" ht="14.4" thickTop="1" thickBot="1">
      <c r="E19304"/>
    </row>
    <row r="19305" spans="5:5" ht="14.4" thickTop="1" thickBot="1">
      <c r="E19305"/>
    </row>
    <row r="19306" spans="5:5" ht="14.4" thickTop="1" thickBot="1">
      <c r="E19306"/>
    </row>
    <row r="19307" spans="5:5" ht="14.4" thickTop="1" thickBot="1">
      <c r="E19307"/>
    </row>
    <row r="19308" spans="5:5" ht="14.4" thickTop="1" thickBot="1">
      <c r="E19308"/>
    </row>
    <row r="19309" spans="5:5" ht="14.4" thickTop="1" thickBot="1">
      <c r="E19309"/>
    </row>
    <row r="19310" spans="5:5" ht="14.4" thickTop="1" thickBot="1">
      <c r="E19310"/>
    </row>
    <row r="19311" spans="5:5" ht="14.4" thickTop="1" thickBot="1">
      <c r="E19311"/>
    </row>
    <row r="19312" spans="5:5" ht="14.4" thickTop="1" thickBot="1">
      <c r="E19312"/>
    </row>
    <row r="19313" spans="5:5" ht="14.4" thickTop="1" thickBot="1">
      <c r="E19313"/>
    </row>
    <row r="19314" spans="5:5" ht="14.4" thickTop="1" thickBot="1">
      <c r="E19314"/>
    </row>
    <row r="19315" spans="5:5" ht="14.4" thickTop="1" thickBot="1">
      <c r="E19315"/>
    </row>
    <row r="19316" spans="5:5" ht="14.4" thickTop="1" thickBot="1">
      <c r="E19316"/>
    </row>
    <row r="19317" spans="5:5" ht="14.4" thickTop="1" thickBot="1">
      <c r="E19317"/>
    </row>
    <row r="19318" spans="5:5" ht="13.8" thickTop="1">
      <c r="E19318"/>
    </row>
    <row r="19319" spans="5:5">
      <c r="E19319"/>
    </row>
    <row r="19320" spans="5:5">
      <c r="E19320"/>
    </row>
    <row r="19321" spans="5:5">
      <c r="E19321"/>
    </row>
    <row r="19322" spans="5:5">
      <c r="E19322"/>
    </row>
    <row r="19323" spans="5:5">
      <c r="E19323"/>
    </row>
    <row r="19324" spans="5:5">
      <c r="E19324"/>
    </row>
    <row r="19325" spans="5:5">
      <c r="E19325"/>
    </row>
    <row r="19326" spans="5:5">
      <c r="E19326"/>
    </row>
    <row r="19327" spans="5:5">
      <c r="E19327"/>
    </row>
    <row r="19328" spans="5:5">
      <c r="E19328"/>
    </row>
    <row r="19329" spans="5:5">
      <c r="E19329"/>
    </row>
    <row r="19330" spans="5:5">
      <c r="E19330"/>
    </row>
    <row r="19331" spans="5:5" ht="13.8" thickBot="1">
      <c r="E19331"/>
    </row>
    <row r="19332" spans="5:5" ht="14.4" thickTop="1" thickBot="1">
      <c r="E19332"/>
    </row>
    <row r="19333" spans="5:5" ht="14.4" thickTop="1" thickBot="1">
      <c r="E19333"/>
    </row>
    <row r="19334" spans="5:5" ht="14.4" thickTop="1" thickBot="1">
      <c r="E19334"/>
    </row>
    <row r="19335" spans="5:5" ht="14.4" thickTop="1" thickBot="1">
      <c r="E19335"/>
    </row>
    <row r="19336" spans="5:5" ht="14.4" thickTop="1" thickBot="1">
      <c r="E19336"/>
    </row>
    <row r="19337" spans="5:5" ht="14.4" thickTop="1" thickBot="1">
      <c r="E19337"/>
    </row>
    <row r="19338" spans="5:5" ht="14.4" thickTop="1" thickBot="1">
      <c r="E19338"/>
    </row>
    <row r="19339" spans="5:5" ht="14.4" thickTop="1" thickBot="1">
      <c r="E19339"/>
    </row>
    <row r="19340" spans="5:5" ht="14.4" thickTop="1" thickBot="1">
      <c r="E19340"/>
    </row>
    <row r="19341" spans="5:5" ht="14.4" thickTop="1" thickBot="1">
      <c r="E19341"/>
    </row>
    <row r="19342" spans="5:5" ht="14.4" thickTop="1" thickBot="1">
      <c r="E19342"/>
    </row>
    <row r="19343" spans="5:5" ht="14.4" thickTop="1" thickBot="1">
      <c r="E19343"/>
    </row>
    <row r="19344" spans="5:5" ht="14.4" thickTop="1" thickBot="1">
      <c r="E19344"/>
    </row>
    <row r="19345" spans="5:5" ht="14.4" thickTop="1" thickBot="1">
      <c r="E19345"/>
    </row>
    <row r="19346" spans="5:5" ht="14.4" thickTop="1" thickBot="1">
      <c r="E19346"/>
    </row>
    <row r="19347" spans="5:5" ht="14.4" thickTop="1" thickBot="1">
      <c r="E19347"/>
    </row>
    <row r="19348" spans="5:5" ht="14.4" thickTop="1" thickBot="1">
      <c r="E19348"/>
    </row>
    <row r="19349" spans="5:5" ht="14.4" thickTop="1" thickBot="1">
      <c r="E19349"/>
    </row>
    <row r="19350" spans="5:5" ht="14.4" thickTop="1" thickBot="1">
      <c r="E19350"/>
    </row>
    <row r="19351" spans="5:5" ht="14.4" thickTop="1" thickBot="1">
      <c r="E19351"/>
    </row>
    <row r="19352" spans="5:5" ht="14.4" thickTop="1" thickBot="1">
      <c r="E19352"/>
    </row>
    <row r="19353" spans="5:5" ht="14.4" thickTop="1" thickBot="1">
      <c r="E19353"/>
    </row>
    <row r="19354" spans="5:5" ht="14.4" thickTop="1" thickBot="1">
      <c r="E19354"/>
    </row>
    <row r="19355" spans="5:5" ht="14.4" thickTop="1" thickBot="1">
      <c r="E19355"/>
    </row>
    <row r="19356" spans="5:5" ht="14.4" thickTop="1" thickBot="1">
      <c r="E19356"/>
    </row>
    <row r="19357" spans="5:5" ht="14.4" thickTop="1" thickBot="1">
      <c r="E19357"/>
    </row>
    <row r="19358" spans="5:5" ht="14.4" thickTop="1" thickBot="1">
      <c r="E19358"/>
    </row>
    <row r="19359" spans="5:5" ht="14.4" thickTop="1" thickBot="1">
      <c r="E19359"/>
    </row>
    <row r="19360" spans="5:5" ht="14.4" thickTop="1" thickBot="1">
      <c r="E19360"/>
    </row>
    <row r="19361" spans="5:5" ht="14.4" thickTop="1" thickBot="1">
      <c r="E19361"/>
    </row>
    <row r="19362" spans="5:5" ht="14.4" thickTop="1" thickBot="1">
      <c r="E19362"/>
    </row>
    <row r="19363" spans="5:5" ht="14.4" thickTop="1" thickBot="1">
      <c r="E19363"/>
    </row>
    <row r="19364" spans="5:5" ht="14.4" thickTop="1" thickBot="1">
      <c r="E19364"/>
    </row>
    <row r="19365" spans="5:5" ht="14.4" thickTop="1" thickBot="1">
      <c r="E19365"/>
    </row>
    <row r="19366" spans="5:5" ht="14.4" thickTop="1" thickBot="1">
      <c r="E19366"/>
    </row>
    <row r="19367" spans="5:5" ht="14.4" thickTop="1" thickBot="1">
      <c r="E19367"/>
    </row>
    <row r="19368" spans="5:5" ht="14.4" thickTop="1" thickBot="1">
      <c r="E19368"/>
    </row>
    <row r="19369" spans="5:5" ht="14.4" thickTop="1" thickBot="1">
      <c r="E19369"/>
    </row>
    <row r="19370" spans="5:5" ht="14.4" thickTop="1" thickBot="1">
      <c r="E19370"/>
    </row>
    <row r="19371" spans="5:5" ht="14.4" thickTop="1" thickBot="1">
      <c r="E19371"/>
    </row>
    <row r="19372" spans="5:5" ht="14.4" thickTop="1" thickBot="1">
      <c r="E19372"/>
    </row>
    <row r="19373" spans="5:5" ht="14.4" thickTop="1" thickBot="1">
      <c r="E19373"/>
    </row>
    <row r="19374" spans="5:5" ht="14.4" thickTop="1" thickBot="1">
      <c r="E19374"/>
    </row>
    <row r="19375" spans="5:5" ht="14.4" thickTop="1" thickBot="1">
      <c r="E19375"/>
    </row>
    <row r="19376" spans="5:5" ht="14.4" thickTop="1" thickBot="1">
      <c r="E19376"/>
    </row>
    <row r="19377" spans="5:5" ht="14.4" thickTop="1" thickBot="1">
      <c r="E19377"/>
    </row>
    <row r="19378" spans="5:5" ht="14.4" thickTop="1" thickBot="1">
      <c r="E19378"/>
    </row>
    <row r="19379" spans="5:5" ht="14.4" thickTop="1" thickBot="1">
      <c r="E19379"/>
    </row>
    <row r="19380" spans="5:5" ht="14.4" thickTop="1" thickBot="1">
      <c r="E19380"/>
    </row>
    <row r="19381" spans="5:5" ht="14.4" thickTop="1" thickBot="1">
      <c r="E19381"/>
    </row>
    <row r="19382" spans="5:5" ht="14.4" thickTop="1" thickBot="1">
      <c r="E19382"/>
    </row>
    <row r="19383" spans="5:5" ht="14.4" thickTop="1" thickBot="1">
      <c r="E19383"/>
    </row>
    <row r="19384" spans="5:5" ht="14.4" thickTop="1" thickBot="1">
      <c r="E19384"/>
    </row>
    <row r="19385" spans="5:5" ht="14.4" thickTop="1" thickBot="1">
      <c r="E19385"/>
    </row>
    <row r="19386" spans="5:5" ht="14.4" thickTop="1" thickBot="1">
      <c r="E19386"/>
    </row>
    <row r="19387" spans="5:5" ht="14.4" thickTop="1" thickBot="1">
      <c r="E19387"/>
    </row>
    <row r="19388" spans="5:5" ht="13.8" thickTop="1">
      <c r="E19388"/>
    </row>
    <row r="19389" spans="5:5">
      <c r="E19389"/>
    </row>
    <row r="19390" spans="5:5">
      <c r="E19390"/>
    </row>
    <row r="19391" spans="5:5">
      <c r="E19391"/>
    </row>
    <row r="19392" spans="5:5">
      <c r="E19392"/>
    </row>
    <row r="19393" spans="5:5">
      <c r="E19393"/>
    </row>
    <row r="19394" spans="5:5">
      <c r="E19394"/>
    </row>
    <row r="19395" spans="5:5">
      <c r="E19395"/>
    </row>
    <row r="19396" spans="5:5">
      <c r="E19396"/>
    </row>
    <row r="19397" spans="5:5">
      <c r="E19397"/>
    </row>
    <row r="19398" spans="5:5">
      <c r="E19398"/>
    </row>
    <row r="19399" spans="5:5">
      <c r="E19399"/>
    </row>
    <row r="19400" spans="5:5">
      <c r="E19400"/>
    </row>
    <row r="19401" spans="5:5" ht="13.8" thickBot="1">
      <c r="E19401"/>
    </row>
    <row r="19402" spans="5:5" ht="14.4" thickTop="1" thickBot="1">
      <c r="E19402"/>
    </row>
    <row r="19403" spans="5:5" ht="14.4" thickTop="1" thickBot="1">
      <c r="E19403"/>
    </row>
    <row r="19404" spans="5:5" ht="14.4" thickTop="1" thickBot="1">
      <c r="E19404"/>
    </row>
    <row r="19405" spans="5:5" ht="14.4" thickTop="1" thickBot="1">
      <c r="E19405"/>
    </row>
    <row r="19406" spans="5:5" ht="14.4" thickTop="1" thickBot="1">
      <c r="E19406"/>
    </row>
    <row r="19407" spans="5:5" ht="14.4" thickTop="1" thickBot="1">
      <c r="E19407"/>
    </row>
    <row r="19408" spans="5:5" ht="14.4" thickTop="1" thickBot="1">
      <c r="E19408"/>
    </row>
    <row r="19409" spans="5:5" ht="14.4" thickTop="1" thickBot="1">
      <c r="E19409"/>
    </row>
    <row r="19410" spans="5:5" ht="14.4" thickTop="1" thickBot="1">
      <c r="E19410"/>
    </row>
    <row r="19411" spans="5:5" ht="14.4" thickTop="1" thickBot="1">
      <c r="E19411"/>
    </row>
    <row r="19412" spans="5:5" ht="14.4" thickTop="1" thickBot="1">
      <c r="E19412"/>
    </row>
    <row r="19413" spans="5:5" ht="14.4" thickTop="1" thickBot="1">
      <c r="E19413"/>
    </row>
    <row r="19414" spans="5:5" ht="14.4" thickTop="1" thickBot="1">
      <c r="E19414"/>
    </row>
    <row r="19415" spans="5:5" ht="14.4" thickTop="1" thickBot="1">
      <c r="E19415"/>
    </row>
    <row r="19416" spans="5:5" ht="14.4" thickTop="1" thickBot="1">
      <c r="E19416"/>
    </row>
    <row r="19417" spans="5:5" ht="14.4" thickTop="1" thickBot="1">
      <c r="E19417"/>
    </row>
    <row r="19418" spans="5:5" ht="14.4" thickTop="1" thickBot="1">
      <c r="E19418"/>
    </row>
    <row r="19419" spans="5:5" ht="14.4" thickTop="1" thickBot="1">
      <c r="E19419"/>
    </row>
    <row r="19420" spans="5:5" ht="14.4" thickTop="1" thickBot="1">
      <c r="E19420"/>
    </row>
    <row r="19421" spans="5:5" ht="14.4" thickTop="1" thickBot="1">
      <c r="E19421"/>
    </row>
    <row r="19422" spans="5:5" ht="14.4" thickTop="1" thickBot="1">
      <c r="E19422"/>
    </row>
    <row r="19423" spans="5:5" ht="14.4" thickTop="1" thickBot="1">
      <c r="E19423"/>
    </row>
    <row r="19424" spans="5:5" ht="14.4" thickTop="1" thickBot="1">
      <c r="E19424"/>
    </row>
    <row r="19425" spans="5:5" ht="14.4" thickTop="1" thickBot="1">
      <c r="E19425"/>
    </row>
    <row r="19426" spans="5:5" ht="14.4" thickTop="1" thickBot="1">
      <c r="E19426"/>
    </row>
    <row r="19427" spans="5:5" ht="14.4" thickTop="1" thickBot="1">
      <c r="E19427"/>
    </row>
    <row r="19428" spans="5:5" ht="14.4" thickTop="1" thickBot="1">
      <c r="E19428"/>
    </row>
    <row r="19429" spans="5:5" ht="14.4" thickTop="1" thickBot="1">
      <c r="E19429"/>
    </row>
    <row r="19430" spans="5:5" ht="14.4" thickTop="1" thickBot="1">
      <c r="E19430"/>
    </row>
    <row r="19431" spans="5:5" ht="14.4" thickTop="1" thickBot="1">
      <c r="E19431"/>
    </row>
    <row r="19432" spans="5:5" ht="14.4" thickTop="1" thickBot="1">
      <c r="E19432"/>
    </row>
    <row r="19433" spans="5:5" ht="14.4" thickTop="1" thickBot="1">
      <c r="E19433"/>
    </row>
    <row r="19434" spans="5:5" ht="14.4" thickTop="1" thickBot="1">
      <c r="E19434"/>
    </row>
    <row r="19435" spans="5:5" ht="14.4" thickTop="1" thickBot="1">
      <c r="E19435"/>
    </row>
    <row r="19436" spans="5:5" ht="14.4" thickTop="1" thickBot="1">
      <c r="E19436"/>
    </row>
    <row r="19437" spans="5:5" ht="14.4" thickTop="1" thickBot="1">
      <c r="E19437"/>
    </row>
    <row r="19438" spans="5:5" ht="14.4" thickTop="1" thickBot="1">
      <c r="E19438"/>
    </row>
    <row r="19439" spans="5:5" ht="14.4" thickTop="1" thickBot="1">
      <c r="E19439"/>
    </row>
    <row r="19440" spans="5:5" ht="14.4" thickTop="1" thickBot="1">
      <c r="E19440"/>
    </row>
    <row r="19441" spans="5:5" ht="14.4" thickTop="1" thickBot="1">
      <c r="E19441"/>
    </row>
    <row r="19442" spans="5:5" ht="14.4" thickTop="1" thickBot="1">
      <c r="E19442"/>
    </row>
    <row r="19443" spans="5:5" ht="14.4" thickTop="1" thickBot="1">
      <c r="E19443"/>
    </row>
    <row r="19444" spans="5:5" ht="14.4" thickTop="1" thickBot="1">
      <c r="E19444"/>
    </row>
    <row r="19445" spans="5:5" ht="14.4" thickTop="1" thickBot="1">
      <c r="E19445"/>
    </row>
    <row r="19446" spans="5:5" ht="14.4" thickTop="1" thickBot="1">
      <c r="E19446"/>
    </row>
    <row r="19447" spans="5:5" ht="14.4" thickTop="1" thickBot="1">
      <c r="E19447"/>
    </row>
    <row r="19448" spans="5:5" ht="14.4" thickTop="1" thickBot="1">
      <c r="E19448"/>
    </row>
    <row r="19449" spans="5:5" ht="14.4" thickTop="1" thickBot="1">
      <c r="E19449"/>
    </row>
    <row r="19450" spans="5:5" ht="14.4" thickTop="1" thickBot="1">
      <c r="E19450"/>
    </row>
    <row r="19451" spans="5:5" ht="14.4" thickTop="1" thickBot="1">
      <c r="E19451"/>
    </row>
    <row r="19452" spans="5:5" ht="14.4" thickTop="1" thickBot="1">
      <c r="E19452"/>
    </row>
    <row r="19453" spans="5:5" ht="14.4" thickTop="1" thickBot="1">
      <c r="E19453"/>
    </row>
    <row r="19454" spans="5:5" ht="14.4" thickTop="1" thickBot="1">
      <c r="E19454"/>
    </row>
    <row r="19455" spans="5:5" ht="14.4" thickTop="1" thickBot="1">
      <c r="E19455"/>
    </row>
    <row r="19456" spans="5:5" ht="14.4" thickTop="1" thickBot="1">
      <c r="E19456"/>
    </row>
    <row r="19457" spans="5:5" ht="14.4" thickTop="1" thickBot="1">
      <c r="E19457"/>
    </row>
    <row r="19458" spans="5:5" ht="13.8" thickTop="1">
      <c r="E19458"/>
    </row>
    <row r="19459" spans="5:5">
      <c r="E19459"/>
    </row>
    <row r="19460" spans="5:5">
      <c r="E19460"/>
    </row>
    <row r="19461" spans="5:5">
      <c r="E19461"/>
    </row>
    <row r="19462" spans="5:5">
      <c r="E19462"/>
    </row>
    <row r="19463" spans="5:5">
      <c r="E19463"/>
    </row>
    <row r="19464" spans="5:5">
      <c r="E19464"/>
    </row>
    <row r="19465" spans="5:5">
      <c r="E19465"/>
    </row>
    <row r="19466" spans="5:5">
      <c r="E19466"/>
    </row>
    <row r="19467" spans="5:5">
      <c r="E19467"/>
    </row>
    <row r="19468" spans="5:5">
      <c r="E19468"/>
    </row>
    <row r="19469" spans="5:5">
      <c r="E19469"/>
    </row>
    <row r="19470" spans="5:5">
      <c r="E19470"/>
    </row>
    <row r="19471" spans="5:5" ht="13.8" thickBot="1">
      <c r="E19471"/>
    </row>
    <row r="19472" spans="5:5" ht="14.4" thickTop="1" thickBot="1">
      <c r="E19472"/>
    </row>
    <row r="19473" spans="5:5" ht="14.4" thickTop="1" thickBot="1">
      <c r="E19473"/>
    </row>
    <row r="19474" spans="5:5" ht="14.4" thickTop="1" thickBot="1">
      <c r="E19474"/>
    </row>
    <row r="19475" spans="5:5" ht="14.4" thickTop="1" thickBot="1">
      <c r="E19475"/>
    </row>
    <row r="19476" spans="5:5" ht="14.4" thickTop="1" thickBot="1">
      <c r="E19476"/>
    </row>
    <row r="19477" spans="5:5" ht="14.4" thickTop="1" thickBot="1">
      <c r="E19477"/>
    </row>
    <row r="19478" spans="5:5" ht="14.4" thickTop="1" thickBot="1">
      <c r="E19478"/>
    </row>
    <row r="19479" spans="5:5" ht="14.4" thickTop="1" thickBot="1">
      <c r="E19479"/>
    </row>
    <row r="19480" spans="5:5" ht="14.4" thickTop="1" thickBot="1">
      <c r="E19480"/>
    </row>
    <row r="19481" spans="5:5" ht="14.4" thickTop="1" thickBot="1">
      <c r="E19481"/>
    </row>
    <row r="19482" spans="5:5" ht="14.4" thickTop="1" thickBot="1">
      <c r="E19482"/>
    </row>
    <row r="19483" spans="5:5" ht="14.4" thickTop="1" thickBot="1">
      <c r="E19483"/>
    </row>
    <row r="19484" spans="5:5" ht="14.4" thickTop="1" thickBot="1">
      <c r="E19484"/>
    </row>
    <row r="19485" spans="5:5" ht="14.4" thickTop="1" thickBot="1">
      <c r="E19485"/>
    </row>
    <row r="19486" spans="5:5" ht="14.4" thickTop="1" thickBot="1">
      <c r="E19486"/>
    </row>
    <row r="19487" spans="5:5" ht="14.4" thickTop="1" thickBot="1">
      <c r="E19487"/>
    </row>
    <row r="19488" spans="5:5" ht="14.4" thickTop="1" thickBot="1">
      <c r="E19488"/>
    </row>
    <row r="19489" spans="5:5" ht="14.4" thickTop="1" thickBot="1">
      <c r="E19489"/>
    </row>
    <row r="19490" spans="5:5" ht="14.4" thickTop="1" thickBot="1">
      <c r="E19490"/>
    </row>
    <row r="19491" spans="5:5" ht="14.4" thickTop="1" thickBot="1">
      <c r="E19491"/>
    </row>
    <row r="19492" spans="5:5" ht="14.4" thickTop="1" thickBot="1">
      <c r="E19492"/>
    </row>
    <row r="19493" spans="5:5" ht="14.4" thickTop="1" thickBot="1">
      <c r="E19493"/>
    </row>
    <row r="19494" spans="5:5" ht="14.4" thickTop="1" thickBot="1">
      <c r="E19494"/>
    </row>
    <row r="19495" spans="5:5" ht="14.4" thickTop="1" thickBot="1">
      <c r="E19495"/>
    </row>
    <row r="19496" spans="5:5" ht="14.4" thickTop="1" thickBot="1">
      <c r="E19496"/>
    </row>
    <row r="19497" spans="5:5" ht="14.4" thickTop="1" thickBot="1">
      <c r="E19497"/>
    </row>
    <row r="19498" spans="5:5" ht="14.4" thickTop="1" thickBot="1">
      <c r="E19498"/>
    </row>
    <row r="19499" spans="5:5" ht="14.4" thickTop="1" thickBot="1">
      <c r="E19499"/>
    </row>
    <row r="19500" spans="5:5" ht="14.4" thickTop="1" thickBot="1">
      <c r="E19500"/>
    </row>
    <row r="19501" spans="5:5" ht="14.4" thickTop="1" thickBot="1">
      <c r="E19501"/>
    </row>
    <row r="19502" spans="5:5" ht="14.4" thickTop="1" thickBot="1">
      <c r="E19502"/>
    </row>
    <row r="19503" spans="5:5" ht="14.4" thickTop="1" thickBot="1">
      <c r="E19503"/>
    </row>
    <row r="19504" spans="5:5" ht="14.4" thickTop="1" thickBot="1">
      <c r="E19504"/>
    </row>
    <row r="19505" spans="5:5" ht="14.4" thickTop="1" thickBot="1">
      <c r="E19505"/>
    </row>
    <row r="19506" spans="5:5" ht="14.4" thickTop="1" thickBot="1">
      <c r="E19506"/>
    </row>
    <row r="19507" spans="5:5" ht="14.4" thickTop="1" thickBot="1">
      <c r="E19507"/>
    </row>
    <row r="19508" spans="5:5" ht="14.4" thickTop="1" thickBot="1">
      <c r="E19508"/>
    </row>
    <row r="19509" spans="5:5" ht="14.4" thickTop="1" thickBot="1">
      <c r="E19509"/>
    </row>
    <row r="19510" spans="5:5" ht="14.4" thickTop="1" thickBot="1">
      <c r="E19510"/>
    </row>
    <row r="19511" spans="5:5" ht="14.4" thickTop="1" thickBot="1">
      <c r="E19511"/>
    </row>
    <row r="19512" spans="5:5" ht="14.4" thickTop="1" thickBot="1">
      <c r="E19512"/>
    </row>
    <row r="19513" spans="5:5" ht="14.4" thickTop="1" thickBot="1">
      <c r="E19513"/>
    </row>
    <row r="19514" spans="5:5" ht="14.4" thickTop="1" thickBot="1">
      <c r="E19514"/>
    </row>
    <row r="19515" spans="5:5" ht="14.4" thickTop="1" thickBot="1">
      <c r="E19515"/>
    </row>
    <row r="19516" spans="5:5" ht="14.4" thickTop="1" thickBot="1">
      <c r="E19516"/>
    </row>
    <row r="19517" spans="5:5" ht="14.4" thickTop="1" thickBot="1">
      <c r="E19517"/>
    </row>
    <row r="19518" spans="5:5" ht="14.4" thickTop="1" thickBot="1">
      <c r="E19518"/>
    </row>
    <row r="19519" spans="5:5" ht="14.4" thickTop="1" thickBot="1">
      <c r="E19519"/>
    </row>
    <row r="19520" spans="5:5" ht="14.4" thickTop="1" thickBot="1">
      <c r="E19520"/>
    </row>
    <row r="19521" spans="5:5" ht="14.4" thickTop="1" thickBot="1">
      <c r="E19521"/>
    </row>
    <row r="19522" spans="5:5" ht="14.4" thickTop="1" thickBot="1">
      <c r="E19522"/>
    </row>
    <row r="19523" spans="5:5" ht="14.4" thickTop="1" thickBot="1">
      <c r="E19523"/>
    </row>
    <row r="19524" spans="5:5" ht="14.4" thickTop="1" thickBot="1">
      <c r="E19524"/>
    </row>
    <row r="19525" spans="5:5" ht="14.4" thickTop="1" thickBot="1">
      <c r="E19525"/>
    </row>
    <row r="19526" spans="5:5" ht="14.4" thickTop="1" thickBot="1">
      <c r="E19526"/>
    </row>
    <row r="19527" spans="5:5" ht="14.4" thickTop="1" thickBot="1">
      <c r="E19527"/>
    </row>
    <row r="19528" spans="5:5" ht="13.8" thickTop="1">
      <c r="E19528"/>
    </row>
    <row r="19529" spans="5:5">
      <c r="E19529"/>
    </row>
    <row r="19530" spans="5:5">
      <c r="E19530"/>
    </row>
    <row r="19531" spans="5:5">
      <c r="E19531"/>
    </row>
    <row r="19532" spans="5:5">
      <c r="E19532"/>
    </row>
    <row r="19533" spans="5:5">
      <c r="E19533"/>
    </row>
    <row r="19534" spans="5:5">
      <c r="E19534"/>
    </row>
    <row r="19535" spans="5:5">
      <c r="E19535"/>
    </row>
    <row r="19536" spans="5:5">
      <c r="E19536"/>
    </row>
    <row r="19537" spans="5:5">
      <c r="E19537"/>
    </row>
    <row r="19538" spans="5:5">
      <c r="E19538"/>
    </row>
    <row r="19539" spans="5:5">
      <c r="E19539"/>
    </row>
    <row r="19540" spans="5:5">
      <c r="E19540"/>
    </row>
    <row r="19541" spans="5:5" ht="13.8" thickBot="1">
      <c r="E19541"/>
    </row>
    <row r="19542" spans="5:5" ht="14.4" thickTop="1" thickBot="1">
      <c r="E19542"/>
    </row>
    <row r="19543" spans="5:5" ht="14.4" thickTop="1" thickBot="1">
      <c r="E19543"/>
    </row>
    <row r="19544" spans="5:5" ht="14.4" thickTop="1" thickBot="1">
      <c r="E19544"/>
    </row>
    <row r="19545" spans="5:5" ht="14.4" thickTop="1" thickBot="1">
      <c r="E19545"/>
    </row>
    <row r="19546" spans="5:5" ht="14.4" thickTop="1" thickBot="1">
      <c r="E19546"/>
    </row>
    <row r="19547" spans="5:5" ht="14.4" thickTop="1" thickBot="1">
      <c r="E19547"/>
    </row>
    <row r="19548" spans="5:5" ht="14.4" thickTop="1" thickBot="1">
      <c r="E19548"/>
    </row>
    <row r="19549" spans="5:5" ht="14.4" thickTop="1" thickBot="1">
      <c r="E19549"/>
    </row>
    <row r="19550" spans="5:5" ht="14.4" thickTop="1" thickBot="1">
      <c r="E19550"/>
    </row>
    <row r="19551" spans="5:5" ht="14.4" thickTop="1" thickBot="1">
      <c r="E19551"/>
    </row>
    <row r="19552" spans="5:5" ht="14.4" thickTop="1" thickBot="1">
      <c r="E19552"/>
    </row>
    <row r="19553" spans="5:5" ht="14.4" thickTop="1" thickBot="1">
      <c r="E19553"/>
    </row>
    <row r="19554" spans="5:5" ht="14.4" thickTop="1" thickBot="1">
      <c r="E19554"/>
    </row>
    <row r="19555" spans="5:5" ht="14.4" thickTop="1" thickBot="1">
      <c r="E19555"/>
    </row>
    <row r="19556" spans="5:5" ht="14.4" thickTop="1" thickBot="1">
      <c r="E19556"/>
    </row>
    <row r="19557" spans="5:5" ht="14.4" thickTop="1" thickBot="1">
      <c r="E19557"/>
    </row>
    <row r="19558" spans="5:5" ht="14.4" thickTop="1" thickBot="1">
      <c r="E19558"/>
    </row>
    <row r="19559" spans="5:5" ht="14.4" thickTop="1" thickBot="1">
      <c r="E19559"/>
    </row>
    <row r="19560" spans="5:5" ht="14.4" thickTop="1" thickBot="1">
      <c r="E19560"/>
    </row>
    <row r="19561" spans="5:5" ht="14.4" thickTop="1" thickBot="1">
      <c r="E19561"/>
    </row>
    <row r="19562" spans="5:5" ht="14.4" thickTop="1" thickBot="1">
      <c r="E19562"/>
    </row>
    <row r="19563" spans="5:5" ht="14.4" thickTop="1" thickBot="1">
      <c r="E19563"/>
    </row>
    <row r="19564" spans="5:5" ht="14.4" thickTop="1" thickBot="1">
      <c r="E19564"/>
    </row>
    <row r="19565" spans="5:5" ht="14.4" thickTop="1" thickBot="1">
      <c r="E19565"/>
    </row>
    <row r="19566" spans="5:5" ht="14.4" thickTop="1" thickBot="1">
      <c r="E19566"/>
    </row>
    <row r="19567" spans="5:5" ht="14.4" thickTop="1" thickBot="1">
      <c r="E19567"/>
    </row>
    <row r="19568" spans="5:5" ht="14.4" thickTop="1" thickBot="1">
      <c r="E19568"/>
    </row>
    <row r="19569" spans="5:5" ht="14.4" thickTop="1" thickBot="1">
      <c r="E19569"/>
    </row>
    <row r="19570" spans="5:5" ht="14.4" thickTop="1" thickBot="1">
      <c r="E19570"/>
    </row>
    <row r="19571" spans="5:5" ht="14.4" thickTop="1" thickBot="1">
      <c r="E19571"/>
    </row>
    <row r="19572" spans="5:5" ht="14.4" thickTop="1" thickBot="1">
      <c r="E19572"/>
    </row>
    <row r="19573" spans="5:5" ht="14.4" thickTop="1" thickBot="1">
      <c r="E19573"/>
    </row>
    <row r="19574" spans="5:5" ht="14.4" thickTop="1" thickBot="1">
      <c r="E19574"/>
    </row>
    <row r="19575" spans="5:5" ht="14.4" thickTop="1" thickBot="1">
      <c r="E19575"/>
    </row>
    <row r="19576" spans="5:5" ht="14.4" thickTop="1" thickBot="1">
      <c r="E19576"/>
    </row>
    <row r="19577" spans="5:5" ht="14.4" thickTop="1" thickBot="1">
      <c r="E19577"/>
    </row>
    <row r="19578" spans="5:5" ht="14.4" thickTop="1" thickBot="1">
      <c r="E19578"/>
    </row>
    <row r="19579" spans="5:5" ht="14.4" thickTop="1" thickBot="1">
      <c r="E19579"/>
    </row>
    <row r="19580" spans="5:5" ht="14.4" thickTop="1" thickBot="1">
      <c r="E19580"/>
    </row>
    <row r="19581" spans="5:5" ht="14.4" thickTop="1" thickBot="1">
      <c r="E19581"/>
    </row>
    <row r="19582" spans="5:5" ht="14.4" thickTop="1" thickBot="1">
      <c r="E19582"/>
    </row>
    <row r="19583" spans="5:5" ht="14.4" thickTop="1" thickBot="1">
      <c r="E19583"/>
    </row>
    <row r="19584" spans="5:5" ht="14.4" thickTop="1" thickBot="1">
      <c r="E19584"/>
    </row>
    <row r="19585" spans="5:5" ht="14.4" thickTop="1" thickBot="1">
      <c r="E19585"/>
    </row>
    <row r="19586" spans="5:5" ht="14.4" thickTop="1" thickBot="1">
      <c r="E19586"/>
    </row>
    <row r="19587" spans="5:5" ht="14.4" thickTop="1" thickBot="1">
      <c r="E19587"/>
    </row>
    <row r="19588" spans="5:5" ht="14.4" thickTop="1" thickBot="1">
      <c r="E19588"/>
    </row>
    <row r="19589" spans="5:5" ht="14.4" thickTop="1" thickBot="1">
      <c r="E19589"/>
    </row>
    <row r="19590" spans="5:5" ht="14.4" thickTop="1" thickBot="1">
      <c r="E19590"/>
    </row>
    <row r="19591" spans="5:5" ht="14.4" thickTop="1" thickBot="1">
      <c r="E19591"/>
    </row>
    <row r="19592" spans="5:5" ht="14.4" thickTop="1" thickBot="1">
      <c r="E19592"/>
    </row>
    <row r="19593" spans="5:5" ht="14.4" thickTop="1" thickBot="1">
      <c r="E19593"/>
    </row>
    <row r="19594" spans="5:5" ht="14.4" thickTop="1" thickBot="1">
      <c r="E19594"/>
    </row>
    <row r="19595" spans="5:5" ht="14.4" thickTop="1" thickBot="1">
      <c r="E19595"/>
    </row>
    <row r="19596" spans="5:5" ht="14.4" thickTop="1" thickBot="1">
      <c r="E19596"/>
    </row>
    <row r="19597" spans="5:5" ht="14.4" thickTop="1" thickBot="1">
      <c r="E19597"/>
    </row>
    <row r="19598" spans="5:5" ht="13.8" thickTop="1">
      <c r="E19598"/>
    </row>
    <row r="19599" spans="5:5">
      <c r="E19599"/>
    </row>
    <row r="19600" spans="5:5">
      <c r="E19600"/>
    </row>
    <row r="19601" spans="5:5">
      <c r="E19601"/>
    </row>
    <row r="19602" spans="5:5">
      <c r="E19602"/>
    </row>
    <row r="19603" spans="5:5">
      <c r="E19603"/>
    </row>
    <row r="19604" spans="5:5">
      <c r="E19604"/>
    </row>
    <row r="19605" spans="5:5">
      <c r="E19605"/>
    </row>
    <row r="19606" spans="5:5">
      <c r="E19606"/>
    </row>
    <row r="19607" spans="5:5">
      <c r="E19607"/>
    </row>
    <row r="19608" spans="5:5">
      <c r="E19608"/>
    </row>
    <row r="19609" spans="5:5">
      <c r="E19609"/>
    </row>
    <row r="19610" spans="5:5">
      <c r="E19610"/>
    </row>
    <row r="19611" spans="5:5" ht="13.8" thickBot="1">
      <c r="E19611"/>
    </row>
    <row r="19612" spans="5:5" ht="14.4" thickTop="1" thickBot="1">
      <c r="E19612"/>
    </row>
    <row r="19613" spans="5:5" ht="14.4" thickTop="1" thickBot="1">
      <c r="E19613"/>
    </row>
    <row r="19614" spans="5:5" ht="14.4" thickTop="1" thickBot="1">
      <c r="E19614"/>
    </row>
    <row r="19615" spans="5:5" ht="14.4" thickTop="1" thickBot="1">
      <c r="E19615"/>
    </row>
    <row r="19616" spans="5:5" ht="14.4" thickTop="1" thickBot="1">
      <c r="E19616"/>
    </row>
    <row r="19617" spans="5:5" ht="14.4" thickTop="1" thickBot="1">
      <c r="E19617"/>
    </row>
    <row r="19618" spans="5:5" ht="14.4" thickTop="1" thickBot="1">
      <c r="E19618"/>
    </row>
    <row r="19619" spans="5:5" ht="14.4" thickTop="1" thickBot="1">
      <c r="E19619"/>
    </row>
    <row r="19620" spans="5:5" ht="14.4" thickTop="1" thickBot="1">
      <c r="E19620"/>
    </row>
    <row r="19621" spans="5:5" ht="14.4" thickTop="1" thickBot="1">
      <c r="E19621"/>
    </row>
    <row r="19622" spans="5:5" ht="14.4" thickTop="1" thickBot="1">
      <c r="E19622"/>
    </row>
    <row r="19623" spans="5:5" ht="14.4" thickTop="1" thickBot="1">
      <c r="E19623"/>
    </row>
    <row r="19624" spans="5:5" ht="14.4" thickTop="1" thickBot="1">
      <c r="E19624"/>
    </row>
    <row r="19625" spans="5:5" ht="14.4" thickTop="1" thickBot="1">
      <c r="E19625"/>
    </row>
    <row r="19626" spans="5:5" ht="14.4" thickTop="1" thickBot="1">
      <c r="E19626"/>
    </row>
    <row r="19627" spans="5:5" ht="14.4" thickTop="1" thickBot="1">
      <c r="E19627"/>
    </row>
    <row r="19628" spans="5:5" ht="14.4" thickTop="1" thickBot="1">
      <c r="E19628"/>
    </row>
    <row r="19629" spans="5:5" ht="14.4" thickTop="1" thickBot="1">
      <c r="E19629"/>
    </row>
    <row r="19630" spans="5:5" ht="14.4" thickTop="1" thickBot="1">
      <c r="E19630"/>
    </row>
    <row r="19631" spans="5:5" ht="14.4" thickTop="1" thickBot="1">
      <c r="E19631"/>
    </row>
    <row r="19632" spans="5:5" ht="14.4" thickTop="1" thickBot="1">
      <c r="E19632"/>
    </row>
    <row r="19633" spans="5:5" ht="14.4" thickTop="1" thickBot="1">
      <c r="E19633"/>
    </row>
    <row r="19634" spans="5:5" ht="14.4" thickTop="1" thickBot="1">
      <c r="E19634"/>
    </row>
    <row r="19635" spans="5:5" ht="14.4" thickTop="1" thickBot="1">
      <c r="E19635"/>
    </row>
    <row r="19636" spans="5:5" ht="14.4" thickTop="1" thickBot="1">
      <c r="E19636"/>
    </row>
    <row r="19637" spans="5:5" ht="14.4" thickTop="1" thickBot="1">
      <c r="E19637"/>
    </row>
    <row r="19638" spans="5:5" ht="14.4" thickTop="1" thickBot="1">
      <c r="E19638"/>
    </row>
    <row r="19639" spans="5:5" ht="14.4" thickTop="1" thickBot="1">
      <c r="E19639"/>
    </row>
    <row r="19640" spans="5:5" ht="14.4" thickTop="1" thickBot="1">
      <c r="E19640"/>
    </row>
    <row r="19641" spans="5:5" ht="14.4" thickTop="1" thickBot="1">
      <c r="E19641"/>
    </row>
    <row r="19642" spans="5:5" ht="14.4" thickTop="1" thickBot="1">
      <c r="E19642"/>
    </row>
    <row r="19643" spans="5:5" ht="14.4" thickTop="1" thickBot="1">
      <c r="E19643"/>
    </row>
    <row r="19644" spans="5:5" ht="14.4" thickTop="1" thickBot="1">
      <c r="E19644"/>
    </row>
    <row r="19645" spans="5:5" ht="14.4" thickTop="1" thickBot="1">
      <c r="E19645"/>
    </row>
    <row r="19646" spans="5:5" ht="14.4" thickTop="1" thickBot="1">
      <c r="E19646"/>
    </row>
    <row r="19647" spans="5:5" ht="14.4" thickTop="1" thickBot="1">
      <c r="E19647"/>
    </row>
    <row r="19648" spans="5:5" ht="14.4" thickTop="1" thickBot="1">
      <c r="E19648"/>
    </row>
    <row r="19649" spans="5:5" ht="14.4" thickTop="1" thickBot="1">
      <c r="E19649"/>
    </row>
    <row r="19650" spans="5:5" ht="14.4" thickTop="1" thickBot="1">
      <c r="E19650"/>
    </row>
    <row r="19651" spans="5:5" ht="14.4" thickTop="1" thickBot="1">
      <c r="E19651"/>
    </row>
    <row r="19652" spans="5:5" ht="14.4" thickTop="1" thickBot="1">
      <c r="E19652"/>
    </row>
    <row r="19653" spans="5:5" ht="14.4" thickTop="1" thickBot="1">
      <c r="E19653"/>
    </row>
    <row r="19654" spans="5:5" ht="14.4" thickTop="1" thickBot="1">
      <c r="E19654"/>
    </row>
    <row r="19655" spans="5:5" ht="14.4" thickTop="1" thickBot="1">
      <c r="E19655"/>
    </row>
    <row r="19656" spans="5:5" ht="14.4" thickTop="1" thickBot="1">
      <c r="E19656"/>
    </row>
    <row r="19657" spans="5:5" ht="14.4" thickTop="1" thickBot="1">
      <c r="E19657"/>
    </row>
    <row r="19658" spans="5:5" ht="14.4" thickTop="1" thickBot="1">
      <c r="E19658"/>
    </row>
    <row r="19659" spans="5:5" ht="14.4" thickTop="1" thickBot="1">
      <c r="E19659"/>
    </row>
    <row r="19660" spans="5:5" ht="14.4" thickTop="1" thickBot="1">
      <c r="E19660"/>
    </row>
    <row r="19661" spans="5:5" ht="14.4" thickTop="1" thickBot="1">
      <c r="E19661"/>
    </row>
    <row r="19662" spans="5:5" ht="14.4" thickTop="1" thickBot="1">
      <c r="E19662"/>
    </row>
    <row r="19663" spans="5:5" ht="14.4" thickTop="1" thickBot="1">
      <c r="E19663"/>
    </row>
    <row r="19664" spans="5:5" ht="14.4" thickTop="1" thickBot="1">
      <c r="E19664"/>
    </row>
    <row r="19665" spans="5:5" ht="14.4" thickTop="1" thickBot="1">
      <c r="E19665"/>
    </row>
    <row r="19666" spans="5:5" ht="14.4" thickTop="1" thickBot="1">
      <c r="E19666"/>
    </row>
    <row r="19667" spans="5:5" ht="14.4" thickTop="1" thickBot="1">
      <c r="E19667"/>
    </row>
    <row r="19668" spans="5:5" ht="13.8" thickTop="1">
      <c r="E19668"/>
    </row>
    <row r="19669" spans="5:5">
      <c r="E19669"/>
    </row>
    <row r="19670" spans="5:5">
      <c r="E19670"/>
    </row>
    <row r="19671" spans="5:5">
      <c r="E19671"/>
    </row>
    <row r="19672" spans="5:5">
      <c r="E19672"/>
    </row>
    <row r="19673" spans="5:5">
      <c r="E19673"/>
    </row>
    <row r="19674" spans="5:5">
      <c r="E19674"/>
    </row>
    <row r="19675" spans="5:5">
      <c r="E19675"/>
    </row>
    <row r="19676" spans="5:5">
      <c r="E19676"/>
    </row>
    <row r="19677" spans="5:5">
      <c r="E19677"/>
    </row>
    <row r="19678" spans="5:5">
      <c r="E19678"/>
    </row>
    <row r="19679" spans="5:5">
      <c r="E19679"/>
    </row>
    <row r="19680" spans="5:5">
      <c r="E19680"/>
    </row>
    <row r="19681" spans="5:5" ht="13.8" thickBot="1">
      <c r="E19681"/>
    </row>
    <row r="19682" spans="5:5" ht="14.4" thickTop="1" thickBot="1">
      <c r="E19682"/>
    </row>
    <row r="19683" spans="5:5" ht="14.4" thickTop="1" thickBot="1">
      <c r="E19683"/>
    </row>
    <row r="19684" spans="5:5" ht="14.4" thickTop="1" thickBot="1">
      <c r="E19684"/>
    </row>
    <row r="19685" spans="5:5" ht="14.4" thickTop="1" thickBot="1">
      <c r="E19685"/>
    </row>
    <row r="19686" spans="5:5" ht="14.4" thickTop="1" thickBot="1">
      <c r="E19686"/>
    </row>
    <row r="19687" spans="5:5" ht="14.4" thickTop="1" thickBot="1">
      <c r="E19687"/>
    </row>
    <row r="19688" spans="5:5" ht="14.4" thickTop="1" thickBot="1">
      <c r="E19688"/>
    </row>
    <row r="19689" spans="5:5" ht="14.4" thickTop="1" thickBot="1">
      <c r="E19689"/>
    </row>
    <row r="19690" spans="5:5" ht="14.4" thickTop="1" thickBot="1">
      <c r="E19690"/>
    </row>
    <row r="19691" spans="5:5" ht="14.4" thickTop="1" thickBot="1">
      <c r="E19691"/>
    </row>
    <row r="19692" spans="5:5" ht="14.4" thickTop="1" thickBot="1">
      <c r="E19692"/>
    </row>
    <row r="19693" spans="5:5" ht="14.4" thickTop="1" thickBot="1">
      <c r="E19693"/>
    </row>
    <row r="19694" spans="5:5" ht="14.4" thickTop="1" thickBot="1">
      <c r="E19694"/>
    </row>
    <row r="19695" spans="5:5" ht="14.4" thickTop="1" thickBot="1">
      <c r="E19695"/>
    </row>
    <row r="19696" spans="5:5" ht="14.4" thickTop="1" thickBot="1">
      <c r="E19696"/>
    </row>
    <row r="19697" spans="5:5" ht="14.4" thickTop="1" thickBot="1">
      <c r="E19697"/>
    </row>
    <row r="19698" spans="5:5" ht="14.4" thickTop="1" thickBot="1">
      <c r="E19698"/>
    </row>
    <row r="19699" spans="5:5" ht="14.4" thickTop="1" thickBot="1">
      <c r="E19699"/>
    </row>
    <row r="19700" spans="5:5" ht="14.4" thickTop="1" thickBot="1">
      <c r="E19700"/>
    </row>
    <row r="19701" spans="5:5" ht="14.4" thickTop="1" thickBot="1">
      <c r="E19701"/>
    </row>
    <row r="19702" spans="5:5" ht="14.4" thickTop="1" thickBot="1">
      <c r="E19702"/>
    </row>
    <row r="19703" spans="5:5" ht="14.4" thickTop="1" thickBot="1">
      <c r="E19703"/>
    </row>
    <row r="19704" spans="5:5" ht="14.4" thickTop="1" thickBot="1">
      <c r="E19704"/>
    </row>
    <row r="19705" spans="5:5" ht="14.4" thickTop="1" thickBot="1">
      <c r="E19705"/>
    </row>
    <row r="19706" spans="5:5" ht="14.4" thickTop="1" thickBot="1">
      <c r="E19706"/>
    </row>
    <row r="19707" spans="5:5" ht="14.4" thickTop="1" thickBot="1">
      <c r="E19707"/>
    </row>
    <row r="19708" spans="5:5" ht="14.4" thickTop="1" thickBot="1">
      <c r="E19708"/>
    </row>
    <row r="19709" spans="5:5" ht="14.4" thickTop="1" thickBot="1">
      <c r="E19709"/>
    </row>
    <row r="19710" spans="5:5" ht="14.4" thickTop="1" thickBot="1">
      <c r="E19710"/>
    </row>
    <row r="19711" spans="5:5" ht="14.4" thickTop="1" thickBot="1">
      <c r="E19711"/>
    </row>
    <row r="19712" spans="5:5" ht="14.4" thickTop="1" thickBot="1">
      <c r="E19712"/>
    </row>
    <row r="19713" spans="5:5" ht="14.4" thickTop="1" thickBot="1">
      <c r="E19713"/>
    </row>
    <row r="19714" spans="5:5" ht="14.4" thickTop="1" thickBot="1">
      <c r="E19714"/>
    </row>
    <row r="19715" spans="5:5" ht="14.4" thickTop="1" thickBot="1">
      <c r="E19715"/>
    </row>
    <row r="19716" spans="5:5" ht="14.4" thickTop="1" thickBot="1">
      <c r="E19716"/>
    </row>
    <row r="19717" spans="5:5" ht="14.4" thickTop="1" thickBot="1">
      <c r="E19717"/>
    </row>
    <row r="19718" spans="5:5" ht="14.4" thickTop="1" thickBot="1">
      <c r="E19718"/>
    </row>
    <row r="19719" spans="5:5" ht="14.4" thickTop="1" thickBot="1">
      <c r="E19719"/>
    </row>
    <row r="19720" spans="5:5" ht="14.4" thickTop="1" thickBot="1">
      <c r="E19720"/>
    </row>
    <row r="19721" spans="5:5" ht="14.4" thickTop="1" thickBot="1">
      <c r="E19721"/>
    </row>
    <row r="19722" spans="5:5" ht="14.4" thickTop="1" thickBot="1">
      <c r="E19722"/>
    </row>
    <row r="19723" spans="5:5" ht="14.4" thickTop="1" thickBot="1">
      <c r="E19723"/>
    </row>
    <row r="19724" spans="5:5" ht="14.4" thickTop="1" thickBot="1">
      <c r="E19724"/>
    </row>
    <row r="19725" spans="5:5" ht="14.4" thickTop="1" thickBot="1">
      <c r="E19725"/>
    </row>
    <row r="19726" spans="5:5" ht="14.4" thickTop="1" thickBot="1">
      <c r="E19726"/>
    </row>
    <row r="19727" spans="5:5" ht="14.4" thickTop="1" thickBot="1">
      <c r="E19727"/>
    </row>
    <row r="19728" spans="5:5" ht="14.4" thickTop="1" thickBot="1">
      <c r="E19728"/>
    </row>
    <row r="19729" spans="5:5" ht="14.4" thickTop="1" thickBot="1">
      <c r="E19729"/>
    </row>
    <row r="19730" spans="5:5" ht="14.4" thickTop="1" thickBot="1">
      <c r="E19730"/>
    </row>
    <row r="19731" spans="5:5" ht="14.4" thickTop="1" thickBot="1">
      <c r="E19731"/>
    </row>
    <row r="19732" spans="5:5" ht="14.4" thickTop="1" thickBot="1">
      <c r="E19732"/>
    </row>
    <row r="19733" spans="5:5" ht="14.4" thickTop="1" thickBot="1">
      <c r="E19733"/>
    </row>
    <row r="19734" spans="5:5" ht="14.4" thickTop="1" thickBot="1">
      <c r="E19734"/>
    </row>
    <row r="19735" spans="5:5" ht="14.4" thickTop="1" thickBot="1">
      <c r="E19735"/>
    </row>
    <row r="19736" spans="5:5" ht="14.4" thickTop="1" thickBot="1">
      <c r="E19736"/>
    </row>
    <row r="19737" spans="5:5" ht="14.4" thickTop="1" thickBot="1">
      <c r="E19737"/>
    </row>
    <row r="19738" spans="5:5" ht="13.8" thickTop="1">
      <c r="E19738"/>
    </row>
    <row r="19739" spans="5:5">
      <c r="E19739"/>
    </row>
    <row r="19740" spans="5:5">
      <c r="E19740"/>
    </row>
    <row r="19741" spans="5:5">
      <c r="E19741"/>
    </row>
    <row r="19742" spans="5:5">
      <c r="E19742"/>
    </row>
    <row r="19743" spans="5:5">
      <c r="E19743"/>
    </row>
    <row r="19744" spans="5:5">
      <c r="E19744"/>
    </row>
    <row r="19745" spans="5:5">
      <c r="E19745"/>
    </row>
    <row r="19746" spans="5:5">
      <c r="E19746"/>
    </row>
    <row r="19747" spans="5:5">
      <c r="E19747"/>
    </row>
    <row r="19748" spans="5:5">
      <c r="E19748"/>
    </row>
    <row r="19749" spans="5:5">
      <c r="E19749"/>
    </row>
    <row r="19750" spans="5:5">
      <c r="E19750"/>
    </row>
    <row r="19751" spans="5:5" ht="13.8" thickBot="1">
      <c r="E19751"/>
    </row>
    <row r="19752" spans="5:5" ht="14.4" thickTop="1" thickBot="1">
      <c r="E19752"/>
    </row>
    <row r="19753" spans="5:5" ht="14.4" thickTop="1" thickBot="1">
      <c r="E19753"/>
    </row>
    <row r="19754" spans="5:5" ht="14.4" thickTop="1" thickBot="1">
      <c r="E19754"/>
    </row>
    <row r="19755" spans="5:5" ht="14.4" thickTop="1" thickBot="1">
      <c r="E19755"/>
    </row>
    <row r="19756" spans="5:5" ht="14.4" thickTop="1" thickBot="1">
      <c r="E19756"/>
    </row>
    <row r="19757" spans="5:5" ht="14.4" thickTop="1" thickBot="1">
      <c r="E19757"/>
    </row>
    <row r="19758" spans="5:5" ht="14.4" thickTop="1" thickBot="1">
      <c r="E19758"/>
    </row>
    <row r="19759" spans="5:5" ht="14.4" thickTop="1" thickBot="1">
      <c r="E19759"/>
    </row>
    <row r="19760" spans="5:5" ht="14.4" thickTop="1" thickBot="1">
      <c r="E19760"/>
    </row>
    <row r="19761" spans="5:5" ht="14.4" thickTop="1" thickBot="1">
      <c r="E19761"/>
    </row>
    <row r="19762" spans="5:5" ht="14.4" thickTop="1" thickBot="1">
      <c r="E19762"/>
    </row>
    <row r="19763" spans="5:5" ht="14.4" thickTop="1" thickBot="1">
      <c r="E19763"/>
    </row>
    <row r="19764" spans="5:5" ht="14.4" thickTop="1" thickBot="1">
      <c r="E19764"/>
    </row>
    <row r="19765" spans="5:5" ht="14.4" thickTop="1" thickBot="1">
      <c r="E19765"/>
    </row>
    <row r="19766" spans="5:5" ht="14.4" thickTop="1" thickBot="1">
      <c r="E19766"/>
    </row>
    <row r="19767" spans="5:5" ht="14.4" thickTop="1" thickBot="1">
      <c r="E19767"/>
    </row>
    <row r="19768" spans="5:5" ht="14.4" thickTop="1" thickBot="1">
      <c r="E19768"/>
    </row>
    <row r="19769" spans="5:5" ht="14.4" thickTop="1" thickBot="1">
      <c r="E19769"/>
    </row>
    <row r="19770" spans="5:5" ht="14.4" thickTop="1" thickBot="1">
      <c r="E19770"/>
    </row>
    <row r="19771" spans="5:5" ht="14.4" thickTop="1" thickBot="1">
      <c r="E19771"/>
    </row>
    <row r="19772" spans="5:5" ht="14.4" thickTop="1" thickBot="1">
      <c r="E19772"/>
    </row>
    <row r="19773" spans="5:5" ht="14.4" thickTop="1" thickBot="1">
      <c r="E19773"/>
    </row>
    <row r="19774" spans="5:5" ht="14.4" thickTop="1" thickBot="1">
      <c r="E19774"/>
    </row>
    <row r="19775" spans="5:5" ht="14.4" thickTop="1" thickBot="1">
      <c r="E19775"/>
    </row>
    <row r="19776" spans="5:5" ht="14.4" thickTop="1" thickBot="1">
      <c r="E19776"/>
    </row>
    <row r="19777" spans="5:5" ht="14.4" thickTop="1" thickBot="1">
      <c r="E19777"/>
    </row>
    <row r="19778" spans="5:5" ht="14.4" thickTop="1" thickBot="1">
      <c r="E19778"/>
    </row>
    <row r="19779" spans="5:5" ht="14.4" thickTop="1" thickBot="1">
      <c r="E19779"/>
    </row>
    <row r="19780" spans="5:5" ht="14.4" thickTop="1" thickBot="1">
      <c r="E19780"/>
    </row>
    <row r="19781" spans="5:5" ht="14.4" thickTop="1" thickBot="1">
      <c r="E19781"/>
    </row>
    <row r="19782" spans="5:5" ht="14.4" thickTop="1" thickBot="1">
      <c r="E19782"/>
    </row>
    <row r="19783" spans="5:5" ht="14.4" thickTop="1" thickBot="1">
      <c r="E19783"/>
    </row>
    <row r="19784" spans="5:5" ht="14.4" thickTop="1" thickBot="1">
      <c r="E19784"/>
    </row>
    <row r="19785" spans="5:5" ht="14.4" thickTop="1" thickBot="1">
      <c r="E19785"/>
    </row>
    <row r="19786" spans="5:5" ht="14.4" thickTop="1" thickBot="1">
      <c r="E19786"/>
    </row>
    <row r="19787" spans="5:5" ht="14.4" thickTop="1" thickBot="1">
      <c r="E19787"/>
    </row>
    <row r="19788" spans="5:5" ht="14.4" thickTop="1" thickBot="1">
      <c r="E19788"/>
    </row>
    <row r="19789" spans="5:5" ht="14.4" thickTop="1" thickBot="1">
      <c r="E19789"/>
    </row>
    <row r="19790" spans="5:5" ht="14.4" thickTop="1" thickBot="1">
      <c r="E19790"/>
    </row>
    <row r="19791" spans="5:5" ht="14.4" thickTop="1" thickBot="1">
      <c r="E19791"/>
    </row>
    <row r="19792" spans="5:5" ht="14.4" thickTop="1" thickBot="1">
      <c r="E19792"/>
    </row>
    <row r="19793" spans="5:5" ht="14.4" thickTop="1" thickBot="1">
      <c r="E19793"/>
    </row>
    <row r="19794" spans="5:5" ht="14.4" thickTop="1" thickBot="1">
      <c r="E19794"/>
    </row>
    <row r="19795" spans="5:5" ht="14.4" thickTop="1" thickBot="1">
      <c r="E19795"/>
    </row>
    <row r="19796" spans="5:5" ht="14.4" thickTop="1" thickBot="1">
      <c r="E19796"/>
    </row>
    <row r="19797" spans="5:5" ht="14.4" thickTop="1" thickBot="1">
      <c r="E19797"/>
    </row>
    <row r="19798" spans="5:5" ht="14.4" thickTop="1" thickBot="1">
      <c r="E19798"/>
    </row>
    <row r="19799" spans="5:5" ht="14.4" thickTop="1" thickBot="1">
      <c r="E19799"/>
    </row>
    <row r="19800" spans="5:5" ht="14.4" thickTop="1" thickBot="1">
      <c r="E19800"/>
    </row>
    <row r="19801" spans="5:5" ht="14.4" thickTop="1" thickBot="1">
      <c r="E19801"/>
    </row>
    <row r="19802" spans="5:5" ht="14.4" thickTop="1" thickBot="1">
      <c r="E19802"/>
    </row>
    <row r="19803" spans="5:5" ht="14.4" thickTop="1" thickBot="1">
      <c r="E19803"/>
    </row>
    <row r="19804" spans="5:5" ht="14.4" thickTop="1" thickBot="1">
      <c r="E19804"/>
    </row>
    <row r="19805" spans="5:5" ht="14.4" thickTop="1" thickBot="1">
      <c r="E19805"/>
    </row>
    <row r="19806" spans="5:5" ht="14.4" thickTop="1" thickBot="1">
      <c r="E19806"/>
    </row>
    <row r="19807" spans="5:5" ht="14.4" thickTop="1" thickBot="1">
      <c r="E19807"/>
    </row>
    <row r="19808" spans="5:5" ht="13.8" thickTop="1">
      <c r="E19808"/>
    </row>
    <row r="19809" spans="5:5">
      <c r="E19809"/>
    </row>
    <row r="19810" spans="5:5">
      <c r="E19810"/>
    </row>
    <row r="19811" spans="5:5">
      <c r="E19811"/>
    </row>
    <row r="19812" spans="5:5">
      <c r="E19812"/>
    </row>
    <row r="19813" spans="5:5">
      <c r="E19813"/>
    </row>
    <row r="19814" spans="5:5">
      <c r="E19814"/>
    </row>
    <row r="19815" spans="5:5">
      <c r="E19815"/>
    </row>
    <row r="19816" spans="5:5">
      <c r="E19816"/>
    </row>
    <row r="19817" spans="5:5">
      <c r="E19817"/>
    </row>
    <row r="19818" spans="5:5">
      <c r="E19818"/>
    </row>
    <row r="19819" spans="5:5">
      <c r="E19819"/>
    </row>
    <row r="19820" spans="5:5">
      <c r="E19820"/>
    </row>
    <row r="19821" spans="5:5" ht="13.8" thickBot="1">
      <c r="E19821"/>
    </row>
    <row r="19822" spans="5:5" ht="14.4" thickTop="1" thickBot="1">
      <c r="E19822"/>
    </row>
    <row r="19823" spans="5:5" ht="14.4" thickTop="1" thickBot="1">
      <c r="E19823"/>
    </row>
    <row r="19824" spans="5:5" ht="14.4" thickTop="1" thickBot="1">
      <c r="E19824"/>
    </row>
    <row r="19825" spans="5:5" ht="14.4" thickTop="1" thickBot="1">
      <c r="E19825"/>
    </row>
    <row r="19826" spans="5:5" ht="14.4" thickTop="1" thickBot="1">
      <c r="E19826"/>
    </row>
    <row r="19827" spans="5:5" ht="14.4" thickTop="1" thickBot="1">
      <c r="E19827"/>
    </row>
    <row r="19828" spans="5:5" ht="14.4" thickTop="1" thickBot="1">
      <c r="E19828"/>
    </row>
    <row r="19829" spans="5:5" ht="14.4" thickTop="1" thickBot="1">
      <c r="E19829"/>
    </row>
    <row r="19830" spans="5:5" ht="14.4" thickTop="1" thickBot="1">
      <c r="E19830"/>
    </row>
    <row r="19831" spans="5:5" ht="14.4" thickTop="1" thickBot="1">
      <c r="E19831"/>
    </row>
    <row r="19832" spans="5:5" ht="14.4" thickTop="1" thickBot="1">
      <c r="E19832"/>
    </row>
    <row r="19833" spans="5:5" ht="14.4" thickTop="1" thickBot="1">
      <c r="E19833"/>
    </row>
    <row r="19834" spans="5:5" ht="14.4" thickTop="1" thickBot="1">
      <c r="E19834"/>
    </row>
    <row r="19835" spans="5:5" ht="14.4" thickTop="1" thickBot="1">
      <c r="E19835"/>
    </row>
    <row r="19836" spans="5:5" ht="14.4" thickTop="1" thickBot="1">
      <c r="E19836"/>
    </row>
    <row r="19837" spans="5:5" ht="14.4" thickTop="1" thickBot="1">
      <c r="E19837"/>
    </row>
    <row r="19838" spans="5:5" ht="14.4" thickTop="1" thickBot="1">
      <c r="E19838"/>
    </row>
    <row r="19839" spans="5:5" ht="14.4" thickTop="1" thickBot="1">
      <c r="E19839"/>
    </row>
    <row r="19840" spans="5:5" ht="14.4" thickTop="1" thickBot="1">
      <c r="E19840"/>
    </row>
    <row r="19841" spans="5:5" ht="14.4" thickTop="1" thickBot="1">
      <c r="E19841"/>
    </row>
    <row r="19842" spans="5:5" ht="14.4" thickTop="1" thickBot="1">
      <c r="E19842"/>
    </row>
    <row r="19843" spans="5:5" ht="14.4" thickTop="1" thickBot="1">
      <c r="E19843"/>
    </row>
    <row r="19844" spans="5:5" ht="14.4" thickTop="1" thickBot="1">
      <c r="E19844"/>
    </row>
    <row r="19845" spans="5:5" ht="14.4" thickTop="1" thickBot="1">
      <c r="E19845"/>
    </row>
    <row r="19846" spans="5:5" ht="14.4" thickTop="1" thickBot="1">
      <c r="E19846"/>
    </row>
    <row r="19847" spans="5:5" ht="14.4" thickTop="1" thickBot="1">
      <c r="E19847"/>
    </row>
    <row r="19848" spans="5:5" ht="14.4" thickTop="1" thickBot="1">
      <c r="E19848"/>
    </row>
    <row r="19849" spans="5:5" ht="14.4" thickTop="1" thickBot="1">
      <c r="E19849"/>
    </row>
    <row r="19850" spans="5:5" ht="14.4" thickTop="1" thickBot="1">
      <c r="E19850"/>
    </row>
    <row r="19851" spans="5:5" ht="14.4" thickTop="1" thickBot="1">
      <c r="E19851"/>
    </row>
    <row r="19852" spans="5:5" ht="14.4" thickTop="1" thickBot="1">
      <c r="E19852"/>
    </row>
    <row r="19853" spans="5:5" ht="14.4" thickTop="1" thickBot="1">
      <c r="E19853"/>
    </row>
    <row r="19854" spans="5:5" ht="14.4" thickTop="1" thickBot="1">
      <c r="E19854"/>
    </row>
    <row r="19855" spans="5:5" ht="14.4" thickTop="1" thickBot="1">
      <c r="E19855"/>
    </row>
    <row r="19856" spans="5:5" ht="14.4" thickTop="1" thickBot="1">
      <c r="E19856"/>
    </row>
    <row r="19857" spans="5:5" ht="14.4" thickTop="1" thickBot="1">
      <c r="E19857"/>
    </row>
    <row r="19858" spans="5:5" ht="14.4" thickTop="1" thickBot="1">
      <c r="E19858"/>
    </row>
    <row r="19859" spans="5:5" ht="14.4" thickTop="1" thickBot="1">
      <c r="E19859"/>
    </row>
    <row r="19860" spans="5:5" ht="14.4" thickTop="1" thickBot="1">
      <c r="E19860"/>
    </row>
    <row r="19861" spans="5:5" ht="14.4" thickTop="1" thickBot="1">
      <c r="E19861"/>
    </row>
    <row r="19862" spans="5:5" ht="14.4" thickTop="1" thickBot="1">
      <c r="E19862"/>
    </row>
    <row r="19863" spans="5:5" ht="14.4" thickTop="1" thickBot="1">
      <c r="E19863"/>
    </row>
    <row r="19864" spans="5:5" ht="14.4" thickTop="1" thickBot="1">
      <c r="E19864"/>
    </row>
    <row r="19865" spans="5:5" ht="14.4" thickTop="1" thickBot="1">
      <c r="E19865"/>
    </row>
    <row r="19866" spans="5:5" ht="14.4" thickTop="1" thickBot="1">
      <c r="E19866"/>
    </row>
    <row r="19867" spans="5:5" ht="14.4" thickTop="1" thickBot="1">
      <c r="E19867"/>
    </row>
    <row r="19868" spans="5:5" ht="14.4" thickTop="1" thickBot="1">
      <c r="E19868"/>
    </row>
    <row r="19869" spans="5:5" ht="14.4" thickTop="1" thickBot="1">
      <c r="E19869"/>
    </row>
    <row r="19870" spans="5:5" ht="14.4" thickTop="1" thickBot="1">
      <c r="E19870"/>
    </row>
    <row r="19871" spans="5:5" ht="14.4" thickTop="1" thickBot="1">
      <c r="E19871"/>
    </row>
    <row r="19872" spans="5:5" ht="14.4" thickTop="1" thickBot="1">
      <c r="E19872"/>
    </row>
    <row r="19873" spans="5:5" ht="14.4" thickTop="1" thickBot="1">
      <c r="E19873"/>
    </row>
    <row r="19874" spans="5:5" ht="14.4" thickTop="1" thickBot="1">
      <c r="E19874"/>
    </row>
    <row r="19875" spans="5:5" ht="14.4" thickTop="1" thickBot="1">
      <c r="E19875"/>
    </row>
    <row r="19876" spans="5:5" ht="14.4" thickTop="1" thickBot="1">
      <c r="E19876"/>
    </row>
    <row r="19877" spans="5:5" ht="14.4" thickTop="1" thickBot="1">
      <c r="E19877"/>
    </row>
    <row r="19878" spans="5:5" ht="13.8" thickTop="1">
      <c r="E19878"/>
    </row>
    <row r="19879" spans="5:5">
      <c r="E19879"/>
    </row>
    <row r="19880" spans="5:5">
      <c r="E19880"/>
    </row>
    <row r="19881" spans="5:5">
      <c r="E19881"/>
    </row>
    <row r="19882" spans="5:5">
      <c r="E19882"/>
    </row>
    <row r="19883" spans="5:5">
      <c r="E19883"/>
    </row>
    <row r="19884" spans="5:5">
      <c r="E19884"/>
    </row>
    <row r="19885" spans="5:5">
      <c r="E19885"/>
    </row>
    <row r="19886" spans="5:5">
      <c r="E19886"/>
    </row>
    <row r="19887" spans="5:5">
      <c r="E19887"/>
    </row>
    <row r="19888" spans="5:5">
      <c r="E19888"/>
    </row>
    <row r="19889" spans="5:5">
      <c r="E19889"/>
    </row>
    <row r="19890" spans="5:5">
      <c r="E19890"/>
    </row>
    <row r="19891" spans="5:5" ht="13.8" thickBot="1">
      <c r="E19891"/>
    </row>
    <row r="19892" spans="5:5" ht="14.4" thickTop="1" thickBot="1">
      <c r="E19892"/>
    </row>
    <row r="19893" spans="5:5" ht="14.4" thickTop="1" thickBot="1">
      <c r="E19893"/>
    </row>
    <row r="19894" spans="5:5" ht="14.4" thickTop="1" thickBot="1">
      <c r="E19894"/>
    </row>
    <row r="19895" spans="5:5" ht="14.4" thickTop="1" thickBot="1">
      <c r="E19895"/>
    </row>
    <row r="19896" spans="5:5" ht="14.4" thickTop="1" thickBot="1">
      <c r="E19896"/>
    </row>
    <row r="19897" spans="5:5" ht="14.4" thickTop="1" thickBot="1">
      <c r="E19897"/>
    </row>
    <row r="19898" spans="5:5" ht="14.4" thickTop="1" thickBot="1">
      <c r="E19898"/>
    </row>
    <row r="19899" spans="5:5" ht="14.4" thickTop="1" thickBot="1">
      <c r="E19899"/>
    </row>
    <row r="19900" spans="5:5" ht="14.4" thickTop="1" thickBot="1">
      <c r="E19900"/>
    </row>
    <row r="19901" spans="5:5" ht="14.4" thickTop="1" thickBot="1">
      <c r="E19901"/>
    </row>
    <row r="19902" spans="5:5" ht="14.4" thickTop="1" thickBot="1">
      <c r="E19902"/>
    </row>
    <row r="19903" spans="5:5" ht="14.4" thickTop="1" thickBot="1">
      <c r="E19903"/>
    </row>
    <row r="19904" spans="5:5" ht="14.4" thickTop="1" thickBot="1">
      <c r="E19904"/>
    </row>
    <row r="19905" spans="5:5" ht="14.4" thickTop="1" thickBot="1">
      <c r="E19905"/>
    </row>
    <row r="19906" spans="5:5" ht="14.4" thickTop="1" thickBot="1">
      <c r="E19906"/>
    </row>
    <row r="19907" spans="5:5" ht="14.4" thickTop="1" thickBot="1">
      <c r="E19907"/>
    </row>
    <row r="19908" spans="5:5" ht="14.4" thickTop="1" thickBot="1">
      <c r="E19908"/>
    </row>
    <row r="19909" spans="5:5" ht="14.4" thickTop="1" thickBot="1">
      <c r="E19909"/>
    </row>
    <row r="19910" spans="5:5" ht="14.4" thickTop="1" thickBot="1">
      <c r="E19910"/>
    </row>
    <row r="19911" spans="5:5" ht="14.4" thickTop="1" thickBot="1">
      <c r="E19911"/>
    </row>
    <row r="19912" spans="5:5" ht="14.4" thickTop="1" thickBot="1">
      <c r="E19912"/>
    </row>
    <row r="19913" spans="5:5" ht="14.4" thickTop="1" thickBot="1">
      <c r="E19913"/>
    </row>
    <row r="19914" spans="5:5" ht="14.4" thickTop="1" thickBot="1">
      <c r="E19914"/>
    </row>
    <row r="19915" spans="5:5" ht="14.4" thickTop="1" thickBot="1">
      <c r="E19915"/>
    </row>
    <row r="19916" spans="5:5" ht="14.4" thickTop="1" thickBot="1">
      <c r="E19916"/>
    </row>
    <row r="19917" spans="5:5" ht="14.4" thickTop="1" thickBot="1">
      <c r="E19917"/>
    </row>
    <row r="19918" spans="5:5" ht="14.4" thickTop="1" thickBot="1">
      <c r="E19918"/>
    </row>
    <row r="19919" spans="5:5" ht="14.4" thickTop="1" thickBot="1">
      <c r="E19919"/>
    </row>
    <row r="19920" spans="5:5" ht="14.4" thickTop="1" thickBot="1">
      <c r="E19920"/>
    </row>
    <row r="19921" spans="5:5" ht="14.4" thickTop="1" thickBot="1">
      <c r="E19921"/>
    </row>
    <row r="19922" spans="5:5" ht="14.4" thickTop="1" thickBot="1">
      <c r="E19922"/>
    </row>
    <row r="19923" spans="5:5" ht="14.4" thickTop="1" thickBot="1">
      <c r="E19923"/>
    </row>
    <row r="19924" spans="5:5" ht="14.4" thickTop="1" thickBot="1">
      <c r="E19924"/>
    </row>
    <row r="19925" spans="5:5" ht="14.4" thickTop="1" thickBot="1">
      <c r="E19925"/>
    </row>
    <row r="19926" spans="5:5" ht="14.4" thickTop="1" thickBot="1">
      <c r="E19926"/>
    </row>
    <row r="19927" spans="5:5" ht="14.4" thickTop="1" thickBot="1">
      <c r="E19927"/>
    </row>
    <row r="19928" spans="5:5" ht="14.4" thickTop="1" thickBot="1">
      <c r="E19928"/>
    </row>
    <row r="19929" spans="5:5" ht="14.4" thickTop="1" thickBot="1">
      <c r="E19929"/>
    </row>
    <row r="19930" spans="5:5" ht="14.4" thickTop="1" thickBot="1">
      <c r="E19930"/>
    </row>
    <row r="19931" spans="5:5" ht="14.4" thickTop="1" thickBot="1">
      <c r="E19931"/>
    </row>
    <row r="19932" spans="5:5" ht="14.4" thickTop="1" thickBot="1">
      <c r="E19932"/>
    </row>
    <row r="19933" spans="5:5" ht="14.4" thickTop="1" thickBot="1">
      <c r="E19933"/>
    </row>
    <row r="19934" spans="5:5" ht="14.4" thickTop="1" thickBot="1">
      <c r="E19934"/>
    </row>
    <row r="19935" spans="5:5" ht="14.4" thickTop="1" thickBot="1">
      <c r="E19935"/>
    </row>
    <row r="19936" spans="5:5" ht="14.4" thickTop="1" thickBot="1">
      <c r="E19936"/>
    </row>
    <row r="19937" spans="5:5" ht="14.4" thickTop="1" thickBot="1">
      <c r="E19937"/>
    </row>
    <row r="19938" spans="5:5" ht="14.4" thickTop="1" thickBot="1">
      <c r="E19938"/>
    </row>
    <row r="19939" spans="5:5" ht="14.4" thickTop="1" thickBot="1">
      <c r="E19939"/>
    </row>
    <row r="19940" spans="5:5" ht="14.4" thickTop="1" thickBot="1">
      <c r="E19940"/>
    </row>
    <row r="19941" spans="5:5" ht="14.4" thickTop="1" thickBot="1">
      <c r="E19941"/>
    </row>
    <row r="19942" spans="5:5" ht="14.4" thickTop="1" thickBot="1">
      <c r="E19942"/>
    </row>
    <row r="19943" spans="5:5" ht="14.4" thickTop="1" thickBot="1">
      <c r="E19943"/>
    </row>
    <row r="19944" spans="5:5" ht="14.4" thickTop="1" thickBot="1">
      <c r="E19944"/>
    </row>
    <row r="19945" spans="5:5" ht="14.4" thickTop="1" thickBot="1">
      <c r="E19945"/>
    </row>
    <row r="19946" spans="5:5" ht="14.4" thickTop="1" thickBot="1">
      <c r="E19946"/>
    </row>
    <row r="19947" spans="5:5" ht="14.4" thickTop="1" thickBot="1">
      <c r="E19947"/>
    </row>
    <row r="19948" spans="5:5" ht="13.8" thickTop="1">
      <c r="E19948"/>
    </row>
    <row r="19949" spans="5:5">
      <c r="E19949"/>
    </row>
    <row r="19950" spans="5:5">
      <c r="E19950"/>
    </row>
    <row r="19951" spans="5:5">
      <c r="E19951"/>
    </row>
    <row r="19952" spans="5:5">
      <c r="E19952"/>
    </row>
    <row r="19953" spans="5:5">
      <c r="E19953"/>
    </row>
    <row r="19954" spans="5:5">
      <c r="E19954"/>
    </row>
    <row r="19955" spans="5:5">
      <c r="E19955"/>
    </row>
    <row r="19956" spans="5:5">
      <c r="E19956"/>
    </row>
    <row r="19957" spans="5:5">
      <c r="E19957"/>
    </row>
    <row r="19958" spans="5:5">
      <c r="E19958"/>
    </row>
    <row r="19959" spans="5:5">
      <c r="E19959"/>
    </row>
    <row r="19960" spans="5:5">
      <c r="E19960"/>
    </row>
    <row r="19961" spans="5:5" ht="13.8" thickBot="1">
      <c r="E19961"/>
    </row>
    <row r="19962" spans="5:5" ht="14.4" thickTop="1" thickBot="1">
      <c r="E19962"/>
    </row>
    <row r="19963" spans="5:5" ht="14.4" thickTop="1" thickBot="1">
      <c r="E19963"/>
    </row>
    <row r="19964" spans="5:5" ht="14.4" thickTop="1" thickBot="1">
      <c r="E19964"/>
    </row>
    <row r="19965" spans="5:5" ht="14.4" thickTop="1" thickBot="1">
      <c r="E19965"/>
    </row>
    <row r="19966" spans="5:5" ht="14.4" thickTop="1" thickBot="1">
      <c r="E19966"/>
    </row>
    <row r="19967" spans="5:5" ht="14.4" thickTop="1" thickBot="1">
      <c r="E19967"/>
    </row>
    <row r="19968" spans="5:5" ht="14.4" thickTop="1" thickBot="1">
      <c r="E19968"/>
    </row>
    <row r="19969" spans="5:5" ht="14.4" thickTop="1" thickBot="1">
      <c r="E19969"/>
    </row>
    <row r="19970" spans="5:5" ht="14.4" thickTop="1" thickBot="1">
      <c r="E19970"/>
    </row>
    <row r="19971" spans="5:5" ht="14.4" thickTop="1" thickBot="1">
      <c r="E19971"/>
    </row>
    <row r="19972" spans="5:5" ht="14.4" thickTop="1" thickBot="1">
      <c r="E19972"/>
    </row>
    <row r="19973" spans="5:5" ht="14.4" thickTop="1" thickBot="1">
      <c r="E19973"/>
    </row>
    <row r="19974" spans="5:5" ht="14.4" thickTop="1" thickBot="1">
      <c r="E19974"/>
    </row>
    <row r="19975" spans="5:5" ht="14.4" thickTop="1" thickBot="1">
      <c r="E19975"/>
    </row>
    <row r="19976" spans="5:5" ht="14.4" thickTop="1" thickBot="1">
      <c r="E19976"/>
    </row>
    <row r="19977" spans="5:5" ht="14.4" thickTop="1" thickBot="1">
      <c r="E19977"/>
    </row>
    <row r="19978" spans="5:5" ht="14.4" thickTop="1" thickBot="1">
      <c r="E19978"/>
    </row>
    <row r="19979" spans="5:5" ht="14.4" thickTop="1" thickBot="1">
      <c r="E19979"/>
    </row>
    <row r="19980" spans="5:5" ht="14.4" thickTop="1" thickBot="1">
      <c r="E19980"/>
    </row>
    <row r="19981" spans="5:5" ht="14.4" thickTop="1" thickBot="1">
      <c r="E19981"/>
    </row>
    <row r="19982" spans="5:5" ht="14.4" thickTop="1" thickBot="1">
      <c r="E19982"/>
    </row>
    <row r="19983" spans="5:5" ht="14.4" thickTop="1" thickBot="1">
      <c r="E19983"/>
    </row>
    <row r="19984" spans="5:5" ht="14.4" thickTop="1" thickBot="1">
      <c r="E19984"/>
    </row>
    <row r="19985" spans="5:5" ht="14.4" thickTop="1" thickBot="1">
      <c r="E19985"/>
    </row>
    <row r="19986" spans="5:5" ht="14.4" thickTop="1" thickBot="1">
      <c r="E19986"/>
    </row>
    <row r="19987" spans="5:5" ht="14.4" thickTop="1" thickBot="1">
      <c r="E19987"/>
    </row>
    <row r="19988" spans="5:5" ht="14.4" thickTop="1" thickBot="1">
      <c r="E19988"/>
    </row>
    <row r="19989" spans="5:5" ht="14.4" thickTop="1" thickBot="1">
      <c r="E19989"/>
    </row>
    <row r="19990" spans="5:5" ht="14.4" thickTop="1" thickBot="1">
      <c r="E19990"/>
    </row>
    <row r="19991" spans="5:5" ht="14.4" thickTop="1" thickBot="1">
      <c r="E19991"/>
    </row>
    <row r="19992" spans="5:5" ht="14.4" thickTop="1" thickBot="1">
      <c r="E19992"/>
    </row>
    <row r="19993" spans="5:5" ht="14.4" thickTop="1" thickBot="1">
      <c r="E19993"/>
    </row>
    <row r="19994" spans="5:5" ht="14.4" thickTop="1" thickBot="1">
      <c r="E19994"/>
    </row>
    <row r="19995" spans="5:5" ht="14.4" thickTop="1" thickBot="1">
      <c r="E19995"/>
    </row>
    <row r="19996" spans="5:5" ht="14.4" thickTop="1" thickBot="1">
      <c r="E19996"/>
    </row>
    <row r="19997" spans="5:5" ht="14.4" thickTop="1" thickBot="1">
      <c r="E19997"/>
    </row>
    <row r="19998" spans="5:5" ht="14.4" thickTop="1" thickBot="1">
      <c r="E19998"/>
    </row>
    <row r="19999" spans="5:5" ht="14.4" thickTop="1" thickBot="1">
      <c r="E19999"/>
    </row>
    <row r="20000" spans="5:5" ht="14.4" thickTop="1" thickBot="1">
      <c r="E20000"/>
    </row>
    <row r="20001" spans="5:5" ht="14.4" thickTop="1" thickBot="1">
      <c r="E20001"/>
    </row>
    <row r="20002" spans="5:5" ht="14.4" thickTop="1" thickBot="1">
      <c r="E20002"/>
    </row>
    <row r="20003" spans="5:5" ht="14.4" thickTop="1" thickBot="1">
      <c r="E20003"/>
    </row>
    <row r="20004" spans="5:5" ht="14.4" thickTop="1" thickBot="1">
      <c r="E20004"/>
    </row>
    <row r="20005" spans="5:5" ht="14.4" thickTop="1" thickBot="1">
      <c r="E20005"/>
    </row>
    <row r="20006" spans="5:5" ht="14.4" thickTop="1" thickBot="1">
      <c r="E20006"/>
    </row>
    <row r="20007" spans="5:5" ht="14.4" thickTop="1" thickBot="1">
      <c r="E20007"/>
    </row>
    <row r="20008" spans="5:5" ht="14.4" thickTop="1" thickBot="1">
      <c r="E20008"/>
    </row>
    <row r="20009" spans="5:5" ht="14.4" thickTop="1" thickBot="1">
      <c r="E20009"/>
    </row>
    <row r="20010" spans="5:5" ht="14.4" thickTop="1" thickBot="1">
      <c r="E20010"/>
    </row>
    <row r="20011" spans="5:5" ht="14.4" thickTop="1" thickBot="1">
      <c r="E20011"/>
    </row>
    <row r="20012" spans="5:5" ht="14.4" thickTop="1" thickBot="1">
      <c r="E20012"/>
    </row>
    <row r="20013" spans="5:5" ht="14.4" thickTop="1" thickBot="1">
      <c r="E20013"/>
    </row>
    <row r="20014" spans="5:5" ht="14.4" thickTop="1" thickBot="1">
      <c r="E20014"/>
    </row>
    <row r="20015" spans="5:5" ht="14.4" thickTop="1" thickBot="1">
      <c r="E20015"/>
    </row>
    <row r="20016" spans="5:5" ht="14.4" thickTop="1" thickBot="1">
      <c r="E20016"/>
    </row>
    <row r="20017" spans="5:5" ht="14.4" thickTop="1" thickBot="1">
      <c r="E20017"/>
    </row>
    <row r="20018" spans="5:5" ht="13.8" thickTop="1">
      <c r="E20018"/>
    </row>
    <row r="20019" spans="5:5">
      <c r="E20019"/>
    </row>
    <row r="20020" spans="5:5">
      <c r="E20020"/>
    </row>
    <row r="20021" spans="5:5">
      <c r="E20021"/>
    </row>
    <row r="20022" spans="5:5">
      <c r="E20022"/>
    </row>
    <row r="20023" spans="5:5">
      <c r="E20023"/>
    </row>
    <row r="20024" spans="5:5">
      <c r="E20024"/>
    </row>
    <row r="20025" spans="5:5">
      <c r="E20025"/>
    </row>
    <row r="20026" spans="5:5">
      <c r="E20026"/>
    </row>
    <row r="20027" spans="5:5">
      <c r="E20027"/>
    </row>
    <row r="20028" spans="5:5">
      <c r="E20028"/>
    </row>
    <row r="20029" spans="5:5">
      <c r="E20029"/>
    </row>
    <row r="20030" spans="5:5">
      <c r="E20030"/>
    </row>
    <row r="20031" spans="5:5" ht="13.8" thickBot="1">
      <c r="E20031"/>
    </row>
    <row r="20032" spans="5:5" ht="14.4" thickTop="1" thickBot="1">
      <c r="E20032"/>
    </row>
    <row r="20033" spans="5:5" ht="14.4" thickTop="1" thickBot="1">
      <c r="E20033"/>
    </row>
    <row r="20034" spans="5:5" ht="14.4" thickTop="1" thickBot="1">
      <c r="E20034"/>
    </row>
    <row r="20035" spans="5:5" ht="14.4" thickTop="1" thickBot="1">
      <c r="E20035"/>
    </row>
    <row r="20036" spans="5:5" ht="14.4" thickTop="1" thickBot="1">
      <c r="E20036"/>
    </row>
    <row r="20037" spans="5:5" ht="14.4" thickTop="1" thickBot="1">
      <c r="E20037"/>
    </row>
    <row r="20038" spans="5:5" ht="14.4" thickTop="1" thickBot="1">
      <c r="E20038"/>
    </row>
    <row r="20039" spans="5:5" ht="14.4" thickTop="1" thickBot="1">
      <c r="E20039"/>
    </row>
    <row r="20040" spans="5:5" ht="14.4" thickTop="1" thickBot="1">
      <c r="E20040"/>
    </row>
    <row r="20041" spans="5:5" ht="14.4" thickTop="1" thickBot="1">
      <c r="E20041"/>
    </row>
    <row r="20042" spans="5:5" ht="14.4" thickTop="1" thickBot="1">
      <c r="E20042"/>
    </row>
    <row r="20043" spans="5:5" ht="14.4" thickTop="1" thickBot="1">
      <c r="E20043"/>
    </row>
    <row r="20044" spans="5:5" ht="14.4" thickTop="1" thickBot="1">
      <c r="E20044"/>
    </row>
    <row r="20045" spans="5:5" ht="14.4" thickTop="1" thickBot="1">
      <c r="E20045"/>
    </row>
    <row r="20046" spans="5:5" ht="14.4" thickTop="1" thickBot="1">
      <c r="E20046"/>
    </row>
    <row r="20047" spans="5:5" ht="14.4" thickTop="1" thickBot="1">
      <c r="E20047"/>
    </row>
    <row r="20048" spans="5:5" ht="14.4" thickTop="1" thickBot="1">
      <c r="E20048"/>
    </row>
    <row r="20049" spans="5:5" ht="14.4" thickTop="1" thickBot="1">
      <c r="E20049"/>
    </row>
    <row r="20050" spans="5:5" ht="14.4" thickTop="1" thickBot="1">
      <c r="E20050"/>
    </row>
    <row r="20051" spans="5:5" ht="14.4" thickTop="1" thickBot="1">
      <c r="E20051"/>
    </row>
    <row r="20052" spans="5:5" ht="14.4" thickTop="1" thickBot="1">
      <c r="E20052"/>
    </row>
    <row r="20053" spans="5:5" ht="14.4" thickTop="1" thickBot="1">
      <c r="E20053"/>
    </row>
    <row r="20054" spans="5:5" ht="14.4" thickTop="1" thickBot="1">
      <c r="E20054"/>
    </row>
    <row r="20055" spans="5:5" ht="14.4" thickTop="1" thickBot="1">
      <c r="E20055"/>
    </row>
    <row r="20056" spans="5:5" ht="14.4" thickTop="1" thickBot="1">
      <c r="E20056"/>
    </row>
    <row r="20057" spans="5:5" ht="14.4" thickTop="1" thickBot="1">
      <c r="E20057"/>
    </row>
    <row r="20058" spans="5:5" ht="14.4" thickTop="1" thickBot="1">
      <c r="E20058"/>
    </row>
    <row r="20059" spans="5:5" ht="14.4" thickTop="1" thickBot="1">
      <c r="E20059"/>
    </row>
    <row r="20060" spans="5:5" ht="14.4" thickTop="1" thickBot="1">
      <c r="E20060"/>
    </row>
    <row r="20061" spans="5:5" ht="14.4" thickTop="1" thickBot="1">
      <c r="E20061"/>
    </row>
    <row r="20062" spans="5:5" ht="14.4" thickTop="1" thickBot="1">
      <c r="E20062"/>
    </row>
    <row r="20063" spans="5:5" ht="14.4" thickTop="1" thickBot="1">
      <c r="E20063"/>
    </row>
    <row r="20064" spans="5:5" ht="14.4" thickTop="1" thickBot="1">
      <c r="E20064"/>
    </row>
    <row r="20065" spans="5:5" ht="14.4" thickTop="1" thickBot="1">
      <c r="E20065"/>
    </row>
    <row r="20066" spans="5:5" ht="14.4" thickTop="1" thickBot="1">
      <c r="E20066"/>
    </row>
    <row r="20067" spans="5:5" ht="14.4" thickTop="1" thickBot="1">
      <c r="E20067"/>
    </row>
    <row r="20068" spans="5:5" ht="14.4" thickTop="1" thickBot="1">
      <c r="E20068"/>
    </row>
    <row r="20069" spans="5:5" ht="14.4" thickTop="1" thickBot="1">
      <c r="E20069"/>
    </row>
    <row r="20070" spans="5:5" ht="14.4" thickTop="1" thickBot="1">
      <c r="E20070"/>
    </row>
    <row r="20071" spans="5:5" ht="14.4" thickTop="1" thickBot="1">
      <c r="E20071"/>
    </row>
    <row r="20072" spans="5:5" ht="14.4" thickTop="1" thickBot="1">
      <c r="E20072"/>
    </row>
    <row r="20073" spans="5:5" ht="14.4" thickTop="1" thickBot="1">
      <c r="E20073"/>
    </row>
    <row r="20074" spans="5:5" ht="14.4" thickTop="1" thickBot="1">
      <c r="E20074"/>
    </row>
    <row r="20075" spans="5:5" ht="14.4" thickTop="1" thickBot="1">
      <c r="E20075"/>
    </row>
    <row r="20076" spans="5:5" ht="14.4" thickTop="1" thickBot="1">
      <c r="E20076"/>
    </row>
    <row r="20077" spans="5:5" ht="14.4" thickTop="1" thickBot="1">
      <c r="E20077"/>
    </row>
    <row r="20078" spans="5:5" ht="14.4" thickTop="1" thickBot="1">
      <c r="E20078"/>
    </row>
    <row r="20079" spans="5:5" ht="14.4" thickTop="1" thickBot="1">
      <c r="E20079"/>
    </row>
    <row r="20080" spans="5:5" ht="14.4" thickTop="1" thickBot="1">
      <c r="E20080"/>
    </row>
    <row r="20081" spans="5:5" ht="14.4" thickTop="1" thickBot="1">
      <c r="E20081"/>
    </row>
    <row r="20082" spans="5:5" ht="14.4" thickTop="1" thickBot="1">
      <c r="E20082"/>
    </row>
    <row r="20083" spans="5:5" ht="14.4" thickTop="1" thickBot="1">
      <c r="E20083"/>
    </row>
    <row r="20084" spans="5:5" ht="14.4" thickTop="1" thickBot="1">
      <c r="E20084"/>
    </row>
    <row r="20085" spans="5:5" ht="14.4" thickTop="1" thickBot="1">
      <c r="E20085"/>
    </row>
    <row r="20086" spans="5:5" ht="14.4" thickTop="1" thickBot="1">
      <c r="E20086"/>
    </row>
    <row r="20087" spans="5:5" ht="14.4" thickTop="1" thickBot="1">
      <c r="E20087"/>
    </row>
    <row r="20088" spans="5:5" ht="13.8" thickTop="1">
      <c r="E20088"/>
    </row>
    <row r="20089" spans="5:5">
      <c r="E20089"/>
    </row>
    <row r="20090" spans="5:5">
      <c r="E20090"/>
    </row>
    <row r="20091" spans="5:5">
      <c r="E20091"/>
    </row>
    <row r="20092" spans="5:5">
      <c r="E20092"/>
    </row>
    <row r="20093" spans="5:5">
      <c r="E20093"/>
    </row>
    <row r="20094" spans="5:5">
      <c r="E20094"/>
    </row>
    <row r="20095" spans="5:5">
      <c r="E20095"/>
    </row>
    <row r="20096" spans="5:5">
      <c r="E20096"/>
    </row>
    <row r="20097" spans="5:5">
      <c r="E20097"/>
    </row>
    <row r="20098" spans="5:5">
      <c r="E20098"/>
    </row>
    <row r="20099" spans="5:5">
      <c r="E20099"/>
    </row>
    <row r="20100" spans="5:5">
      <c r="E20100"/>
    </row>
    <row r="20101" spans="5:5" ht="13.8" thickBot="1">
      <c r="E20101"/>
    </row>
    <row r="20102" spans="5:5" ht="14.4" thickTop="1" thickBot="1">
      <c r="E20102"/>
    </row>
    <row r="20103" spans="5:5" ht="14.4" thickTop="1" thickBot="1">
      <c r="E20103"/>
    </row>
    <row r="20104" spans="5:5" ht="14.4" thickTop="1" thickBot="1">
      <c r="E20104"/>
    </row>
    <row r="20105" spans="5:5" ht="14.4" thickTop="1" thickBot="1">
      <c r="E20105"/>
    </row>
    <row r="20106" spans="5:5" ht="14.4" thickTop="1" thickBot="1">
      <c r="E20106"/>
    </row>
    <row r="20107" spans="5:5" ht="14.4" thickTop="1" thickBot="1">
      <c r="E20107"/>
    </row>
    <row r="20108" spans="5:5" ht="14.4" thickTop="1" thickBot="1">
      <c r="E20108"/>
    </row>
    <row r="20109" spans="5:5" ht="14.4" thickTop="1" thickBot="1">
      <c r="E20109"/>
    </row>
    <row r="20110" spans="5:5" ht="14.4" thickTop="1" thickBot="1">
      <c r="E20110"/>
    </row>
    <row r="20111" spans="5:5" ht="14.4" thickTop="1" thickBot="1">
      <c r="E20111"/>
    </row>
    <row r="20112" spans="5:5" ht="14.4" thickTop="1" thickBot="1">
      <c r="E20112"/>
    </row>
    <row r="20113" spans="5:5" ht="14.4" thickTop="1" thickBot="1">
      <c r="E20113"/>
    </row>
    <row r="20114" spans="5:5" ht="14.4" thickTop="1" thickBot="1">
      <c r="E20114"/>
    </row>
    <row r="20115" spans="5:5" ht="14.4" thickTop="1" thickBot="1">
      <c r="E20115"/>
    </row>
    <row r="20116" spans="5:5" ht="14.4" thickTop="1" thickBot="1">
      <c r="E20116"/>
    </row>
    <row r="20117" spans="5:5" ht="14.4" thickTop="1" thickBot="1">
      <c r="E20117"/>
    </row>
    <row r="20118" spans="5:5" ht="14.4" thickTop="1" thickBot="1">
      <c r="E20118"/>
    </row>
    <row r="20119" spans="5:5" ht="14.4" thickTop="1" thickBot="1">
      <c r="E20119"/>
    </row>
    <row r="20120" spans="5:5" ht="14.4" thickTop="1" thickBot="1">
      <c r="E20120"/>
    </row>
    <row r="20121" spans="5:5" ht="14.4" thickTop="1" thickBot="1">
      <c r="E20121"/>
    </row>
    <row r="20122" spans="5:5" ht="14.4" thickTop="1" thickBot="1">
      <c r="E20122"/>
    </row>
    <row r="20123" spans="5:5" ht="14.4" thickTop="1" thickBot="1">
      <c r="E20123"/>
    </row>
    <row r="20124" spans="5:5" ht="14.4" thickTop="1" thickBot="1">
      <c r="E20124"/>
    </row>
    <row r="20125" spans="5:5" ht="14.4" thickTop="1" thickBot="1">
      <c r="E20125"/>
    </row>
    <row r="20126" spans="5:5" ht="14.4" thickTop="1" thickBot="1">
      <c r="E20126"/>
    </row>
    <row r="20127" spans="5:5" ht="14.4" thickTop="1" thickBot="1">
      <c r="E20127"/>
    </row>
    <row r="20128" spans="5:5" ht="14.4" thickTop="1" thickBot="1">
      <c r="E20128"/>
    </row>
    <row r="20129" spans="5:5" ht="14.4" thickTop="1" thickBot="1">
      <c r="E20129"/>
    </row>
    <row r="20130" spans="5:5" ht="14.4" thickTop="1" thickBot="1">
      <c r="E20130"/>
    </row>
    <row r="20131" spans="5:5" ht="14.4" thickTop="1" thickBot="1">
      <c r="E20131"/>
    </row>
    <row r="20132" spans="5:5" ht="14.4" thickTop="1" thickBot="1">
      <c r="E20132"/>
    </row>
    <row r="20133" spans="5:5" ht="14.4" thickTop="1" thickBot="1">
      <c r="E20133"/>
    </row>
    <row r="20134" spans="5:5" ht="14.4" thickTop="1" thickBot="1">
      <c r="E20134"/>
    </row>
    <row r="20135" spans="5:5" ht="14.4" thickTop="1" thickBot="1">
      <c r="E20135"/>
    </row>
    <row r="20136" spans="5:5" ht="14.4" thickTop="1" thickBot="1">
      <c r="E20136"/>
    </row>
    <row r="20137" spans="5:5" ht="14.4" thickTop="1" thickBot="1">
      <c r="E20137"/>
    </row>
    <row r="20138" spans="5:5" ht="14.4" thickTop="1" thickBot="1">
      <c r="E20138"/>
    </row>
    <row r="20139" spans="5:5" ht="14.4" thickTop="1" thickBot="1">
      <c r="E20139"/>
    </row>
    <row r="20140" spans="5:5" ht="14.4" thickTop="1" thickBot="1">
      <c r="E20140"/>
    </row>
    <row r="20141" spans="5:5" ht="14.4" thickTop="1" thickBot="1">
      <c r="E20141"/>
    </row>
    <row r="20142" spans="5:5" ht="14.4" thickTop="1" thickBot="1">
      <c r="E20142"/>
    </row>
    <row r="20143" spans="5:5" ht="14.4" thickTop="1" thickBot="1">
      <c r="E20143"/>
    </row>
    <row r="20144" spans="5:5" ht="14.4" thickTop="1" thickBot="1">
      <c r="E20144"/>
    </row>
    <row r="20145" spans="5:5" ht="14.4" thickTop="1" thickBot="1">
      <c r="E20145"/>
    </row>
    <row r="20146" spans="5:5" ht="14.4" thickTop="1" thickBot="1">
      <c r="E20146"/>
    </row>
    <row r="20147" spans="5:5" ht="14.4" thickTop="1" thickBot="1">
      <c r="E20147"/>
    </row>
    <row r="20148" spans="5:5" ht="14.4" thickTop="1" thickBot="1">
      <c r="E20148"/>
    </row>
    <row r="20149" spans="5:5" ht="14.4" thickTop="1" thickBot="1">
      <c r="E20149"/>
    </row>
    <row r="20150" spans="5:5" ht="14.4" thickTop="1" thickBot="1">
      <c r="E20150"/>
    </row>
    <row r="20151" spans="5:5" ht="14.4" thickTop="1" thickBot="1">
      <c r="E20151"/>
    </row>
    <row r="20152" spans="5:5" ht="14.4" thickTop="1" thickBot="1">
      <c r="E20152"/>
    </row>
    <row r="20153" spans="5:5" ht="14.4" thickTop="1" thickBot="1">
      <c r="E20153"/>
    </row>
    <row r="20154" spans="5:5" ht="14.4" thickTop="1" thickBot="1">
      <c r="E20154"/>
    </row>
    <row r="20155" spans="5:5" ht="14.4" thickTop="1" thickBot="1">
      <c r="E20155"/>
    </row>
    <row r="20156" spans="5:5" ht="14.4" thickTop="1" thickBot="1">
      <c r="E20156"/>
    </row>
    <row r="20157" spans="5:5" ht="14.4" thickTop="1" thickBot="1">
      <c r="E20157"/>
    </row>
    <row r="20158" spans="5:5" ht="13.8" thickTop="1">
      <c r="E20158"/>
    </row>
    <row r="20159" spans="5:5">
      <c r="E20159"/>
    </row>
    <row r="20160" spans="5:5">
      <c r="E20160"/>
    </row>
    <row r="20161" spans="5:5">
      <c r="E20161"/>
    </row>
    <row r="20162" spans="5:5">
      <c r="E20162"/>
    </row>
    <row r="20163" spans="5:5">
      <c r="E20163"/>
    </row>
    <row r="20164" spans="5:5">
      <c r="E20164"/>
    </row>
    <row r="20165" spans="5:5">
      <c r="E20165"/>
    </row>
    <row r="20166" spans="5:5">
      <c r="E20166"/>
    </row>
    <row r="20167" spans="5:5">
      <c r="E20167"/>
    </row>
    <row r="20168" spans="5:5">
      <c r="E20168"/>
    </row>
    <row r="20169" spans="5:5">
      <c r="E20169"/>
    </row>
    <row r="20170" spans="5:5">
      <c r="E20170"/>
    </row>
    <row r="20171" spans="5:5" ht="13.8" thickBot="1">
      <c r="E20171"/>
    </row>
    <row r="20172" spans="5:5" ht="14.4" thickTop="1" thickBot="1">
      <c r="E20172"/>
    </row>
    <row r="20173" spans="5:5" ht="14.4" thickTop="1" thickBot="1">
      <c r="E20173"/>
    </row>
    <row r="20174" spans="5:5" ht="14.4" thickTop="1" thickBot="1">
      <c r="E20174"/>
    </row>
    <row r="20175" spans="5:5" ht="14.4" thickTop="1" thickBot="1">
      <c r="E20175"/>
    </row>
    <row r="20176" spans="5:5" ht="14.4" thickTop="1" thickBot="1">
      <c r="E20176"/>
    </row>
    <row r="20177" spans="5:5" ht="14.4" thickTop="1" thickBot="1">
      <c r="E20177"/>
    </row>
    <row r="20178" spans="5:5" ht="14.4" thickTop="1" thickBot="1">
      <c r="E20178"/>
    </row>
    <row r="20179" spans="5:5" ht="14.4" thickTop="1" thickBot="1">
      <c r="E20179"/>
    </row>
    <row r="20180" spans="5:5" ht="14.4" thickTop="1" thickBot="1">
      <c r="E20180"/>
    </row>
    <row r="20181" spans="5:5" ht="14.4" thickTop="1" thickBot="1">
      <c r="E20181"/>
    </row>
    <row r="20182" spans="5:5" ht="14.4" thickTop="1" thickBot="1">
      <c r="E20182"/>
    </row>
    <row r="20183" spans="5:5" ht="14.4" thickTop="1" thickBot="1">
      <c r="E20183"/>
    </row>
    <row r="20184" spans="5:5" ht="14.4" thickTop="1" thickBot="1">
      <c r="E20184"/>
    </row>
    <row r="20185" spans="5:5" ht="14.4" thickTop="1" thickBot="1">
      <c r="E20185"/>
    </row>
    <row r="20186" spans="5:5" ht="14.4" thickTop="1" thickBot="1">
      <c r="E20186"/>
    </row>
    <row r="20187" spans="5:5" ht="14.4" thickTop="1" thickBot="1">
      <c r="E20187"/>
    </row>
    <row r="20188" spans="5:5" ht="14.4" thickTop="1" thickBot="1">
      <c r="E20188"/>
    </row>
    <row r="20189" spans="5:5" ht="14.4" thickTop="1" thickBot="1">
      <c r="E20189"/>
    </row>
    <row r="20190" spans="5:5" ht="14.4" thickTop="1" thickBot="1">
      <c r="E20190"/>
    </row>
    <row r="20191" spans="5:5" ht="14.4" thickTop="1" thickBot="1">
      <c r="E20191"/>
    </row>
    <row r="20192" spans="5:5" ht="14.4" thickTop="1" thickBot="1">
      <c r="E20192"/>
    </row>
    <row r="20193" spans="5:5" ht="14.4" thickTop="1" thickBot="1">
      <c r="E20193"/>
    </row>
    <row r="20194" spans="5:5" ht="14.4" thickTop="1" thickBot="1">
      <c r="E20194"/>
    </row>
    <row r="20195" spans="5:5" ht="14.4" thickTop="1" thickBot="1">
      <c r="E20195"/>
    </row>
    <row r="20196" spans="5:5" ht="14.4" thickTop="1" thickBot="1">
      <c r="E20196"/>
    </row>
    <row r="20197" spans="5:5" ht="14.4" thickTop="1" thickBot="1">
      <c r="E20197"/>
    </row>
    <row r="20198" spans="5:5" ht="14.4" thickTop="1" thickBot="1">
      <c r="E20198"/>
    </row>
    <row r="20199" spans="5:5" ht="14.4" thickTop="1" thickBot="1">
      <c r="E20199"/>
    </row>
    <row r="20200" spans="5:5" ht="14.4" thickTop="1" thickBot="1">
      <c r="E20200"/>
    </row>
    <row r="20201" spans="5:5" ht="14.4" thickTop="1" thickBot="1">
      <c r="E20201"/>
    </row>
    <row r="20202" spans="5:5" ht="14.4" thickTop="1" thickBot="1">
      <c r="E20202"/>
    </row>
    <row r="20203" spans="5:5" ht="14.4" thickTop="1" thickBot="1">
      <c r="E20203"/>
    </row>
    <row r="20204" spans="5:5" ht="14.4" thickTop="1" thickBot="1">
      <c r="E20204"/>
    </row>
    <row r="20205" spans="5:5" ht="14.4" thickTop="1" thickBot="1">
      <c r="E20205"/>
    </row>
    <row r="20206" spans="5:5" ht="14.4" thickTop="1" thickBot="1">
      <c r="E20206"/>
    </row>
    <row r="20207" spans="5:5" ht="14.4" thickTop="1" thickBot="1">
      <c r="E20207"/>
    </row>
    <row r="20208" spans="5:5" ht="14.4" thickTop="1" thickBot="1">
      <c r="E20208"/>
    </row>
    <row r="20209" spans="5:5" ht="14.4" thickTop="1" thickBot="1">
      <c r="E20209"/>
    </row>
    <row r="20210" spans="5:5" ht="14.4" thickTop="1" thickBot="1">
      <c r="E20210"/>
    </row>
    <row r="20211" spans="5:5" ht="14.4" thickTop="1" thickBot="1">
      <c r="E20211"/>
    </row>
    <row r="20212" spans="5:5" ht="14.4" thickTop="1" thickBot="1">
      <c r="E20212"/>
    </row>
    <row r="20213" spans="5:5" ht="14.4" thickTop="1" thickBot="1">
      <c r="E20213"/>
    </row>
    <row r="20214" spans="5:5" ht="14.4" thickTop="1" thickBot="1">
      <c r="E20214"/>
    </row>
    <row r="20215" spans="5:5" ht="14.4" thickTop="1" thickBot="1">
      <c r="E20215"/>
    </row>
    <row r="20216" spans="5:5" ht="14.4" thickTop="1" thickBot="1">
      <c r="E20216"/>
    </row>
    <row r="20217" spans="5:5" ht="14.4" thickTop="1" thickBot="1">
      <c r="E20217"/>
    </row>
    <row r="20218" spans="5:5" ht="14.4" thickTop="1" thickBot="1">
      <c r="E20218"/>
    </row>
    <row r="20219" spans="5:5" ht="14.4" thickTop="1" thickBot="1">
      <c r="E20219"/>
    </row>
    <row r="20220" spans="5:5" ht="14.4" thickTop="1" thickBot="1">
      <c r="E20220"/>
    </row>
    <row r="20221" spans="5:5" ht="14.4" thickTop="1" thickBot="1">
      <c r="E20221"/>
    </row>
    <row r="20222" spans="5:5" ht="14.4" thickTop="1" thickBot="1">
      <c r="E20222"/>
    </row>
    <row r="20223" spans="5:5" ht="14.4" thickTop="1" thickBot="1">
      <c r="E20223"/>
    </row>
    <row r="20224" spans="5:5" ht="14.4" thickTop="1" thickBot="1">
      <c r="E20224"/>
    </row>
    <row r="20225" spans="5:5" ht="14.4" thickTop="1" thickBot="1">
      <c r="E20225"/>
    </row>
    <row r="20226" spans="5:5" ht="14.4" thickTop="1" thickBot="1">
      <c r="E20226"/>
    </row>
    <row r="20227" spans="5:5" ht="14.4" thickTop="1" thickBot="1">
      <c r="E20227"/>
    </row>
    <row r="20228" spans="5:5" ht="13.8" thickTop="1">
      <c r="E20228"/>
    </row>
    <row r="20229" spans="5:5">
      <c r="E20229"/>
    </row>
    <row r="20230" spans="5:5">
      <c r="E20230"/>
    </row>
    <row r="20231" spans="5:5">
      <c r="E20231"/>
    </row>
    <row r="20232" spans="5:5">
      <c r="E20232"/>
    </row>
    <row r="20233" spans="5:5">
      <c r="E20233"/>
    </row>
    <row r="20234" spans="5:5">
      <c r="E20234"/>
    </row>
    <row r="20235" spans="5:5">
      <c r="E20235"/>
    </row>
    <row r="20236" spans="5:5">
      <c r="E20236"/>
    </row>
    <row r="20237" spans="5:5">
      <c r="E20237"/>
    </row>
    <row r="20238" spans="5:5">
      <c r="E20238"/>
    </row>
    <row r="20239" spans="5:5">
      <c r="E20239"/>
    </row>
    <row r="20240" spans="5:5">
      <c r="E20240"/>
    </row>
    <row r="20241" spans="5:5" ht="13.8" thickBot="1">
      <c r="E20241"/>
    </row>
    <row r="20242" spans="5:5" ht="14.4" thickTop="1" thickBot="1">
      <c r="E20242"/>
    </row>
    <row r="20243" spans="5:5" ht="14.4" thickTop="1" thickBot="1">
      <c r="E20243"/>
    </row>
    <row r="20244" spans="5:5" ht="14.4" thickTop="1" thickBot="1">
      <c r="E20244"/>
    </row>
    <row r="20245" spans="5:5" ht="14.4" thickTop="1" thickBot="1">
      <c r="E20245"/>
    </row>
    <row r="20246" spans="5:5" ht="14.4" thickTop="1" thickBot="1">
      <c r="E20246"/>
    </row>
    <row r="20247" spans="5:5" ht="14.4" thickTop="1" thickBot="1">
      <c r="E20247"/>
    </row>
    <row r="20248" spans="5:5" ht="14.4" thickTop="1" thickBot="1">
      <c r="E20248"/>
    </row>
    <row r="20249" spans="5:5" ht="14.4" thickTop="1" thickBot="1">
      <c r="E20249"/>
    </row>
    <row r="20250" spans="5:5" ht="14.4" thickTop="1" thickBot="1">
      <c r="E20250"/>
    </row>
    <row r="20251" spans="5:5" ht="14.4" thickTop="1" thickBot="1">
      <c r="E20251"/>
    </row>
    <row r="20252" spans="5:5" ht="14.4" thickTop="1" thickBot="1">
      <c r="E20252"/>
    </row>
    <row r="20253" spans="5:5" ht="14.4" thickTop="1" thickBot="1">
      <c r="E20253"/>
    </row>
    <row r="20254" spans="5:5" ht="14.4" thickTop="1" thickBot="1">
      <c r="E20254"/>
    </row>
    <row r="20255" spans="5:5" ht="14.4" thickTop="1" thickBot="1">
      <c r="E20255"/>
    </row>
    <row r="20256" spans="5:5" ht="14.4" thickTop="1" thickBot="1">
      <c r="E20256"/>
    </row>
    <row r="20257" spans="5:5" ht="14.4" thickTop="1" thickBot="1">
      <c r="E20257"/>
    </row>
    <row r="20258" spans="5:5" ht="14.4" thickTop="1" thickBot="1">
      <c r="E20258"/>
    </row>
    <row r="20259" spans="5:5" ht="14.4" thickTop="1" thickBot="1">
      <c r="E20259"/>
    </row>
    <row r="20260" spans="5:5" ht="14.4" thickTop="1" thickBot="1">
      <c r="E20260"/>
    </row>
    <row r="20261" spans="5:5" ht="14.4" thickTop="1" thickBot="1">
      <c r="E20261"/>
    </row>
    <row r="20262" spans="5:5" ht="14.4" thickTop="1" thickBot="1">
      <c r="E20262"/>
    </row>
    <row r="20263" spans="5:5" ht="14.4" thickTop="1" thickBot="1">
      <c r="E20263"/>
    </row>
    <row r="20264" spans="5:5" ht="14.4" thickTop="1" thickBot="1">
      <c r="E20264"/>
    </row>
    <row r="20265" spans="5:5" ht="14.4" thickTop="1" thickBot="1">
      <c r="E20265"/>
    </row>
    <row r="20266" spans="5:5" ht="14.4" thickTop="1" thickBot="1">
      <c r="E20266"/>
    </row>
    <row r="20267" spans="5:5" ht="14.4" thickTop="1" thickBot="1">
      <c r="E20267"/>
    </row>
    <row r="20268" spans="5:5" ht="14.4" thickTop="1" thickBot="1">
      <c r="E20268"/>
    </row>
    <row r="20269" spans="5:5" ht="14.4" thickTop="1" thickBot="1">
      <c r="E20269"/>
    </row>
    <row r="20270" spans="5:5" ht="14.4" thickTop="1" thickBot="1">
      <c r="E20270"/>
    </row>
    <row r="20271" spans="5:5" ht="14.4" thickTop="1" thickBot="1">
      <c r="E20271"/>
    </row>
    <row r="20272" spans="5:5" ht="14.4" thickTop="1" thickBot="1">
      <c r="E20272"/>
    </row>
    <row r="20273" spans="5:5" ht="14.4" thickTop="1" thickBot="1">
      <c r="E20273"/>
    </row>
    <row r="20274" spans="5:5" ht="14.4" thickTop="1" thickBot="1">
      <c r="E20274"/>
    </row>
    <row r="20275" spans="5:5" ht="14.4" thickTop="1" thickBot="1">
      <c r="E20275"/>
    </row>
    <row r="20276" spans="5:5" ht="14.4" thickTop="1" thickBot="1">
      <c r="E20276"/>
    </row>
    <row r="20277" spans="5:5" ht="14.4" thickTop="1" thickBot="1">
      <c r="E20277"/>
    </row>
    <row r="20278" spans="5:5" ht="14.4" thickTop="1" thickBot="1">
      <c r="E20278"/>
    </row>
    <row r="20279" spans="5:5" ht="14.4" thickTop="1" thickBot="1">
      <c r="E20279"/>
    </row>
    <row r="20280" spans="5:5" ht="14.4" thickTop="1" thickBot="1">
      <c r="E20280"/>
    </row>
    <row r="20281" spans="5:5" ht="14.4" thickTop="1" thickBot="1">
      <c r="E20281"/>
    </row>
    <row r="20282" spans="5:5" ht="14.4" thickTop="1" thickBot="1">
      <c r="E20282"/>
    </row>
    <row r="20283" spans="5:5" ht="14.4" thickTop="1" thickBot="1">
      <c r="E20283"/>
    </row>
    <row r="20284" spans="5:5" ht="14.4" thickTop="1" thickBot="1">
      <c r="E20284"/>
    </row>
    <row r="20285" spans="5:5" ht="14.4" thickTop="1" thickBot="1">
      <c r="E20285"/>
    </row>
    <row r="20286" spans="5:5" ht="14.4" thickTop="1" thickBot="1">
      <c r="E20286"/>
    </row>
    <row r="20287" spans="5:5" ht="14.4" thickTop="1" thickBot="1">
      <c r="E20287"/>
    </row>
    <row r="20288" spans="5:5" ht="14.4" thickTop="1" thickBot="1">
      <c r="E20288"/>
    </row>
    <row r="20289" spans="5:5" ht="14.4" thickTop="1" thickBot="1">
      <c r="E20289"/>
    </row>
    <row r="20290" spans="5:5" ht="14.4" thickTop="1" thickBot="1">
      <c r="E20290"/>
    </row>
    <row r="20291" spans="5:5" ht="14.4" thickTop="1" thickBot="1">
      <c r="E20291"/>
    </row>
    <row r="20292" spans="5:5" ht="14.4" thickTop="1" thickBot="1">
      <c r="E20292"/>
    </row>
    <row r="20293" spans="5:5" ht="14.4" thickTop="1" thickBot="1">
      <c r="E20293"/>
    </row>
    <row r="20294" spans="5:5" ht="14.4" thickTop="1" thickBot="1">
      <c r="E20294"/>
    </row>
    <row r="20295" spans="5:5" ht="14.4" thickTop="1" thickBot="1">
      <c r="E20295"/>
    </row>
    <row r="20296" spans="5:5" ht="14.4" thickTop="1" thickBot="1">
      <c r="E20296"/>
    </row>
    <row r="20297" spans="5:5" ht="14.4" thickTop="1" thickBot="1">
      <c r="E20297"/>
    </row>
    <row r="20298" spans="5:5" ht="13.8" thickTop="1">
      <c r="E20298"/>
    </row>
    <row r="20299" spans="5:5">
      <c r="E20299"/>
    </row>
    <row r="20300" spans="5:5">
      <c r="E20300"/>
    </row>
    <row r="20301" spans="5:5">
      <c r="E20301"/>
    </row>
    <row r="20302" spans="5:5">
      <c r="E20302"/>
    </row>
    <row r="20303" spans="5:5">
      <c r="E20303"/>
    </row>
    <row r="20304" spans="5:5">
      <c r="E20304"/>
    </row>
    <row r="20305" spans="5:5">
      <c r="E20305"/>
    </row>
    <row r="20306" spans="5:5">
      <c r="E20306"/>
    </row>
    <row r="20307" spans="5:5">
      <c r="E20307"/>
    </row>
    <row r="20308" spans="5:5">
      <c r="E20308"/>
    </row>
    <row r="20309" spans="5:5">
      <c r="E20309"/>
    </row>
    <row r="20310" spans="5:5">
      <c r="E20310"/>
    </row>
    <row r="20311" spans="5:5" ht="13.8" thickBot="1">
      <c r="E20311"/>
    </row>
    <row r="20312" spans="5:5" ht="14.4" thickTop="1" thickBot="1">
      <c r="E20312"/>
    </row>
    <row r="20313" spans="5:5" ht="14.4" thickTop="1" thickBot="1">
      <c r="E20313"/>
    </row>
    <row r="20314" spans="5:5" ht="14.4" thickTop="1" thickBot="1">
      <c r="E20314"/>
    </row>
    <row r="20315" spans="5:5" ht="14.4" thickTop="1" thickBot="1">
      <c r="E20315"/>
    </row>
    <row r="20316" spans="5:5" ht="14.4" thickTop="1" thickBot="1">
      <c r="E20316"/>
    </row>
    <row r="20317" spans="5:5" ht="14.4" thickTop="1" thickBot="1">
      <c r="E20317"/>
    </row>
    <row r="20318" spans="5:5" ht="14.4" thickTop="1" thickBot="1">
      <c r="E20318"/>
    </row>
    <row r="20319" spans="5:5" ht="14.4" thickTop="1" thickBot="1">
      <c r="E20319"/>
    </row>
    <row r="20320" spans="5:5" ht="14.4" thickTop="1" thickBot="1">
      <c r="E20320"/>
    </row>
    <row r="20321" spans="5:5" ht="14.4" thickTop="1" thickBot="1">
      <c r="E20321"/>
    </row>
    <row r="20322" spans="5:5" ht="14.4" thickTop="1" thickBot="1">
      <c r="E20322"/>
    </row>
    <row r="20323" spans="5:5" ht="14.4" thickTop="1" thickBot="1">
      <c r="E20323"/>
    </row>
    <row r="20324" spans="5:5" ht="14.4" thickTop="1" thickBot="1">
      <c r="E20324"/>
    </row>
    <row r="20325" spans="5:5" ht="14.4" thickTop="1" thickBot="1">
      <c r="E20325"/>
    </row>
    <row r="20326" spans="5:5" ht="14.4" thickTop="1" thickBot="1">
      <c r="E20326"/>
    </row>
    <row r="20327" spans="5:5" ht="14.4" thickTop="1" thickBot="1">
      <c r="E20327"/>
    </row>
    <row r="20328" spans="5:5" ht="14.4" thickTop="1" thickBot="1">
      <c r="E20328"/>
    </row>
    <row r="20329" spans="5:5" ht="14.4" thickTop="1" thickBot="1">
      <c r="E20329"/>
    </row>
    <row r="20330" spans="5:5" ht="14.4" thickTop="1" thickBot="1">
      <c r="E20330"/>
    </row>
    <row r="20331" spans="5:5" ht="14.4" thickTop="1" thickBot="1">
      <c r="E20331"/>
    </row>
    <row r="20332" spans="5:5" ht="14.4" thickTop="1" thickBot="1">
      <c r="E20332"/>
    </row>
    <row r="20333" spans="5:5" ht="14.4" thickTop="1" thickBot="1">
      <c r="E20333"/>
    </row>
    <row r="20334" spans="5:5" ht="14.4" thickTop="1" thickBot="1">
      <c r="E20334"/>
    </row>
    <row r="20335" spans="5:5" ht="14.4" thickTop="1" thickBot="1">
      <c r="E20335"/>
    </row>
    <row r="20336" spans="5:5" ht="14.4" thickTop="1" thickBot="1">
      <c r="E20336"/>
    </row>
    <row r="20337" spans="5:5" ht="14.4" thickTop="1" thickBot="1">
      <c r="E20337"/>
    </row>
    <row r="20338" spans="5:5" ht="14.4" thickTop="1" thickBot="1">
      <c r="E20338"/>
    </row>
    <row r="20339" spans="5:5" ht="14.4" thickTop="1" thickBot="1">
      <c r="E20339"/>
    </row>
    <row r="20340" spans="5:5" ht="14.4" thickTop="1" thickBot="1">
      <c r="E20340"/>
    </row>
    <row r="20341" spans="5:5" ht="14.4" thickTop="1" thickBot="1">
      <c r="E20341"/>
    </row>
    <row r="20342" spans="5:5" ht="14.4" thickTop="1" thickBot="1">
      <c r="E20342"/>
    </row>
    <row r="20343" spans="5:5" ht="14.4" thickTop="1" thickBot="1">
      <c r="E20343"/>
    </row>
    <row r="20344" spans="5:5" ht="14.4" thickTop="1" thickBot="1">
      <c r="E20344"/>
    </row>
    <row r="20345" spans="5:5" ht="14.4" thickTop="1" thickBot="1">
      <c r="E20345"/>
    </row>
    <row r="20346" spans="5:5" ht="14.4" thickTop="1" thickBot="1">
      <c r="E20346"/>
    </row>
    <row r="20347" spans="5:5" ht="14.4" thickTop="1" thickBot="1">
      <c r="E20347"/>
    </row>
    <row r="20348" spans="5:5" ht="14.4" thickTop="1" thickBot="1">
      <c r="E20348"/>
    </row>
    <row r="20349" spans="5:5" ht="14.4" thickTop="1" thickBot="1">
      <c r="E20349"/>
    </row>
    <row r="20350" spans="5:5" ht="14.4" thickTop="1" thickBot="1">
      <c r="E20350"/>
    </row>
    <row r="20351" spans="5:5" ht="14.4" thickTop="1" thickBot="1">
      <c r="E20351"/>
    </row>
    <row r="20352" spans="5:5" ht="14.4" thickTop="1" thickBot="1">
      <c r="E20352"/>
    </row>
    <row r="20353" spans="5:5" ht="14.4" thickTop="1" thickBot="1">
      <c r="E20353"/>
    </row>
    <row r="20354" spans="5:5" ht="14.4" thickTop="1" thickBot="1">
      <c r="E20354"/>
    </row>
    <row r="20355" spans="5:5" ht="14.4" thickTop="1" thickBot="1">
      <c r="E20355"/>
    </row>
    <row r="20356" spans="5:5" ht="14.4" thickTop="1" thickBot="1">
      <c r="E20356"/>
    </row>
    <row r="20357" spans="5:5" ht="14.4" thickTop="1" thickBot="1">
      <c r="E20357"/>
    </row>
    <row r="20358" spans="5:5" ht="14.4" thickTop="1" thickBot="1">
      <c r="E20358"/>
    </row>
    <row r="20359" spans="5:5" ht="14.4" thickTop="1" thickBot="1">
      <c r="E20359"/>
    </row>
    <row r="20360" spans="5:5" ht="14.4" thickTop="1" thickBot="1">
      <c r="E20360"/>
    </row>
    <row r="20361" spans="5:5" ht="14.4" thickTop="1" thickBot="1">
      <c r="E20361"/>
    </row>
    <row r="20362" spans="5:5" ht="14.4" thickTop="1" thickBot="1">
      <c r="E20362"/>
    </row>
    <row r="20363" spans="5:5" ht="14.4" thickTop="1" thickBot="1">
      <c r="E20363"/>
    </row>
    <row r="20364" spans="5:5" ht="14.4" thickTop="1" thickBot="1">
      <c r="E20364"/>
    </row>
    <row r="20365" spans="5:5" ht="14.4" thickTop="1" thickBot="1">
      <c r="E20365"/>
    </row>
    <row r="20366" spans="5:5" ht="14.4" thickTop="1" thickBot="1">
      <c r="E20366"/>
    </row>
    <row r="20367" spans="5:5" ht="14.4" thickTop="1" thickBot="1">
      <c r="E20367"/>
    </row>
    <row r="20368" spans="5:5" ht="13.8" thickTop="1">
      <c r="E20368"/>
    </row>
    <row r="20369" spans="5:5">
      <c r="E20369"/>
    </row>
    <row r="20370" spans="5:5">
      <c r="E20370"/>
    </row>
    <row r="20371" spans="5:5">
      <c r="E20371"/>
    </row>
    <row r="20372" spans="5:5">
      <c r="E20372"/>
    </row>
    <row r="20373" spans="5:5">
      <c r="E20373"/>
    </row>
    <row r="20374" spans="5:5">
      <c r="E20374"/>
    </row>
    <row r="20375" spans="5:5">
      <c r="E20375"/>
    </row>
    <row r="20376" spans="5:5">
      <c r="E20376"/>
    </row>
    <row r="20377" spans="5:5">
      <c r="E20377"/>
    </row>
    <row r="20378" spans="5:5">
      <c r="E20378"/>
    </row>
    <row r="20379" spans="5:5">
      <c r="E20379"/>
    </row>
    <row r="20380" spans="5:5">
      <c r="E20380"/>
    </row>
    <row r="20381" spans="5:5" ht="13.8" thickBot="1">
      <c r="E20381"/>
    </row>
    <row r="20382" spans="5:5" ht="14.4" thickTop="1" thickBot="1">
      <c r="E20382"/>
    </row>
    <row r="20383" spans="5:5" ht="14.4" thickTop="1" thickBot="1">
      <c r="E20383"/>
    </row>
    <row r="20384" spans="5:5" ht="14.4" thickTop="1" thickBot="1">
      <c r="E20384"/>
    </row>
    <row r="20385" spans="5:5" ht="14.4" thickTop="1" thickBot="1">
      <c r="E20385"/>
    </row>
    <row r="20386" spans="5:5" ht="14.4" thickTop="1" thickBot="1">
      <c r="E20386"/>
    </row>
    <row r="20387" spans="5:5" ht="14.4" thickTop="1" thickBot="1">
      <c r="E20387"/>
    </row>
    <row r="20388" spans="5:5" ht="14.4" thickTop="1" thickBot="1">
      <c r="E20388"/>
    </row>
    <row r="20389" spans="5:5" ht="14.4" thickTop="1" thickBot="1">
      <c r="E20389"/>
    </row>
    <row r="20390" spans="5:5" ht="14.4" thickTop="1" thickBot="1">
      <c r="E20390"/>
    </row>
    <row r="20391" spans="5:5" ht="14.4" thickTop="1" thickBot="1">
      <c r="E20391"/>
    </row>
    <row r="20392" spans="5:5" ht="14.4" thickTop="1" thickBot="1">
      <c r="E20392"/>
    </row>
    <row r="20393" spans="5:5" ht="14.4" thickTop="1" thickBot="1">
      <c r="E20393"/>
    </row>
    <row r="20394" spans="5:5" ht="14.4" thickTop="1" thickBot="1">
      <c r="E20394"/>
    </row>
    <row r="20395" spans="5:5" ht="14.4" thickTop="1" thickBot="1">
      <c r="E20395"/>
    </row>
    <row r="20396" spans="5:5" ht="14.4" thickTop="1" thickBot="1">
      <c r="E20396"/>
    </row>
    <row r="20397" spans="5:5" ht="14.4" thickTop="1" thickBot="1">
      <c r="E20397"/>
    </row>
    <row r="20398" spans="5:5" ht="14.4" thickTop="1" thickBot="1">
      <c r="E20398"/>
    </row>
    <row r="20399" spans="5:5" ht="14.4" thickTop="1" thickBot="1">
      <c r="E20399"/>
    </row>
    <row r="20400" spans="5:5" ht="14.4" thickTop="1" thickBot="1">
      <c r="E20400"/>
    </row>
    <row r="20401" spans="5:5" ht="14.4" thickTop="1" thickBot="1">
      <c r="E20401"/>
    </row>
    <row r="20402" spans="5:5" ht="14.4" thickTop="1" thickBot="1">
      <c r="E20402"/>
    </row>
    <row r="20403" spans="5:5" ht="14.4" thickTop="1" thickBot="1">
      <c r="E20403"/>
    </row>
    <row r="20404" spans="5:5" ht="14.4" thickTop="1" thickBot="1">
      <c r="E20404"/>
    </row>
    <row r="20405" spans="5:5" ht="14.4" thickTop="1" thickBot="1">
      <c r="E20405"/>
    </row>
    <row r="20406" spans="5:5" ht="14.4" thickTop="1" thickBot="1">
      <c r="E20406"/>
    </row>
    <row r="20407" spans="5:5" ht="14.4" thickTop="1" thickBot="1">
      <c r="E20407"/>
    </row>
    <row r="20408" spans="5:5" ht="14.4" thickTop="1" thickBot="1">
      <c r="E20408"/>
    </row>
    <row r="20409" spans="5:5" ht="14.4" thickTop="1" thickBot="1">
      <c r="E20409"/>
    </row>
    <row r="20410" spans="5:5" ht="14.4" thickTop="1" thickBot="1">
      <c r="E20410"/>
    </row>
    <row r="20411" spans="5:5" ht="14.4" thickTop="1" thickBot="1">
      <c r="E20411"/>
    </row>
    <row r="20412" spans="5:5" ht="14.4" thickTop="1" thickBot="1">
      <c r="E20412"/>
    </row>
    <row r="20413" spans="5:5" ht="14.4" thickTop="1" thickBot="1">
      <c r="E20413"/>
    </row>
    <row r="20414" spans="5:5" ht="14.4" thickTop="1" thickBot="1">
      <c r="E20414"/>
    </row>
    <row r="20415" spans="5:5" ht="14.4" thickTop="1" thickBot="1">
      <c r="E20415"/>
    </row>
    <row r="20416" spans="5:5" ht="14.4" thickTop="1" thickBot="1">
      <c r="E20416"/>
    </row>
    <row r="20417" spans="5:5" ht="14.4" thickTop="1" thickBot="1">
      <c r="E20417"/>
    </row>
    <row r="20418" spans="5:5" ht="14.4" thickTop="1" thickBot="1">
      <c r="E20418"/>
    </row>
    <row r="20419" spans="5:5" ht="14.4" thickTop="1" thickBot="1">
      <c r="E20419"/>
    </row>
    <row r="20420" spans="5:5" ht="14.4" thickTop="1" thickBot="1">
      <c r="E20420"/>
    </row>
    <row r="20421" spans="5:5" ht="14.4" thickTop="1" thickBot="1">
      <c r="E20421"/>
    </row>
    <row r="20422" spans="5:5" ht="14.4" thickTop="1" thickBot="1">
      <c r="E20422"/>
    </row>
    <row r="20423" spans="5:5" ht="14.4" thickTop="1" thickBot="1">
      <c r="E20423"/>
    </row>
    <row r="20424" spans="5:5" ht="14.4" thickTop="1" thickBot="1">
      <c r="E20424"/>
    </row>
    <row r="20425" spans="5:5" ht="14.4" thickTop="1" thickBot="1">
      <c r="E20425"/>
    </row>
    <row r="20426" spans="5:5" ht="14.4" thickTop="1" thickBot="1">
      <c r="E20426"/>
    </row>
    <row r="20427" spans="5:5" ht="14.4" thickTop="1" thickBot="1">
      <c r="E20427"/>
    </row>
    <row r="20428" spans="5:5" ht="14.4" thickTop="1" thickBot="1">
      <c r="E20428"/>
    </row>
    <row r="20429" spans="5:5" ht="14.4" thickTop="1" thickBot="1">
      <c r="E20429"/>
    </row>
    <row r="20430" spans="5:5" ht="14.4" thickTop="1" thickBot="1">
      <c r="E20430"/>
    </row>
    <row r="20431" spans="5:5" ht="14.4" thickTop="1" thickBot="1">
      <c r="E20431"/>
    </row>
    <row r="20432" spans="5:5" ht="14.4" thickTop="1" thickBot="1">
      <c r="E20432"/>
    </row>
    <row r="20433" spans="5:5" ht="14.4" thickTop="1" thickBot="1">
      <c r="E20433"/>
    </row>
    <row r="20434" spans="5:5" ht="14.4" thickTop="1" thickBot="1">
      <c r="E20434"/>
    </row>
    <row r="20435" spans="5:5" ht="14.4" thickTop="1" thickBot="1">
      <c r="E20435"/>
    </row>
    <row r="20436" spans="5:5" ht="14.4" thickTop="1" thickBot="1">
      <c r="E20436"/>
    </row>
    <row r="20437" spans="5:5" ht="14.4" thickTop="1" thickBot="1">
      <c r="E20437"/>
    </row>
    <row r="20438" spans="5:5" ht="13.8" thickTop="1">
      <c r="E20438"/>
    </row>
    <row r="20439" spans="5:5">
      <c r="E20439"/>
    </row>
    <row r="20440" spans="5:5">
      <c r="E20440"/>
    </row>
    <row r="20441" spans="5:5">
      <c r="E20441"/>
    </row>
    <row r="20442" spans="5:5">
      <c r="E20442"/>
    </row>
    <row r="20443" spans="5:5">
      <c r="E20443"/>
    </row>
    <row r="20444" spans="5:5">
      <c r="E20444"/>
    </row>
    <row r="20445" spans="5:5">
      <c r="E20445"/>
    </row>
    <row r="20446" spans="5:5">
      <c r="E20446"/>
    </row>
    <row r="20447" spans="5:5">
      <c r="E20447"/>
    </row>
    <row r="20448" spans="5:5">
      <c r="E20448"/>
    </row>
    <row r="20449" spans="5:5">
      <c r="E20449"/>
    </row>
    <row r="20450" spans="5:5">
      <c r="E20450"/>
    </row>
    <row r="20451" spans="5:5" ht="13.8" thickBot="1">
      <c r="E20451"/>
    </row>
    <row r="20452" spans="5:5" ht="14.4" thickTop="1" thickBot="1">
      <c r="E20452"/>
    </row>
    <row r="20453" spans="5:5" ht="14.4" thickTop="1" thickBot="1">
      <c r="E20453"/>
    </row>
    <row r="20454" spans="5:5" ht="14.4" thickTop="1" thickBot="1">
      <c r="E20454"/>
    </row>
    <row r="20455" spans="5:5" ht="14.4" thickTop="1" thickBot="1">
      <c r="E20455"/>
    </row>
    <row r="20456" spans="5:5" ht="14.4" thickTop="1" thickBot="1">
      <c r="E20456"/>
    </row>
    <row r="20457" spans="5:5" ht="14.4" thickTop="1" thickBot="1">
      <c r="E20457"/>
    </row>
    <row r="20458" spans="5:5" ht="14.4" thickTop="1" thickBot="1">
      <c r="E20458"/>
    </row>
    <row r="20459" spans="5:5" ht="14.4" thickTop="1" thickBot="1">
      <c r="E20459"/>
    </row>
    <row r="20460" spans="5:5" ht="14.4" thickTop="1" thickBot="1">
      <c r="E20460"/>
    </row>
    <row r="20461" spans="5:5" ht="14.4" thickTop="1" thickBot="1">
      <c r="E20461"/>
    </row>
    <row r="20462" spans="5:5" ht="14.4" thickTop="1" thickBot="1">
      <c r="E20462"/>
    </row>
    <row r="20463" spans="5:5" ht="14.4" thickTop="1" thickBot="1">
      <c r="E20463"/>
    </row>
    <row r="20464" spans="5:5" ht="14.4" thickTop="1" thickBot="1">
      <c r="E20464"/>
    </row>
    <row r="20465" spans="5:5" ht="14.4" thickTop="1" thickBot="1">
      <c r="E20465"/>
    </row>
    <row r="20466" spans="5:5" ht="14.4" thickTop="1" thickBot="1">
      <c r="E20466"/>
    </row>
    <row r="20467" spans="5:5" ht="14.4" thickTop="1" thickBot="1">
      <c r="E20467"/>
    </row>
    <row r="20468" spans="5:5" ht="14.4" thickTop="1" thickBot="1">
      <c r="E20468"/>
    </row>
    <row r="20469" spans="5:5" ht="14.4" thickTop="1" thickBot="1">
      <c r="E20469"/>
    </row>
    <row r="20470" spans="5:5" ht="14.4" thickTop="1" thickBot="1">
      <c r="E20470"/>
    </row>
    <row r="20471" spans="5:5" ht="14.4" thickTop="1" thickBot="1">
      <c r="E20471"/>
    </row>
    <row r="20472" spans="5:5" ht="14.4" thickTop="1" thickBot="1">
      <c r="E20472"/>
    </row>
    <row r="20473" spans="5:5" ht="14.4" thickTop="1" thickBot="1">
      <c r="E20473"/>
    </row>
    <row r="20474" spans="5:5" ht="14.4" thickTop="1" thickBot="1">
      <c r="E20474"/>
    </row>
    <row r="20475" spans="5:5" ht="14.4" thickTop="1" thickBot="1">
      <c r="E20475"/>
    </row>
    <row r="20476" spans="5:5" ht="14.4" thickTop="1" thickBot="1">
      <c r="E20476"/>
    </row>
    <row r="20477" spans="5:5" ht="14.4" thickTop="1" thickBot="1">
      <c r="E20477"/>
    </row>
    <row r="20478" spans="5:5" ht="14.4" thickTop="1" thickBot="1">
      <c r="E20478"/>
    </row>
    <row r="20479" spans="5:5" ht="14.4" thickTop="1" thickBot="1">
      <c r="E20479"/>
    </row>
    <row r="20480" spans="5:5" ht="14.4" thickTop="1" thickBot="1">
      <c r="E20480"/>
    </row>
    <row r="20481" spans="5:5" ht="14.4" thickTop="1" thickBot="1">
      <c r="E20481"/>
    </row>
    <row r="20482" spans="5:5" ht="14.4" thickTop="1" thickBot="1">
      <c r="E20482"/>
    </row>
    <row r="20483" spans="5:5" ht="14.4" thickTop="1" thickBot="1">
      <c r="E20483"/>
    </row>
    <row r="20484" spans="5:5" ht="14.4" thickTop="1" thickBot="1">
      <c r="E20484"/>
    </row>
    <row r="20485" spans="5:5" ht="14.4" thickTop="1" thickBot="1">
      <c r="E20485"/>
    </row>
    <row r="20486" spans="5:5" ht="14.4" thickTop="1" thickBot="1">
      <c r="E20486"/>
    </row>
    <row r="20487" spans="5:5" ht="14.4" thickTop="1" thickBot="1">
      <c r="E20487"/>
    </row>
    <row r="20488" spans="5:5" ht="14.4" thickTop="1" thickBot="1">
      <c r="E20488"/>
    </row>
    <row r="20489" spans="5:5" ht="14.4" thickTop="1" thickBot="1">
      <c r="E20489"/>
    </row>
    <row r="20490" spans="5:5" ht="14.4" thickTop="1" thickBot="1">
      <c r="E20490"/>
    </row>
    <row r="20491" spans="5:5" ht="14.4" thickTop="1" thickBot="1">
      <c r="E20491"/>
    </row>
    <row r="20492" spans="5:5" ht="14.4" thickTop="1" thickBot="1">
      <c r="E20492"/>
    </row>
    <row r="20493" spans="5:5" ht="14.4" thickTop="1" thickBot="1">
      <c r="E20493"/>
    </row>
    <row r="20494" spans="5:5" ht="14.4" thickTop="1" thickBot="1">
      <c r="E20494"/>
    </row>
    <row r="20495" spans="5:5" ht="14.4" thickTop="1" thickBot="1">
      <c r="E20495"/>
    </row>
    <row r="20496" spans="5:5" ht="14.4" thickTop="1" thickBot="1">
      <c r="E20496"/>
    </row>
    <row r="20497" spans="5:5" ht="14.4" thickTop="1" thickBot="1">
      <c r="E20497"/>
    </row>
    <row r="20498" spans="5:5" ht="14.4" thickTop="1" thickBot="1">
      <c r="E20498"/>
    </row>
    <row r="20499" spans="5:5" ht="14.4" thickTop="1" thickBot="1">
      <c r="E20499"/>
    </row>
    <row r="20500" spans="5:5" ht="14.4" thickTop="1" thickBot="1">
      <c r="E20500"/>
    </row>
    <row r="20501" spans="5:5" ht="14.4" thickTop="1" thickBot="1">
      <c r="E20501"/>
    </row>
    <row r="20502" spans="5:5" ht="14.4" thickTop="1" thickBot="1">
      <c r="E20502"/>
    </row>
    <row r="20503" spans="5:5" ht="14.4" thickTop="1" thickBot="1">
      <c r="E20503"/>
    </row>
    <row r="20504" spans="5:5" ht="14.4" thickTop="1" thickBot="1">
      <c r="E20504"/>
    </row>
    <row r="20505" spans="5:5" ht="14.4" thickTop="1" thickBot="1">
      <c r="E20505"/>
    </row>
    <row r="20506" spans="5:5" ht="14.4" thickTop="1" thickBot="1">
      <c r="E20506"/>
    </row>
    <row r="20507" spans="5:5" ht="14.4" thickTop="1" thickBot="1">
      <c r="E20507"/>
    </row>
    <row r="20508" spans="5:5" ht="13.8" thickTop="1">
      <c r="E20508"/>
    </row>
    <row r="20509" spans="5:5">
      <c r="E20509"/>
    </row>
    <row r="20510" spans="5:5">
      <c r="E20510"/>
    </row>
    <row r="20511" spans="5:5">
      <c r="E20511"/>
    </row>
    <row r="20512" spans="5:5">
      <c r="E20512"/>
    </row>
    <row r="20513" spans="5:5">
      <c r="E20513"/>
    </row>
    <row r="20514" spans="5:5">
      <c r="E20514"/>
    </row>
    <row r="20515" spans="5:5">
      <c r="E20515"/>
    </row>
    <row r="20516" spans="5:5">
      <c r="E20516"/>
    </row>
    <row r="20517" spans="5:5">
      <c r="E20517"/>
    </row>
    <row r="20518" spans="5:5">
      <c r="E20518"/>
    </row>
    <row r="20519" spans="5:5">
      <c r="E20519"/>
    </row>
    <row r="20520" spans="5:5">
      <c r="E20520"/>
    </row>
    <row r="20521" spans="5:5" ht="13.8" thickBot="1">
      <c r="E20521"/>
    </row>
    <row r="20522" spans="5:5" ht="14.4" thickTop="1" thickBot="1">
      <c r="E20522"/>
    </row>
    <row r="20523" spans="5:5" ht="14.4" thickTop="1" thickBot="1">
      <c r="E20523"/>
    </row>
    <row r="20524" spans="5:5" ht="14.4" thickTop="1" thickBot="1">
      <c r="E20524"/>
    </row>
    <row r="20525" spans="5:5" ht="14.4" thickTop="1" thickBot="1">
      <c r="E20525"/>
    </row>
    <row r="20526" spans="5:5" ht="14.4" thickTop="1" thickBot="1">
      <c r="E20526"/>
    </row>
    <row r="20527" spans="5:5" ht="14.4" thickTop="1" thickBot="1">
      <c r="E20527"/>
    </row>
    <row r="20528" spans="5:5" ht="14.4" thickTop="1" thickBot="1">
      <c r="E20528"/>
    </row>
    <row r="20529" spans="5:5" ht="14.4" thickTop="1" thickBot="1">
      <c r="E20529"/>
    </row>
    <row r="20530" spans="5:5" ht="14.4" thickTop="1" thickBot="1">
      <c r="E20530"/>
    </row>
    <row r="20531" spans="5:5" ht="14.4" thickTop="1" thickBot="1">
      <c r="E20531"/>
    </row>
    <row r="20532" spans="5:5" ht="14.4" thickTop="1" thickBot="1">
      <c r="E20532"/>
    </row>
    <row r="20533" spans="5:5" ht="14.4" thickTop="1" thickBot="1">
      <c r="E20533"/>
    </row>
    <row r="20534" spans="5:5" ht="14.4" thickTop="1" thickBot="1">
      <c r="E20534"/>
    </row>
    <row r="20535" spans="5:5" ht="14.4" thickTop="1" thickBot="1">
      <c r="E20535"/>
    </row>
    <row r="20536" spans="5:5" ht="14.4" thickTop="1" thickBot="1">
      <c r="E20536"/>
    </row>
    <row r="20537" spans="5:5" ht="14.4" thickTop="1" thickBot="1">
      <c r="E20537"/>
    </row>
    <row r="20538" spans="5:5" ht="14.4" thickTop="1" thickBot="1">
      <c r="E20538"/>
    </row>
    <row r="20539" spans="5:5" ht="14.4" thickTop="1" thickBot="1">
      <c r="E20539"/>
    </row>
    <row r="20540" spans="5:5" ht="14.4" thickTop="1" thickBot="1">
      <c r="E20540"/>
    </row>
    <row r="20541" spans="5:5" ht="14.4" thickTop="1" thickBot="1">
      <c r="E20541"/>
    </row>
    <row r="20542" spans="5:5" ht="14.4" thickTop="1" thickBot="1">
      <c r="E20542"/>
    </row>
    <row r="20543" spans="5:5" ht="14.4" thickTop="1" thickBot="1">
      <c r="E20543"/>
    </row>
    <row r="20544" spans="5:5" ht="14.4" thickTop="1" thickBot="1">
      <c r="E20544"/>
    </row>
    <row r="20545" spans="5:5" ht="14.4" thickTop="1" thickBot="1">
      <c r="E20545"/>
    </row>
    <row r="20546" spans="5:5" ht="14.4" thickTop="1" thickBot="1">
      <c r="E20546"/>
    </row>
    <row r="20547" spans="5:5" ht="14.4" thickTop="1" thickBot="1">
      <c r="E20547"/>
    </row>
    <row r="20548" spans="5:5" ht="14.4" thickTop="1" thickBot="1">
      <c r="E20548"/>
    </row>
    <row r="20549" spans="5:5" ht="14.4" thickTop="1" thickBot="1">
      <c r="E20549"/>
    </row>
    <row r="20550" spans="5:5" ht="14.4" thickTop="1" thickBot="1">
      <c r="E20550"/>
    </row>
    <row r="20551" spans="5:5" ht="14.4" thickTop="1" thickBot="1">
      <c r="E20551"/>
    </row>
    <row r="20552" spans="5:5" ht="14.4" thickTop="1" thickBot="1">
      <c r="E20552"/>
    </row>
    <row r="20553" spans="5:5" ht="14.4" thickTop="1" thickBot="1">
      <c r="E20553"/>
    </row>
    <row r="20554" spans="5:5" ht="14.4" thickTop="1" thickBot="1">
      <c r="E20554"/>
    </row>
    <row r="20555" spans="5:5" ht="14.4" thickTop="1" thickBot="1">
      <c r="E20555"/>
    </row>
    <row r="20556" spans="5:5" ht="14.4" thickTop="1" thickBot="1">
      <c r="E20556"/>
    </row>
    <row r="20557" spans="5:5" ht="14.4" thickTop="1" thickBot="1">
      <c r="E20557"/>
    </row>
    <row r="20558" spans="5:5" ht="14.4" thickTop="1" thickBot="1">
      <c r="E20558"/>
    </row>
    <row r="20559" spans="5:5" ht="14.4" thickTop="1" thickBot="1">
      <c r="E20559"/>
    </row>
    <row r="20560" spans="5:5" ht="14.4" thickTop="1" thickBot="1">
      <c r="E20560"/>
    </row>
    <row r="20561" spans="5:5" ht="14.4" thickTop="1" thickBot="1">
      <c r="E20561"/>
    </row>
    <row r="20562" spans="5:5" ht="14.4" thickTop="1" thickBot="1">
      <c r="E20562"/>
    </row>
    <row r="20563" spans="5:5" ht="14.4" thickTop="1" thickBot="1">
      <c r="E20563"/>
    </row>
    <row r="20564" spans="5:5" ht="14.4" thickTop="1" thickBot="1">
      <c r="E20564"/>
    </row>
    <row r="20565" spans="5:5" ht="14.4" thickTop="1" thickBot="1">
      <c r="E20565"/>
    </row>
    <row r="20566" spans="5:5" ht="14.4" thickTop="1" thickBot="1">
      <c r="E20566"/>
    </row>
    <row r="20567" spans="5:5" ht="14.4" thickTop="1" thickBot="1">
      <c r="E20567"/>
    </row>
    <row r="20568" spans="5:5" ht="14.4" thickTop="1" thickBot="1">
      <c r="E20568"/>
    </row>
    <row r="20569" spans="5:5" ht="14.4" thickTop="1" thickBot="1">
      <c r="E20569"/>
    </row>
    <row r="20570" spans="5:5" ht="14.4" thickTop="1" thickBot="1">
      <c r="E20570"/>
    </row>
    <row r="20571" spans="5:5" ht="14.4" thickTop="1" thickBot="1">
      <c r="E20571"/>
    </row>
    <row r="20572" spans="5:5" ht="14.4" thickTop="1" thickBot="1">
      <c r="E20572"/>
    </row>
    <row r="20573" spans="5:5" ht="14.4" thickTop="1" thickBot="1">
      <c r="E20573"/>
    </row>
    <row r="20574" spans="5:5" ht="14.4" thickTop="1" thickBot="1">
      <c r="E20574"/>
    </row>
    <row r="20575" spans="5:5" ht="14.4" thickTop="1" thickBot="1">
      <c r="E20575"/>
    </row>
    <row r="20576" spans="5:5" ht="14.4" thickTop="1" thickBot="1">
      <c r="E20576"/>
    </row>
    <row r="20577" spans="5:5" ht="14.4" thickTop="1" thickBot="1">
      <c r="E20577"/>
    </row>
    <row r="20578" spans="5:5" ht="13.8" thickTop="1">
      <c r="E20578"/>
    </row>
    <row r="20579" spans="5:5">
      <c r="E20579"/>
    </row>
    <row r="20580" spans="5:5">
      <c r="E20580"/>
    </row>
    <row r="20581" spans="5:5">
      <c r="E20581"/>
    </row>
    <row r="20582" spans="5:5">
      <c r="E20582"/>
    </row>
    <row r="20583" spans="5:5">
      <c r="E20583"/>
    </row>
    <row r="20584" spans="5:5">
      <c r="E20584"/>
    </row>
    <row r="20585" spans="5:5">
      <c r="E20585"/>
    </row>
    <row r="20586" spans="5:5">
      <c r="E20586"/>
    </row>
    <row r="20587" spans="5:5">
      <c r="E20587"/>
    </row>
    <row r="20588" spans="5:5">
      <c r="E20588"/>
    </row>
    <row r="20589" spans="5:5">
      <c r="E20589"/>
    </row>
    <row r="20590" spans="5:5">
      <c r="E20590"/>
    </row>
    <row r="20591" spans="5:5" ht="13.8" thickBot="1">
      <c r="E20591"/>
    </row>
    <row r="20592" spans="5:5" ht="14.4" thickTop="1" thickBot="1">
      <c r="E20592"/>
    </row>
    <row r="20593" spans="5:5" ht="14.4" thickTop="1" thickBot="1">
      <c r="E20593"/>
    </row>
    <row r="20594" spans="5:5" ht="14.4" thickTop="1" thickBot="1">
      <c r="E20594"/>
    </row>
    <row r="20595" spans="5:5" ht="14.4" thickTop="1" thickBot="1">
      <c r="E20595"/>
    </row>
    <row r="20596" spans="5:5" ht="14.4" thickTop="1" thickBot="1">
      <c r="E20596"/>
    </row>
    <row r="20597" spans="5:5" ht="14.4" thickTop="1" thickBot="1">
      <c r="E20597"/>
    </row>
    <row r="20598" spans="5:5" ht="14.4" thickTop="1" thickBot="1">
      <c r="E20598"/>
    </row>
    <row r="20599" spans="5:5" ht="14.4" thickTop="1" thickBot="1">
      <c r="E20599"/>
    </row>
    <row r="20600" spans="5:5" ht="14.4" thickTop="1" thickBot="1">
      <c r="E20600"/>
    </row>
    <row r="20601" spans="5:5" ht="14.4" thickTop="1" thickBot="1">
      <c r="E20601"/>
    </row>
    <row r="20602" spans="5:5" ht="14.4" thickTop="1" thickBot="1">
      <c r="E20602"/>
    </row>
    <row r="20603" spans="5:5" ht="14.4" thickTop="1" thickBot="1">
      <c r="E20603"/>
    </row>
    <row r="20604" spans="5:5" ht="14.4" thickTop="1" thickBot="1">
      <c r="E20604"/>
    </row>
    <row r="20605" spans="5:5" ht="14.4" thickTop="1" thickBot="1">
      <c r="E20605"/>
    </row>
    <row r="20606" spans="5:5" ht="14.4" thickTop="1" thickBot="1">
      <c r="E20606"/>
    </row>
    <row r="20607" spans="5:5" ht="14.4" thickTop="1" thickBot="1">
      <c r="E20607"/>
    </row>
    <row r="20608" spans="5:5" ht="14.4" thickTop="1" thickBot="1">
      <c r="E20608"/>
    </row>
    <row r="20609" spans="5:5" ht="14.4" thickTop="1" thickBot="1">
      <c r="E20609"/>
    </row>
    <row r="20610" spans="5:5" ht="14.4" thickTop="1" thickBot="1">
      <c r="E20610"/>
    </row>
    <row r="20611" spans="5:5" ht="14.4" thickTop="1" thickBot="1">
      <c r="E20611"/>
    </row>
    <row r="20612" spans="5:5" ht="14.4" thickTop="1" thickBot="1">
      <c r="E20612"/>
    </row>
    <row r="20613" spans="5:5" ht="14.4" thickTop="1" thickBot="1">
      <c r="E20613"/>
    </row>
    <row r="20614" spans="5:5" ht="14.4" thickTop="1" thickBot="1">
      <c r="E20614"/>
    </row>
    <row r="20615" spans="5:5" ht="14.4" thickTop="1" thickBot="1">
      <c r="E20615"/>
    </row>
    <row r="20616" spans="5:5" ht="14.4" thickTop="1" thickBot="1">
      <c r="E20616"/>
    </row>
    <row r="20617" spans="5:5" ht="14.4" thickTop="1" thickBot="1">
      <c r="E20617"/>
    </row>
    <row r="20618" spans="5:5" ht="14.4" thickTop="1" thickBot="1">
      <c r="E20618"/>
    </row>
    <row r="20619" spans="5:5" ht="14.4" thickTop="1" thickBot="1">
      <c r="E20619"/>
    </row>
    <row r="20620" spans="5:5" ht="14.4" thickTop="1" thickBot="1">
      <c r="E20620"/>
    </row>
    <row r="20621" spans="5:5" ht="14.4" thickTop="1" thickBot="1">
      <c r="E20621"/>
    </row>
    <row r="20622" spans="5:5" ht="14.4" thickTop="1" thickBot="1">
      <c r="E20622"/>
    </row>
    <row r="20623" spans="5:5" ht="14.4" thickTop="1" thickBot="1">
      <c r="E20623"/>
    </row>
    <row r="20624" spans="5:5" ht="14.4" thickTop="1" thickBot="1">
      <c r="E20624"/>
    </row>
    <row r="20625" spans="5:5" ht="14.4" thickTop="1" thickBot="1">
      <c r="E20625"/>
    </row>
    <row r="20626" spans="5:5" ht="14.4" thickTop="1" thickBot="1">
      <c r="E20626"/>
    </row>
    <row r="20627" spans="5:5" ht="14.4" thickTop="1" thickBot="1">
      <c r="E20627"/>
    </row>
    <row r="20628" spans="5:5" ht="14.4" thickTop="1" thickBot="1">
      <c r="E20628"/>
    </row>
    <row r="20629" spans="5:5" ht="14.4" thickTop="1" thickBot="1">
      <c r="E20629"/>
    </row>
    <row r="20630" spans="5:5" ht="14.4" thickTop="1" thickBot="1">
      <c r="E20630"/>
    </row>
    <row r="20631" spans="5:5" ht="14.4" thickTop="1" thickBot="1">
      <c r="E20631"/>
    </row>
    <row r="20632" spans="5:5" ht="14.4" thickTop="1" thickBot="1">
      <c r="E20632"/>
    </row>
    <row r="20633" spans="5:5" ht="14.4" thickTop="1" thickBot="1">
      <c r="E20633"/>
    </row>
    <row r="20634" spans="5:5" ht="14.4" thickTop="1" thickBot="1">
      <c r="E20634"/>
    </row>
    <row r="20635" spans="5:5" ht="14.4" thickTop="1" thickBot="1">
      <c r="E20635"/>
    </row>
    <row r="20636" spans="5:5" ht="14.4" thickTop="1" thickBot="1">
      <c r="E20636"/>
    </row>
    <row r="20637" spans="5:5" ht="14.4" thickTop="1" thickBot="1">
      <c r="E20637"/>
    </row>
    <row r="20638" spans="5:5" ht="14.4" thickTop="1" thickBot="1">
      <c r="E20638"/>
    </row>
    <row r="20639" spans="5:5" ht="14.4" thickTop="1" thickBot="1">
      <c r="E20639"/>
    </row>
    <row r="20640" spans="5:5" ht="14.4" thickTop="1" thickBot="1">
      <c r="E20640"/>
    </row>
    <row r="20641" spans="5:5" ht="14.4" thickTop="1" thickBot="1">
      <c r="E20641"/>
    </row>
    <row r="20642" spans="5:5" ht="14.4" thickTop="1" thickBot="1">
      <c r="E20642"/>
    </row>
    <row r="20643" spans="5:5" ht="14.4" thickTop="1" thickBot="1">
      <c r="E20643"/>
    </row>
    <row r="20644" spans="5:5" ht="14.4" thickTop="1" thickBot="1">
      <c r="E20644"/>
    </row>
    <row r="20645" spans="5:5" ht="14.4" thickTop="1" thickBot="1">
      <c r="E20645"/>
    </row>
    <row r="20646" spans="5:5" ht="14.4" thickTop="1" thickBot="1">
      <c r="E20646"/>
    </row>
    <row r="20647" spans="5:5" ht="14.4" thickTop="1" thickBot="1">
      <c r="E20647"/>
    </row>
    <row r="20648" spans="5:5" ht="13.8" thickTop="1">
      <c r="E20648"/>
    </row>
    <row r="20649" spans="5:5">
      <c r="E20649"/>
    </row>
    <row r="20650" spans="5:5">
      <c r="E20650"/>
    </row>
    <row r="20651" spans="5:5">
      <c r="E20651"/>
    </row>
    <row r="20652" spans="5:5">
      <c r="E20652"/>
    </row>
    <row r="20653" spans="5:5">
      <c r="E20653"/>
    </row>
    <row r="20654" spans="5:5">
      <c r="E20654"/>
    </row>
    <row r="20655" spans="5:5">
      <c r="E20655"/>
    </row>
    <row r="20656" spans="5:5">
      <c r="E20656"/>
    </row>
    <row r="20657" spans="5:5">
      <c r="E20657"/>
    </row>
    <row r="20658" spans="5:5">
      <c r="E20658"/>
    </row>
    <row r="20659" spans="5:5">
      <c r="E20659"/>
    </row>
    <row r="20660" spans="5:5">
      <c r="E20660"/>
    </row>
    <row r="20661" spans="5:5" ht="13.8" thickBot="1">
      <c r="E20661"/>
    </row>
    <row r="20662" spans="5:5" ht="14.4" thickTop="1" thickBot="1">
      <c r="E20662"/>
    </row>
    <row r="20663" spans="5:5" ht="14.4" thickTop="1" thickBot="1">
      <c r="E20663"/>
    </row>
    <row r="20664" spans="5:5" ht="14.4" thickTop="1" thickBot="1">
      <c r="E20664"/>
    </row>
    <row r="20665" spans="5:5" ht="14.4" thickTop="1" thickBot="1">
      <c r="E20665"/>
    </row>
    <row r="20666" spans="5:5" ht="14.4" thickTop="1" thickBot="1">
      <c r="E20666"/>
    </row>
    <row r="20667" spans="5:5" ht="14.4" thickTop="1" thickBot="1">
      <c r="E20667"/>
    </row>
    <row r="20668" spans="5:5" ht="14.4" thickTop="1" thickBot="1">
      <c r="E20668"/>
    </row>
    <row r="20669" spans="5:5" ht="14.4" thickTop="1" thickBot="1">
      <c r="E20669"/>
    </row>
    <row r="20670" spans="5:5" ht="14.4" thickTop="1" thickBot="1">
      <c r="E20670"/>
    </row>
    <row r="20671" spans="5:5" ht="14.4" thickTop="1" thickBot="1">
      <c r="E20671"/>
    </row>
    <row r="20672" spans="5:5" ht="14.4" thickTop="1" thickBot="1">
      <c r="E20672"/>
    </row>
    <row r="20673" spans="5:5" ht="14.4" thickTop="1" thickBot="1">
      <c r="E20673"/>
    </row>
    <row r="20674" spans="5:5" ht="14.4" thickTop="1" thickBot="1">
      <c r="E20674"/>
    </row>
    <row r="20675" spans="5:5" ht="14.4" thickTop="1" thickBot="1">
      <c r="E20675"/>
    </row>
    <row r="20676" spans="5:5" ht="14.4" thickTop="1" thickBot="1">
      <c r="E20676"/>
    </row>
    <row r="20677" spans="5:5" ht="14.4" thickTop="1" thickBot="1">
      <c r="E20677"/>
    </row>
    <row r="20678" spans="5:5" ht="14.4" thickTop="1" thickBot="1">
      <c r="E20678"/>
    </row>
    <row r="20679" spans="5:5" ht="14.4" thickTop="1" thickBot="1">
      <c r="E20679"/>
    </row>
    <row r="20680" spans="5:5" ht="14.4" thickTop="1" thickBot="1">
      <c r="E20680"/>
    </row>
    <row r="20681" spans="5:5" ht="14.4" thickTop="1" thickBot="1">
      <c r="E20681"/>
    </row>
    <row r="20682" spans="5:5" ht="14.4" thickTop="1" thickBot="1">
      <c r="E20682"/>
    </row>
    <row r="20683" spans="5:5" ht="14.4" thickTop="1" thickBot="1">
      <c r="E20683"/>
    </row>
    <row r="20684" spans="5:5" ht="14.4" thickTop="1" thickBot="1">
      <c r="E20684"/>
    </row>
    <row r="20685" spans="5:5" ht="14.4" thickTop="1" thickBot="1">
      <c r="E20685"/>
    </row>
    <row r="20686" spans="5:5" ht="14.4" thickTop="1" thickBot="1">
      <c r="E20686"/>
    </row>
    <row r="20687" spans="5:5" ht="14.4" thickTop="1" thickBot="1">
      <c r="E20687"/>
    </row>
    <row r="20688" spans="5:5" ht="14.4" thickTop="1" thickBot="1">
      <c r="E20688"/>
    </row>
    <row r="20689" spans="5:5" ht="14.4" thickTop="1" thickBot="1">
      <c r="E20689"/>
    </row>
    <row r="20690" spans="5:5" ht="14.4" thickTop="1" thickBot="1">
      <c r="E20690"/>
    </row>
    <row r="20691" spans="5:5" ht="14.4" thickTop="1" thickBot="1">
      <c r="E20691"/>
    </row>
    <row r="20692" spans="5:5" ht="14.4" thickTop="1" thickBot="1">
      <c r="E20692"/>
    </row>
    <row r="20693" spans="5:5" ht="14.4" thickTop="1" thickBot="1">
      <c r="E20693"/>
    </row>
    <row r="20694" spans="5:5" ht="14.4" thickTop="1" thickBot="1">
      <c r="E20694"/>
    </row>
    <row r="20695" spans="5:5" ht="14.4" thickTop="1" thickBot="1">
      <c r="E20695"/>
    </row>
    <row r="20696" spans="5:5" ht="14.4" thickTop="1" thickBot="1">
      <c r="E20696"/>
    </row>
    <row r="20697" spans="5:5" ht="14.4" thickTop="1" thickBot="1">
      <c r="E20697"/>
    </row>
    <row r="20698" spans="5:5" ht="14.4" thickTop="1" thickBot="1">
      <c r="E20698"/>
    </row>
    <row r="20699" spans="5:5" ht="14.4" thickTop="1" thickBot="1">
      <c r="E20699"/>
    </row>
    <row r="20700" spans="5:5" ht="14.4" thickTop="1" thickBot="1">
      <c r="E20700"/>
    </row>
    <row r="20701" spans="5:5" ht="14.4" thickTop="1" thickBot="1">
      <c r="E20701"/>
    </row>
    <row r="20702" spans="5:5" ht="14.4" thickTop="1" thickBot="1">
      <c r="E20702"/>
    </row>
    <row r="20703" spans="5:5" ht="14.4" thickTop="1" thickBot="1">
      <c r="E20703"/>
    </row>
    <row r="20704" spans="5:5" ht="14.4" thickTop="1" thickBot="1">
      <c r="E20704"/>
    </row>
    <row r="20705" spans="5:5" ht="14.4" thickTop="1" thickBot="1">
      <c r="E20705"/>
    </row>
    <row r="20706" spans="5:5" ht="14.4" thickTop="1" thickBot="1">
      <c r="E20706"/>
    </row>
    <row r="20707" spans="5:5" ht="14.4" thickTop="1" thickBot="1">
      <c r="E20707"/>
    </row>
    <row r="20708" spans="5:5" ht="14.4" thickTop="1" thickBot="1">
      <c r="E20708"/>
    </row>
    <row r="20709" spans="5:5" ht="14.4" thickTop="1" thickBot="1">
      <c r="E20709"/>
    </row>
    <row r="20710" spans="5:5" ht="14.4" thickTop="1" thickBot="1">
      <c r="E20710"/>
    </row>
    <row r="20711" spans="5:5" ht="14.4" thickTop="1" thickBot="1">
      <c r="E20711"/>
    </row>
    <row r="20712" spans="5:5" ht="14.4" thickTop="1" thickBot="1">
      <c r="E20712"/>
    </row>
    <row r="20713" spans="5:5" ht="14.4" thickTop="1" thickBot="1">
      <c r="E20713"/>
    </row>
    <row r="20714" spans="5:5" ht="14.4" thickTop="1" thickBot="1">
      <c r="E20714"/>
    </row>
    <row r="20715" spans="5:5" ht="14.4" thickTop="1" thickBot="1">
      <c r="E20715"/>
    </row>
    <row r="20716" spans="5:5" ht="14.4" thickTop="1" thickBot="1">
      <c r="E20716"/>
    </row>
    <row r="20717" spans="5:5" ht="14.4" thickTop="1" thickBot="1">
      <c r="E20717"/>
    </row>
    <row r="20718" spans="5:5" ht="13.8" thickTop="1">
      <c r="E20718"/>
    </row>
    <row r="20719" spans="5:5">
      <c r="E20719"/>
    </row>
    <row r="20720" spans="5:5">
      <c r="E20720"/>
    </row>
    <row r="20721" spans="5:5">
      <c r="E20721"/>
    </row>
    <row r="20722" spans="5:5">
      <c r="E20722"/>
    </row>
    <row r="20723" spans="5:5">
      <c r="E20723"/>
    </row>
    <row r="20724" spans="5:5">
      <c r="E20724"/>
    </row>
    <row r="20725" spans="5:5">
      <c r="E20725"/>
    </row>
    <row r="20726" spans="5:5">
      <c r="E20726"/>
    </row>
    <row r="20727" spans="5:5">
      <c r="E20727"/>
    </row>
    <row r="20728" spans="5:5">
      <c r="E20728"/>
    </row>
    <row r="20729" spans="5:5">
      <c r="E20729"/>
    </row>
    <row r="20730" spans="5:5">
      <c r="E20730"/>
    </row>
    <row r="20731" spans="5:5" ht="13.8" thickBot="1">
      <c r="E20731"/>
    </row>
    <row r="20732" spans="5:5" ht="14.4" thickTop="1" thickBot="1">
      <c r="E20732"/>
    </row>
    <row r="20733" spans="5:5" ht="14.4" thickTop="1" thickBot="1">
      <c r="E20733"/>
    </row>
    <row r="20734" spans="5:5" ht="14.4" thickTop="1" thickBot="1">
      <c r="E20734"/>
    </row>
    <row r="20735" spans="5:5" ht="14.4" thickTop="1" thickBot="1">
      <c r="E20735"/>
    </row>
    <row r="20736" spans="5:5" ht="14.4" thickTop="1" thickBot="1">
      <c r="E20736"/>
    </row>
    <row r="20737" spans="5:5" ht="14.4" thickTop="1" thickBot="1">
      <c r="E20737"/>
    </row>
    <row r="20738" spans="5:5" ht="14.4" thickTop="1" thickBot="1">
      <c r="E20738"/>
    </row>
    <row r="20739" spans="5:5" ht="14.4" thickTop="1" thickBot="1">
      <c r="E20739"/>
    </row>
    <row r="20740" spans="5:5" ht="14.4" thickTop="1" thickBot="1">
      <c r="E20740"/>
    </row>
    <row r="20741" spans="5:5" ht="14.4" thickTop="1" thickBot="1">
      <c r="E20741"/>
    </row>
    <row r="20742" spans="5:5" ht="14.4" thickTop="1" thickBot="1">
      <c r="E20742"/>
    </row>
    <row r="20743" spans="5:5" ht="14.4" thickTop="1" thickBot="1">
      <c r="E20743"/>
    </row>
    <row r="20744" spans="5:5" ht="14.4" thickTop="1" thickBot="1">
      <c r="E20744"/>
    </row>
    <row r="20745" spans="5:5" ht="14.4" thickTop="1" thickBot="1">
      <c r="E20745"/>
    </row>
    <row r="20746" spans="5:5" ht="14.4" thickTop="1" thickBot="1">
      <c r="E20746"/>
    </row>
    <row r="20747" spans="5:5" ht="14.4" thickTop="1" thickBot="1">
      <c r="E20747"/>
    </row>
    <row r="20748" spans="5:5" ht="14.4" thickTop="1" thickBot="1">
      <c r="E20748"/>
    </row>
    <row r="20749" spans="5:5" ht="14.4" thickTop="1" thickBot="1">
      <c r="E20749"/>
    </row>
    <row r="20750" spans="5:5" ht="14.4" thickTop="1" thickBot="1">
      <c r="E20750"/>
    </row>
    <row r="20751" spans="5:5" ht="14.4" thickTop="1" thickBot="1">
      <c r="E20751"/>
    </row>
    <row r="20752" spans="5:5" ht="14.4" thickTop="1" thickBot="1">
      <c r="E20752"/>
    </row>
    <row r="20753" spans="5:5" ht="14.4" thickTop="1" thickBot="1">
      <c r="E20753"/>
    </row>
    <row r="20754" spans="5:5" ht="14.4" thickTop="1" thickBot="1">
      <c r="E20754"/>
    </row>
    <row r="20755" spans="5:5" ht="14.4" thickTop="1" thickBot="1">
      <c r="E20755"/>
    </row>
    <row r="20756" spans="5:5" ht="14.4" thickTop="1" thickBot="1">
      <c r="E20756"/>
    </row>
    <row r="20757" spans="5:5" ht="14.4" thickTop="1" thickBot="1">
      <c r="E20757"/>
    </row>
    <row r="20758" spans="5:5" ht="14.4" thickTop="1" thickBot="1">
      <c r="E20758"/>
    </row>
    <row r="20759" spans="5:5" ht="14.4" thickTop="1" thickBot="1">
      <c r="E20759"/>
    </row>
    <row r="20760" spans="5:5" ht="14.4" thickTop="1" thickBot="1">
      <c r="E20760"/>
    </row>
    <row r="20761" spans="5:5" ht="14.4" thickTop="1" thickBot="1">
      <c r="E20761"/>
    </row>
    <row r="20762" spans="5:5" ht="14.4" thickTop="1" thickBot="1">
      <c r="E20762"/>
    </row>
    <row r="20763" spans="5:5" ht="14.4" thickTop="1" thickBot="1">
      <c r="E20763"/>
    </row>
    <row r="20764" spans="5:5" ht="14.4" thickTop="1" thickBot="1">
      <c r="E20764"/>
    </row>
    <row r="20765" spans="5:5" ht="14.4" thickTop="1" thickBot="1">
      <c r="E20765"/>
    </row>
    <row r="20766" spans="5:5" ht="14.4" thickTop="1" thickBot="1">
      <c r="E20766"/>
    </row>
    <row r="20767" spans="5:5" ht="14.4" thickTop="1" thickBot="1">
      <c r="E20767"/>
    </row>
    <row r="20768" spans="5:5" ht="14.4" thickTop="1" thickBot="1">
      <c r="E20768"/>
    </row>
    <row r="20769" spans="5:5" ht="14.4" thickTop="1" thickBot="1">
      <c r="E20769"/>
    </row>
    <row r="20770" spans="5:5" ht="14.4" thickTop="1" thickBot="1">
      <c r="E20770"/>
    </row>
    <row r="20771" spans="5:5" ht="14.4" thickTop="1" thickBot="1">
      <c r="E20771"/>
    </row>
    <row r="20772" spans="5:5" ht="14.4" thickTop="1" thickBot="1">
      <c r="E20772"/>
    </row>
    <row r="20773" spans="5:5" ht="14.4" thickTop="1" thickBot="1">
      <c r="E20773"/>
    </row>
    <row r="20774" spans="5:5" ht="14.4" thickTop="1" thickBot="1">
      <c r="E20774"/>
    </row>
    <row r="20775" spans="5:5" ht="14.4" thickTop="1" thickBot="1">
      <c r="E20775"/>
    </row>
    <row r="20776" spans="5:5" ht="14.4" thickTop="1" thickBot="1">
      <c r="E20776"/>
    </row>
    <row r="20777" spans="5:5" ht="14.4" thickTop="1" thickBot="1">
      <c r="E20777"/>
    </row>
    <row r="20778" spans="5:5" ht="14.4" thickTop="1" thickBot="1">
      <c r="E20778"/>
    </row>
    <row r="20779" spans="5:5" ht="14.4" thickTop="1" thickBot="1">
      <c r="E20779"/>
    </row>
    <row r="20780" spans="5:5" ht="14.4" thickTop="1" thickBot="1">
      <c r="E20780"/>
    </row>
    <row r="20781" spans="5:5" ht="14.4" thickTop="1" thickBot="1">
      <c r="E20781"/>
    </row>
    <row r="20782" spans="5:5" ht="14.4" thickTop="1" thickBot="1">
      <c r="E20782"/>
    </row>
    <row r="20783" spans="5:5" ht="14.4" thickTop="1" thickBot="1">
      <c r="E20783"/>
    </row>
    <row r="20784" spans="5:5" ht="14.4" thickTop="1" thickBot="1">
      <c r="E20784"/>
    </row>
    <row r="20785" spans="5:5" ht="14.4" thickTop="1" thickBot="1">
      <c r="E20785"/>
    </row>
    <row r="20786" spans="5:5" ht="14.4" thickTop="1" thickBot="1">
      <c r="E20786"/>
    </row>
    <row r="20787" spans="5:5" ht="14.4" thickTop="1" thickBot="1">
      <c r="E20787"/>
    </row>
    <row r="20788" spans="5:5" ht="13.8" thickTop="1">
      <c r="E20788"/>
    </row>
    <row r="20789" spans="5:5">
      <c r="E20789"/>
    </row>
    <row r="20790" spans="5:5">
      <c r="E20790"/>
    </row>
    <row r="20791" spans="5:5">
      <c r="E20791"/>
    </row>
    <row r="20792" spans="5:5">
      <c r="E20792"/>
    </row>
    <row r="20793" spans="5:5">
      <c r="E20793"/>
    </row>
    <row r="20794" spans="5:5">
      <c r="E20794"/>
    </row>
    <row r="20795" spans="5:5">
      <c r="E20795"/>
    </row>
    <row r="20796" spans="5:5">
      <c r="E20796"/>
    </row>
    <row r="20797" spans="5:5">
      <c r="E20797"/>
    </row>
    <row r="20798" spans="5:5">
      <c r="E20798"/>
    </row>
    <row r="20799" spans="5:5">
      <c r="E20799"/>
    </row>
    <row r="20800" spans="5:5">
      <c r="E20800"/>
    </row>
    <row r="20801" spans="5:5" ht="13.8" thickBot="1">
      <c r="E20801"/>
    </row>
    <row r="20802" spans="5:5" ht="14.4" thickTop="1" thickBot="1">
      <c r="E20802"/>
    </row>
    <row r="20803" spans="5:5" ht="14.4" thickTop="1" thickBot="1">
      <c r="E20803"/>
    </row>
    <row r="20804" spans="5:5" ht="14.4" thickTop="1" thickBot="1">
      <c r="E20804"/>
    </row>
    <row r="20805" spans="5:5" ht="14.4" thickTop="1" thickBot="1">
      <c r="E20805"/>
    </row>
    <row r="20806" spans="5:5" ht="14.4" thickTop="1" thickBot="1">
      <c r="E20806"/>
    </row>
    <row r="20807" spans="5:5" ht="14.4" thickTop="1" thickBot="1">
      <c r="E20807"/>
    </row>
    <row r="20808" spans="5:5" ht="14.4" thickTop="1" thickBot="1">
      <c r="E20808"/>
    </row>
    <row r="20809" spans="5:5" ht="14.4" thickTop="1" thickBot="1">
      <c r="E20809"/>
    </row>
    <row r="20810" spans="5:5" ht="14.4" thickTop="1" thickBot="1">
      <c r="E20810"/>
    </row>
    <row r="20811" spans="5:5" ht="14.4" thickTop="1" thickBot="1">
      <c r="E20811"/>
    </row>
    <row r="20812" spans="5:5" ht="14.4" thickTop="1" thickBot="1">
      <c r="E20812"/>
    </row>
    <row r="20813" spans="5:5" ht="14.4" thickTop="1" thickBot="1">
      <c r="E20813"/>
    </row>
    <row r="20814" spans="5:5" ht="14.4" thickTop="1" thickBot="1">
      <c r="E20814"/>
    </row>
    <row r="20815" spans="5:5" ht="14.4" thickTop="1" thickBot="1">
      <c r="E20815"/>
    </row>
    <row r="20816" spans="5:5" ht="14.4" thickTop="1" thickBot="1">
      <c r="E20816"/>
    </row>
    <row r="20817" spans="5:5" ht="14.4" thickTop="1" thickBot="1">
      <c r="E20817"/>
    </row>
    <row r="20818" spans="5:5" ht="14.4" thickTop="1" thickBot="1">
      <c r="E20818"/>
    </row>
    <row r="20819" spans="5:5" ht="14.4" thickTop="1" thickBot="1">
      <c r="E20819"/>
    </row>
    <row r="20820" spans="5:5" ht="14.4" thickTop="1" thickBot="1">
      <c r="E20820"/>
    </row>
    <row r="20821" spans="5:5" ht="14.4" thickTop="1" thickBot="1">
      <c r="E20821"/>
    </row>
    <row r="20822" spans="5:5" ht="14.4" thickTop="1" thickBot="1">
      <c r="E20822"/>
    </row>
    <row r="20823" spans="5:5" ht="14.4" thickTop="1" thickBot="1">
      <c r="E20823"/>
    </row>
    <row r="20824" spans="5:5" ht="14.4" thickTop="1" thickBot="1">
      <c r="E20824"/>
    </row>
    <row r="20825" spans="5:5" ht="14.4" thickTop="1" thickBot="1">
      <c r="E20825"/>
    </row>
    <row r="20826" spans="5:5" ht="14.4" thickTop="1" thickBot="1">
      <c r="E20826"/>
    </row>
    <row r="20827" spans="5:5" ht="14.4" thickTop="1" thickBot="1">
      <c r="E20827"/>
    </row>
    <row r="20828" spans="5:5" ht="14.4" thickTop="1" thickBot="1">
      <c r="E20828"/>
    </row>
    <row r="20829" spans="5:5" ht="14.4" thickTop="1" thickBot="1">
      <c r="E20829"/>
    </row>
    <row r="20830" spans="5:5" ht="14.4" thickTop="1" thickBot="1">
      <c r="E20830"/>
    </row>
    <row r="20831" spans="5:5" ht="14.4" thickTop="1" thickBot="1">
      <c r="E20831"/>
    </row>
    <row r="20832" spans="5:5" ht="14.4" thickTop="1" thickBot="1">
      <c r="E20832"/>
    </row>
    <row r="20833" spans="5:5" ht="14.4" thickTop="1" thickBot="1">
      <c r="E20833"/>
    </row>
    <row r="20834" spans="5:5" ht="14.4" thickTop="1" thickBot="1">
      <c r="E20834"/>
    </row>
    <row r="20835" spans="5:5" ht="14.4" thickTop="1" thickBot="1">
      <c r="E20835"/>
    </row>
    <row r="20836" spans="5:5" ht="14.4" thickTop="1" thickBot="1">
      <c r="E20836"/>
    </row>
    <row r="20837" spans="5:5" ht="14.4" thickTop="1" thickBot="1">
      <c r="E20837"/>
    </row>
    <row r="20838" spans="5:5" ht="14.4" thickTop="1" thickBot="1">
      <c r="E20838"/>
    </row>
    <row r="20839" spans="5:5" ht="14.4" thickTop="1" thickBot="1">
      <c r="E20839"/>
    </row>
    <row r="20840" spans="5:5" ht="14.4" thickTop="1" thickBot="1">
      <c r="E20840"/>
    </row>
    <row r="20841" spans="5:5" ht="14.4" thickTop="1" thickBot="1">
      <c r="E20841"/>
    </row>
    <row r="20842" spans="5:5" ht="14.4" thickTop="1" thickBot="1">
      <c r="E20842"/>
    </row>
    <row r="20843" spans="5:5" ht="14.4" thickTop="1" thickBot="1">
      <c r="E20843"/>
    </row>
    <row r="20844" spans="5:5" ht="14.4" thickTop="1" thickBot="1">
      <c r="E20844"/>
    </row>
    <row r="20845" spans="5:5" ht="14.4" thickTop="1" thickBot="1">
      <c r="E20845"/>
    </row>
    <row r="20846" spans="5:5" ht="14.4" thickTop="1" thickBot="1">
      <c r="E20846"/>
    </row>
    <row r="20847" spans="5:5" ht="14.4" thickTop="1" thickBot="1">
      <c r="E20847"/>
    </row>
    <row r="20848" spans="5:5" ht="14.4" thickTop="1" thickBot="1">
      <c r="E20848"/>
    </row>
    <row r="20849" spans="5:5" ht="14.4" thickTop="1" thickBot="1">
      <c r="E20849"/>
    </row>
    <row r="20850" spans="5:5" ht="14.4" thickTop="1" thickBot="1">
      <c r="E20850"/>
    </row>
    <row r="20851" spans="5:5" ht="14.4" thickTop="1" thickBot="1">
      <c r="E20851"/>
    </row>
    <row r="20852" spans="5:5" ht="14.4" thickTop="1" thickBot="1">
      <c r="E20852"/>
    </row>
    <row r="20853" spans="5:5" ht="14.4" thickTop="1" thickBot="1">
      <c r="E20853"/>
    </row>
    <row r="20854" spans="5:5" ht="14.4" thickTop="1" thickBot="1">
      <c r="E20854"/>
    </row>
    <row r="20855" spans="5:5" ht="14.4" thickTop="1" thickBot="1">
      <c r="E20855"/>
    </row>
    <row r="20856" spans="5:5" ht="14.4" thickTop="1" thickBot="1">
      <c r="E20856"/>
    </row>
    <row r="20857" spans="5:5" ht="14.4" thickTop="1" thickBot="1">
      <c r="E20857"/>
    </row>
    <row r="20858" spans="5:5" ht="13.8" thickTop="1">
      <c r="E20858"/>
    </row>
    <row r="20859" spans="5:5">
      <c r="E20859"/>
    </row>
    <row r="20860" spans="5:5">
      <c r="E20860"/>
    </row>
    <row r="20861" spans="5:5">
      <c r="E20861"/>
    </row>
    <row r="20862" spans="5:5">
      <c r="E20862"/>
    </row>
    <row r="20863" spans="5:5">
      <c r="E20863"/>
    </row>
    <row r="20864" spans="5:5">
      <c r="E20864"/>
    </row>
    <row r="20865" spans="5:5">
      <c r="E20865"/>
    </row>
    <row r="20866" spans="5:5">
      <c r="E20866"/>
    </row>
    <row r="20867" spans="5:5">
      <c r="E20867"/>
    </row>
    <row r="20868" spans="5:5">
      <c r="E20868"/>
    </row>
    <row r="20869" spans="5:5">
      <c r="E20869"/>
    </row>
    <row r="20870" spans="5:5">
      <c r="E20870"/>
    </row>
    <row r="20871" spans="5:5" ht="13.8" thickBot="1">
      <c r="E20871"/>
    </row>
    <row r="20872" spans="5:5" ht="14.4" thickTop="1" thickBot="1">
      <c r="E20872"/>
    </row>
    <row r="20873" spans="5:5" ht="14.4" thickTop="1" thickBot="1">
      <c r="E20873"/>
    </row>
    <row r="20874" spans="5:5" ht="14.4" thickTop="1" thickBot="1">
      <c r="E20874"/>
    </row>
    <row r="20875" spans="5:5" ht="14.4" thickTop="1" thickBot="1">
      <c r="E20875"/>
    </row>
    <row r="20876" spans="5:5" ht="14.4" thickTop="1" thickBot="1">
      <c r="E20876"/>
    </row>
    <row r="20877" spans="5:5" ht="14.4" thickTop="1" thickBot="1">
      <c r="E20877"/>
    </row>
    <row r="20878" spans="5:5" ht="14.4" thickTop="1" thickBot="1">
      <c r="E20878"/>
    </row>
    <row r="20879" spans="5:5" ht="14.4" thickTop="1" thickBot="1">
      <c r="E20879"/>
    </row>
    <row r="20880" spans="5:5" ht="14.4" thickTop="1" thickBot="1">
      <c r="E20880"/>
    </row>
    <row r="20881" spans="5:5" ht="14.4" thickTop="1" thickBot="1">
      <c r="E20881"/>
    </row>
    <row r="20882" spans="5:5" ht="14.4" thickTop="1" thickBot="1">
      <c r="E20882"/>
    </row>
    <row r="20883" spans="5:5" ht="14.4" thickTop="1" thickBot="1">
      <c r="E20883"/>
    </row>
    <row r="20884" spans="5:5" ht="14.4" thickTop="1" thickBot="1">
      <c r="E20884"/>
    </row>
    <row r="20885" spans="5:5" ht="14.4" thickTop="1" thickBot="1">
      <c r="E20885"/>
    </row>
    <row r="20886" spans="5:5" ht="14.4" thickTop="1" thickBot="1">
      <c r="E20886"/>
    </row>
    <row r="20887" spans="5:5" ht="14.4" thickTop="1" thickBot="1">
      <c r="E20887"/>
    </row>
    <row r="20888" spans="5:5" ht="14.4" thickTop="1" thickBot="1">
      <c r="E20888"/>
    </row>
    <row r="20889" spans="5:5" ht="14.4" thickTop="1" thickBot="1">
      <c r="E20889"/>
    </row>
    <row r="20890" spans="5:5" ht="14.4" thickTop="1" thickBot="1">
      <c r="E20890"/>
    </row>
    <row r="20891" spans="5:5" ht="14.4" thickTop="1" thickBot="1">
      <c r="E20891"/>
    </row>
    <row r="20892" spans="5:5" ht="14.4" thickTop="1" thickBot="1">
      <c r="E20892"/>
    </row>
    <row r="20893" spans="5:5" ht="14.4" thickTop="1" thickBot="1">
      <c r="E20893"/>
    </row>
    <row r="20894" spans="5:5" ht="14.4" thickTop="1" thickBot="1">
      <c r="E20894"/>
    </row>
    <row r="20895" spans="5:5" ht="14.4" thickTop="1" thickBot="1">
      <c r="E20895"/>
    </row>
    <row r="20896" spans="5:5" ht="14.4" thickTop="1" thickBot="1">
      <c r="E20896"/>
    </row>
    <row r="20897" spans="5:5" ht="14.4" thickTop="1" thickBot="1">
      <c r="E20897"/>
    </row>
    <row r="20898" spans="5:5" ht="14.4" thickTop="1" thickBot="1">
      <c r="E20898"/>
    </row>
    <row r="20899" spans="5:5" ht="14.4" thickTop="1" thickBot="1">
      <c r="E20899"/>
    </row>
    <row r="20900" spans="5:5" ht="14.4" thickTop="1" thickBot="1">
      <c r="E20900"/>
    </row>
    <row r="20901" spans="5:5" ht="14.4" thickTop="1" thickBot="1">
      <c r="E20901"/>
    </row>
    <row r="20902" spans="5:5" ht="14.4" thickTop="1" thickBot="1">
      <c r="E20902"/>
    </row>
    <row r="20903" spans="5:5" ht="14.4" thickTop="1" thickBot="1">
      <c r="E20903"/>
    </row>
    <row r="20904" spans="5:5" ht="14.4" thickTop="1" thickBot="1">
      <c r="E20904"/>
    </row>
    <row r="20905" spans="5:5" ht="14.4" thickTop="1" thickBot="1">
      <c r="E20905"/>
    </row>
    <row r="20906" spans="5:5" ht="14.4" thickTop="1" thickBot="1">
      <c r="E20906"/>
    </row>
    <row r="20907" spans="5:5" ht="14.4" thickTop="1" thickBot="1">
      <c r="E20907"/>
    </row>
    <row r="20908" spans="5:5" ht="14.4" thickTop="1" thickBot="1">
      <c r="E20908"/>
    </row>
    <row r="20909" spans="5:5" ht="14.4" thickTop="1" thickBot="1">
      <c r="E20909"/>
    </row>
    <row r="20910" spans="5:5" ht="14.4" thickTop="1" thickBot="1">
      <c r="E20910"/>
    </row>
    <row r="20911" spans="5:5" ht="14.4" thickTop="1" thickBot="1">
      <c r="E20911"/>
    </row>
    <row r="20912" spans="5:5" ht="14.4" thickTop="1" thickBot="1">
      <c r="E20912"/>
    </row>
    <row r="20913" spans="5:5" ht="14.4" thickTop="1" thickBot="1">
      <c r="E20913"/>
    </row>
    <row r="20914" spans="5:5" ht="14.4" thickTop="1" thickBot="1">
      <c r="E20914"/>
    </row>
    <row r="20915" spans="5:5" ht="14.4" thickTop="1" thickBot="1">
      <c r="E20915"/>
    </row>
    <row r="20916" spans="5:5" ht="14.4" thickTop="1" thickBot="1">
      <c r="E20916"/>
    </row>
    <row r="20917" spans="5:5" ht="14.4" thickTop="1" thickBot="1">
      <c r="E20917"/>
    </row>
    <row r="20918" spans="5:5" ht="14.4" thickTop="1" thickBot="1">
      <c r="E20918"/>
    </row>
    <row r="20919" spans="5:5" ht="14.4" thickTop="1" thickBot="1">
      <c r="E20919"/>
    </row>
    <row r="20920" spans="5:5" ht="14.4" thickTop="1" thickBot="1">
      <c r="E20920"/>
    </row>
    <row r="20921" spans="5:5" ht="14.4" thickTop="1" thickBot="1">
      <c r="E20921"/>
    </row>
    <row r="20922" spans="5:5" ht="14.4" thickTop="1" thickBot="1">
      <c r="E20922"/>
    </row>
    <row r="20923" spans="5:5" ht="14.4" thickTop="1" thickBot="1">
      <c r="E20923"/>
    </row>
    <row r="20924" spans="5:5" ht="14.4" thickTop="1" thickBot="1">
      <c r="E20924"/>
    </row>
    <row r="20925" spans="5:5" ht="14.4" thickTop="1" thickBot="1">
      <c r="E20925"/>
    </row>
    <row r="20926" spans="5:5" ht="14.4" thickTop="1" thickBot="1">
      <c r="E20926"/>
    </row>
    <row r="20927" spans="5:5" ht="14.4" thickTop="1" thickBot="1">
      <c r="E20927"/>
    </row>
    <row r="20928" spans="5:5" ht="13.8" thickTop="1">
      <c r="E20928"/>
    </row>
    <row r="20929" spans="5:5">
      <c r="E20929"/>
    </row>
    <row r="20930" spans="5:5">
      <c r="E20930"/>
    </row>
    <row r="20931" spans="5:5">
      <c r="E20931"/>
    </row>
    <row r="20932" spans="5:5">
      <c r="E20932"/>
    </row>
    <row r="20933" spans="5:5">
      <c r="E20933"/>
    </row>
    <row r="20934" spans="5:5">
      <c r="E20934"/>
    </row>
    <row r="20935" spans="5:5">
      <c r="E20935"/>
    </row>
    <row r="20936" spans="5:5">
      <c r="E20936"/>
    </row>
    <row r="20937" spans="5:5">
      <c r="E20937"/>
    </row>
    <row r="20938" spans="5:5">
      <c r="E20938"/>
    </row>
    <row r="20939" spans="5:5">
      <c r="E20939"/>
    </row>
    <row r="20940" spans="5:5">
      <c r="E20940"/>
    </row>
    <row r="20941" spans="5:5" ht="13.8" thickBot="1">
      <c r="E20941"/>
    </row>
    <row r="20942" spans="5:5" ht="14.4" thickTop="1" thickBot="1">
      <c r="E20942"/>
    </row>
    <row r="20943" spans="5:5" ht="14.4" thickTop="1" thickBot="1">
      <c r="E20943"/>
    </row>
    <row r="20944" spans="5:5" ht="14.4" thickTop="1" thickBot="1">
      <c r="E20944"/>
    </row>
    <row r="20945" spans="5:5" ht="14.4" thickTop="1" thickBot="1">
      <c r="E20945"/>
    </row>
    <row r="20946" spans="5:5" ht="14.4" thickTop="1" thickBot="1">
      <c r="E20946"/>
    </row>
    <row r="20947" spans="5:5" ht="14.4" thickTop="1" thickBot="1">
      <c r="E20947"/>
    </row>
    <row r="20948" spans="5:5" ht="14.4" thickTop="1" thickBot="1">
      <c r="E20948"/>
    </row>
    <row r="20949" spans="5:5" ht="14.4" thickTop="1" thickBot="1">
      <c r="E20949"/>
    </row>
    <row r="20950" spans="5:5" ht="14.4" thickTop="1" thickBot="1">
      <c r="E20950"/>
    </row>
    <row r="20951" spans="5:5" ht="14.4" thickTop="1" thickBot="1">
      <c r="E20951"/>
    </row>
    <row r="20952" spans="5:5" ht="14.4" thickTop="1" thickBot="1">
      <c r="E20952"/>
    </row>
    <row r="20953" spans="5:5" ht="14.4" thickTop="1" thickBot="1">
      <c r="E20953"/>
    </row>
    <row r="20954" spans="5:5" ht="14.4" thickTop="1" thickBot="1">
      <c r="E20954"/>
    </row>
    <row r="20955" spans="5:5" ht="14.4" thickTop="1" thickBot="1">
      <c r="E20955"/>
    </row>
    <row r="20956" spans="5:5" ht="14.4" thickTop="1" thickBot="1">
      <c r="E20956"/>
    </row>
    <row r="20957" spans="5:5" ht="14.4" thickTop="1" thickBot="1">
      <c r="E20957"/>
    </row>
    <row r="20958" spans="5:5" ht="14.4" thickTop="1" thickBot="1">
      <c r="E20958"/>
    </row>
    <row r="20959" spans="5:5" ht="14.4" thickTop="1" thickBot="1">
      <c r="E20959"/>
    </row>
    <row r="20960" spans="5:5" ht="14.4" thickTop="1" thickBot="1">
      <c r="E20960"/>
    </row>
    <row r="20961" spans="5:5" ht="14.4" thickTop="1" thickBot="1">
      <c r="E20961"/>
    </row>
    <row r="20962" spans="5:5" ht="14.4" thickTop="1" thickBot="1">
      <c r="E20962"/>
    </row>
    <row r="20963" spans="5:5" ht="14.4" thickTop="1" thickBot="1">
      <c r="E20963"/>
    </row>
    <row r="20964" spans="5:5" ht="14.4" thickTop="1" thickBot="1">
      <c r="E20964"/>
    </row>
    <row r="20965" spans="5:5" ht="14.4" thickTop="1" thickBot="1">
      <c r="E20965"/>
    </row>
    <row r="20966" spans="5:5" ht="14.4" thickTop="1" thickBot="1">
      <c r="E20966"/>
    </row>
    <row r="20967" spans="5:5" ht="14.4" thickTop="1" thickBot="1">
      <c r="E20967"/>
    </row>
    <row r="20968" spans="5:5" ht="14.4" thickTop="1" thickBot="1">
      <c r="E20968"/>
    </row>
    <row r="20969" spans="5:5" ht="14.4" thickTop="1" thickBot="1">
      <c r="E20969"/>
    </row>
    <row r="20970" spans="5:5" ht="14.4" thickTop="1" thickBot="1">
      <c r="E20970"/>
    </row>
    <row r="20971" spans="5:5" ht="14.4" thickTop="1" thickBot="1">
      <c r="E20971"/>
    </row>
    <row r="20972" spans="5:5" ht="14.4" thickTop="1" thickBot="1">
      <c r="E20972"/>
    </row>
    <row r="20973" spans="5:5" ht="14.4" thickTop="1" thickBot="1">
      <c r="E20973"/>
    </row>
    <row r="20974" spans="5:5" ht="14.4" thickTop="1" thickBot="1">
      <c r="E20974"/>
    </row>
    <row r="20975" spans="5:5" ht="14.4" thickTop="1" thickBot="1">
      <c r="E20975"/>
    </row>
    <row r="20976" spans="5:5" ht="14.4" thickTop="1" thickBot="1">
      <c r="E20976"/>
    </row>
    <row r="20977" spans="5:5" ht="14.4" thickTop="1" thickBot="1">
      <c r="E20977"/>
    </row>
    <row r="20978" spans="5:5" ht="14.4" thickTop="1" thickBot="1">
      <c r="E20978"/>
    </row>
    <row r="20979" spans="5:5" ht="14.4" thickTop="1" thickBot="1">
      <c r="E20979"/>
    </row>
    <row r="20980" spans="5:5" ht="14.4" thickTop="1" thickBot="1">
      <c r="E20980"/>
    </row>
    <row r="20981" spans="5:5" ht="14.4" thickTop="1" thickBot="1">
      <c r="E20981"/>
    </row>
    <row r="20982" spans="5:5" ht="14.4" thickTop="1" thickBot="1">
      <c r="E20982"/>
    </row>
    <row r="20983" spans="5:5" ht="14.4" thickTop="1" thickBot="1">
      <c r="E20983"/>
    </row>
    <row r="20984" spans="5:5" ht="14.4" thickTop="1" thickBot="1">
      <c r="E20984"/>
    </row>
    <row r="20985" spans="5:5" ht="14.4" thickTop="1" thickBot="1">
      <c r="E20985"/>
    </row>
    <row r="20986" spans="5:5" ht="14.4" thickTop="1" thickBot="1">
      <c r="E20986"/>
    </row>
    <row r="20987" spans="5:5" ht="14.4" thickTop="1" thickBot="1">
      <c r="E20987"/>
    </row>
    <row r="20988" spans="5:5" ht="14.4" thickTop="1" thickBot="1">
      <c r="E20988"/>
    </row>
    <row r="20989" spans="5:5" ht="14.4" thickTop="1" thickBot="1">
      <c r="E20989"/>
    </row>
    <row r="20990" spans="5:5" ht="14.4" thickTop="1" thickBot="1">
      <c r="E20990"/>
    </row>
    <row r="20991" spans="5:5" ht="14.4" thickTop="1" thickBot="1">
      <c r="E20991"/>
    </row>
    <row r="20992" spans="5:5" ht="14.4" thickTop="1" thickBot="1">
      <c r="E20992"/>
    </row>
    <row r="20993" spans="5:5" ht="14.4" thickTop="1" thickBot="1">
      <c r="E20993"/>
    </row>
    <row r="20994" spans="5:5" ht="14.4" thickTop="1" thickBot="1">
      <c r="E20994"/>
    </row>
    <row r="20995" spans="5:5" ht="14.4" thickTop="1" thickBot="1">
      <c r="E20995"/>
    </row>
    <row r="20996" spans="5:5" ht="14.4" thickTop="1" thickBot="1">
      <c r="E20996"/>
    </row>
    <row r="20997" spans="5:5" ht="14.4" thickTop="1" thickBot="1">
      <c r="E20997"/>
    </row>
    <row r="20998" spans="5:5" ht="13.8" thickTop="1">
      <c r="E20998"/>
    </row>
    <row r="20999" spans="5:5">
      <c r="E20999"/>
    </row>
    <row r="21000" spans="5:5">
      <c r="E21000"/>
    </row>
    <row r="21001" spans="5:5">
      <c r="E21001"/>
    </row>
    <row r="21002" spans="5:5">
      <c r="E21002"/>
    </row>
    <row r="21003" spans="5:5">
      <c r="E21003"/>
    </row>
    <row r="21004" spans="5:5">
      <c r="E21004"/>
    </row>
    <row r="21005" spans="5:5">
      <c r="E21005"/>
    </row>
    <row r="21006" spans="5:5">
      <c r="E21006"/>
    </row>
    <row r="21007" spans="5:5">
      <c r="E21007"/>
    </row>
    <row r="21008" spans="5:5">
      <c r="E21008"/>
    </row>
    <row r="21009" spans="5:5">
      <c r="E21009"/>
    </row>
    <row r="21010" spans="5:5">
      <c r="E21010"/>
    </row>
    <row r="21011" spans="5:5" ht="13.8" thickBot="1">
      <c r="E21011"/>
    </row>
    <row r="21012" spans="5:5" ht="14.4" thickTop="1" thickBot="1">
      <c r="E21012"/>
    </row>
    <row r="21013" spans="5:5" ht="14.4" thickTop="1" thickBot="1">
      <c r="E21013"/>
    </row>
    <row r="21014" spans="5:5" ht="14.4" thickTop="1" thickBot="1">
      <c r="E21014"/>
    </row>
    <row r="21015" spans="5:5" ht="14.4" thickTop="1" thickBot="1">
      <c r="E21015"/>
    </row>
    <row r="21016" spans="5:5" ht="14.4" thickTop="1" thickBot="1">
      <c r="E21016"/>
    </row>
    <row r="21017" spans="5:5" ht="14.4" thickTop="1" thickBot="1">
      <c r="E21017"/>
    </row>
    <row r="21018" spans="5:5" ht="14.4" thickTop="1" thickBot="1">
      <c r="E21018"/>
    </row>
    <row r="21019" spans="5:5" ht="14.4" thickTop="1" thickBot="1">
      <c r="E21019"/>
    </row>
    <row r="21020" spans="5:5" ht="14.4" thickTop="1" thickBot="1">
      <c r="E21020"/>
    </row>
    <row r="21021" spans="5:5" ht="14.4" thickTop="1" thickBot="1">
      <c r="E21021"/>
    </row>
    <row r="21022" spans="5:5" ht="14.4" thickTop="1" thickBot="1">
      <c r="E21022"/>
    </row>
    <row r="21023" spans="5:5" ht="14.4" thickTop="1" thickBot="1">
      <c r="E21023"/>
    </row>
    <row r="21024" spans="5:5" ht="14.4" thickTop="1" thickBot="1">
      <c r="E21024"/>
    </row>
    <row r="21025" spans="5:5" ht="14.4" thickTop="1" thickBot="1">
      <c r="E21025"/>
    </row>
    <row r="21026" spans="5:5" ht="14.4" thickTop="1" thickBot="1">
      <c r="E21026"/>
    </row>
    <row r="21027" spans="5:5" ht="14.4" thickTop="1" thickBot="1">
      <c r="E21027"/>
    </row>
    <row r="21028" spans="5:5" ht="14.4" thickTop="1" thickBot="1">
      <c r="E21028"/>
    </row>
    <row r="21029" spans="5:5" ht="14.4" thickTop="1" thickBot="1">
      <c r="E21029"/>
    </row>
    <row r="21030" spans="5:5" ht="14.4" thickTop="1" thickBot="1">
      <c r="E21030"/>
    </row>
    <row r="21031" spans="5:5" ht="14.4" thickTop="1" thickBot="1">
      <c r="E21031"/>
    </row>
    <row r="21032" spans="5:5" ht="14.4" thickTop="1" thickBot="1">
      <c r="E21032"/>
    </row>
    <row r="21033" spans="5:5" ht="14.4" thickTop="1" thickBot="1">
      <c r="E21033"/>
    </row>
    <row r="21034" spans="5:5" ht="14.4" thickTop="1" thickBot="1">
      <c r="E21034"/>
    </row>
    <row r="21035" spans="5:5" ht="14.4" thickTop="1" thickBot="1">
      <c r="E21035"/>
    </row>
    <row r="21036" spans="5:5" ht="14.4" thickTop="1" thickBot="1">
      <c r="E21036"/>
    </row>
    <row r="21037" spans="5:5" ht="14.4" thickTop="1" thickBot="1">
      <c r="E21037"/>
    </row>
    <row r="21038" spans="5:5" ht="14.4" thickTop="1" thickBot="1">
      <c r="E21038"/>
    </row>
    <row r="21039" spans="5:5" ht="14.4" thickTop="1" thickBot="1">
      <c r="E21039"/>
    </row>
    <row r="21040" spans="5:5" ht="14.4" thickTop="1" thickBot="1">
      <c r="E21040"/>
    </row>
    <row r="21041" spans="5:5" ht="14.4" thickTop="1" thickBot="1">
      <c r="E21041"/>
    </row>
    <row r="21042" spans="5:5" ht="14.4" thickTop="1" thickBot="1">
      <c r="E21042"/>
    </row>
    <row r="21043" spans="5:5" ht="14.4" thickTop="1" thickBot="1">
      <c r="E21043"/>
    </row>
    <row r="21044" spans="5:5" ht="14.4" thickTop="1" thickBot="1">
      <c r="E21044"/>
    </row>
    <row r="21045" spans="5:5" ht="14.4" thickTop="1" thickBot="1">
      <c r="E21045"/>
    </row>
    <row r="21046" spans="5:5" ht="14.4" thickTop="1" thickBot="1">
      <c r="E21046"/>
    </row>
    <row r="21047" spans="5:5" ht="14.4" thickTop="1" thickBot="1">
      <c r="E21047"/>
    </row>
    <row r="21048" spans="5:5" ht="14.4" thickTop="1" thickBot="1">
      <c r="E21048"/>
    </row>
    <row r="21049" spans="5:5" ht="14.4" thickTop="1" thickBot="1">
      <c r="E21049"/>
    </row>
    <row r="21050" spans="5:5" ht="14.4" thickTop="1" thickBot="1">
      <c r="E21050"/>
    </row>
    <row r="21051" spans="5:5" ht="14.4" thickTop="1" thickBot="1">
      <c r="E21051"/>
    </row>
    <row r="21052" spans="5:5" ht="14.4" thickTop="1" thickBot="1">
      <c r="E21052"/>
    </row>
    <row r="21053" spans="5:5" ht="14.4" thickTop="1" thickBot="1">
      <c r="E21053"/>
    </row>
    <row r="21054" spans="5:5" ht="14.4" thickTop="1" thickBot="1">
      <c r="E21054"/>
    </row>
    <row r="21055" spans="5:5" ht="14.4" thickTop="1" thickBot="1">
      <c r="E21055"/>
    </row>
    <row r="21056" spans="5:5" ht="14.4" thickTop="1" thickBot="1">
      <c r="E21056"/>
    </row>
    <row r="21057" spans="5:5" ht="14.4" thickTop="1" thickBot="1">
      <c r="E21057"/>
    </row>
    <row r="21058" spans="5:5" ht="14.4" thickTop="1" thickBot="1">
      <c r="E21058"/>
    </row>
    <row r="21059" spans="5:5" ht="14.4" thickTop="1" thickBot="1">
      <c r="E21059"/>
    </row>
    <row r="21060" spans="5:5" ht="14.4" thickTop="1" thickBot="1">
      <c r="E21060"/>
    </row>
    <row r="21061" spans="5:5" ht="14.4" thickTop="1" thickBot="1">
      <c r="E21061"/>
    </row>
    <row r="21062" spans="5:5" ht="14.4" thickTop="1" thickBot="1">
      <c r="E21062"/>
    </row>
    <row r="21063" spans="5:5" ht="14.4" thickTop="1" thickBot="1">
      <c r="E21063"/>
    </row>
    <row r="21064" spans="5:5" ht="14.4" thickTop="1" thickBot="1">
      <c r="E21064"/>
    </row>
    <row r="21065" spans="5:5" ht="14.4" thickTop="1" thickBot="1">
      <c r="E21065"/>
    </row>
    <row r="21066" spans="5:5" ht="14.4" thickTop="1" thickBot="1">
      <c r="E21066"/>
    </row>
    <row r="21067" spans="5:5" ht="14.4" thickTop="1" thickBot="1">
      <c r="E21067"/>
    </row>
    <row r="21068" spans="5:5" ht="13.8" thickTop="1">
      <c r="E21068"/>
    </row>
    <row r="21069" spans="5:5">
      <c r="E21069"/>
    </row>
    <row r="21070" spans="5:5">
      <c r="E21070"/>
    </row>
    <row r="21071" spans="5:5">
      <c r="E21071"/>
    </row>
    <row r="21072" spans="5:5">
      <c r="E21072"/>
    </row>
    <row r="21073" spans="5:5">
      <c r="E21073"/>
    </row>
    <row r="21074" spans="5:5">
      <c r="E21074"/>
    </row>
    <row r="21075" spans="5:5">
      <c r="E21075"/>
    </row>
    <row r="21076" spans="5:5">
      <c r="E21076"/>
    </row>
    <row r="21077" spans="5:5">
      <c r="E21077"/>
    </row>
    <row r="21078" spans="5:5">
      <c r="E21078"/>
    </row>
    <row r="21079" spans="5:5">
      <c r="E21079"/>
    </row>
    <row r="21080" spans="5:5">
      <c r="E21080"/>
    </row>
    <row r="21081" spans="5:5" ht="13.8" thickBot="1">
      <c r="E21081"/>
    </row>
    <row r="21082" spans="5:5" ht="14.4" thickTop="1" thickBot="1">
      <c r="E21082"/>
    </row>
    <row r="21083" spans="5:5" ht="14.4" thickTop="1" thickBot="1">
      <c r="E21083"/>
    </row>
    <row r="21084" spans="5:5" ht="14.4" thickTop="1" thickBot="1">
      <c r="E21084"/>
    </row>
    <row r="21085" spans="5:5" ht="14.4" thickTop="1" thickBot="1">
      <c r="E21085"/>
    </row>
    <row r="21086" spans="5:5" ht="14.4" thickTop="1" thickBot="1">
      <c r="E21086"/>
    </row>
    <row r="21087" spans="5:5" ht="14.4" thickTop="1" thickBot="1">
      <c r="E21087"/>
    </row>
    <row r="21088" spans="5:5" ht="14.4" thickTop="1" thickBot="1">
      <c r="E21088"/>
    </row>
    <row r="21089" spans="5:5" ht="14.4" thickTop="1" thickBot="1">
      <c r="E21089"/>
    </row>
    <row r="21090" spans="5:5" ht="14.4" thickTop="1" thickBot="1">
      <c r="E21090"/>
    </row>
    <row r="21091" spans="5:5" ht="14.4" thickTop="1" thickBot="1">
      <c r="E21091"/>
    </row>
    <row r="21092" spans="5:5" ht="14.4" thickTop="1" thickBot="1">
      <c r="E21092"/>
    </row>
    <row r="21093" spans="5:5" ht="14.4" thickTop="1" thickBot="1">
      <c r="E21093"/>
    </row>
    <row r="21094" spans="5:5" ht="14.4" thickTop="1" thickBot="1">
      <c r="E21094"/>
    </row>
    <row r="21095" spans="5:5" ht="14.4" thickTop="1" thickBot="1">
      <c r="E21095"/>
    </row>
    <row r="21096" spans="5:5" ht="14.4" thickTop="1" thickBot="1">
      <c r="E21096"/>
    </row>
    <row r="21097" spans="5:5" ht="14.4" thickTop="1" thickBot="1">
      <c r="E21097"/>
    </row>
    <row r="21098" spans="5:5" ht="14.4" thickTop="1" thickBot="1">
      <c r="E21098"/>
    </row>
    <row r="21099" spans="5:5" ht="14.4" thickTop="1" thickBot="1">
      <c r="E21099"/>
    </row>
    <row r="21100" spans="5:5" ht="14.4" thickTop="1" thickBot="1">
      <c r="E21100"/>
    </row>
    <row r="21101" spans="5:5" ht="14.4" thickTop="1" thickBot="1">
      <c r="E21101"/>
    </row>
    <row r="21102" spans="5:5" ht="14.4" thickTop="1" thickBot="1">
      <c r="E21102"/>
    </row>
    <row r="21103" spans="5:5" ht="14.4" thickTop="1" thickBot="1">
      <c r="E21103"/>
    </row>
    <row r="21104" spans="5:5" ht="14.4" thickTop="1" thickBot="1">
      <c r="E21104"/>
    </row>
    <row r="21105" spans="5:5" ht="14.4" thickTop="1" thickBot="1">
      <c r="E21105"/>
    </row>
    <row r="21106" spans="5:5" ht="14.4" thickTop="1" thickBot="1">
      <c r="E21106"/>
    </row>
    <row r="21107" spans="5:5" ht="14.4" thickTop="1" thickBot="1">
      <c r="E21107"/>
    </row>
    <row r="21108" spans="5:5" ht="14.4" thickTop="1" thickBot="1">
      <c r="E21108"/>
    </row>
    <row r="21109" spans="5:5" ht="14.4" thickTop="1" thickBot="1">
      <c r="E21109"/>
    </row>
    <row r="21110" spans="5:5" ht="14.4" thickTop="1" thickBot="1">
      <c r="E21110"/>
    </row>
    <row r="21111" spans="5:5" ht="14.4" thickTop="1" thickBot="1">
      <c r="E21111"/>
    </row>
    <row r="21112" spans="5:5" ht="14.4" thickTop="1" thickBot="1">
      <c r="E21112"/>
    </row>
    <row r="21113" spans="5:5" ht="14.4" thickTop="1" thickBot="1">
      <c r="E21113"/>
    </row>
    <row r="21114" spans="5:5" ht="14.4" thickTop="1" thickBot="1">
      <c r="E21114"/>
    </row>
    <row r="21115" spans="5:5" ht="14.4" thickTop="1" thickBot="1">
      <c r="E21115"/>
    </row>
    <row r="21116" spans="5:5" ht="14.4" thickTop="1" thickBot="1">
      <c r="E21116"/>
    </row>
    <row r="21117" spans="5:5" ht="14.4" thickTop="1" thickBot="1">
      <c r="E21117"/>
    </row>
    <row r="21118" spans="5:5" ht="14.4" thickTop="1" thickBot="1">
      <c r="E21118"/>
    </row>
    <row r="21119" spans="5:5" ht="14.4" thickTop="1" thickBot="1">
      <c r="E21119"/>
    </row>
    <row r="21120" spans="5:5" ht="14.4" thickTop="1" thickBot="1">
      <c r="E21120"/>
    </row>
    <row r="21121" spans="5:5" ht="14.4" thickTop="1" thickBot="1">
      <c r="E21121"/>
    </row>
    <row r="21122" spans="5:5" ht="14.4" thickTop="1" thickBot="1">
      <c r="E21122"/>
    </row>
    <row r="21123" spans="5:5" ht="14.4" thickTop="1" thickBot="1">
      <c r="E21123"/>
    </row>
    <row r="21124" spans="5:5" ht="14.4" thickTop="1" thickBot="1">
      <c r="E21124"/>
    </row>
    <row r="21125" spans="5:5" ht="14.4" thickTop="1" thickBot="1">
      <c r="E21125"/>
    </row>
    <row r="21126" spans="5:5" ht="14.4" thickTop="1" thickBot="1">
      <c r="E21126"/>
    </row>
    <row r="21127" spans="5:5" ht="14.4" thickTop="1" thickBot="1">
      <c r="E21127"/>
    </row>
    <row r="21128" spans="5:5" ht="14.4" thickTop="1" thickBot="1">
      <c r="E21128"/>
    </row>
    <row r="21129" spans="5:5" ht="14.4" thickTop="1" thickBot="1">
      <c r="E21129"/>
    </row>
    <row r="21130" spans="5:5" ht="14.4" thickTop="1" thickBot="1">
      <c r="E21130"/>
    </row>
    <row r="21131" spans="5:5" ht="14.4" thickTop="1" thickBot="1">
      <c r="E21131"/>
    </row>
    <row r="21132" spans="5:5" ht="14.4" thickTop="1" thickBot="1">
      <c r="E21132"/>
    </row>
    <row r="21133" spans="5:5" ht="14.4" thickTop="1" thickBot="1">
      <c r="E21133"/>
    </row>
    <row r="21134" spans="5:5" ht="14.4" thickTop="1" thickBot="1">
      <c r="E21134"/>
    </row>
    <row r="21135" spans="5:5" ht="14.4" thickTop="1" thickBot="1">
      <c r="E21135"/>
    </row>
    <row r="21136" spans="5:5" ht="14.4" thickTop="1" thickBot="1">
      <c r="E21136"/>
    </row>
    <row r="21137" spans="5:5" ht="14.4" thickTop="1" thickBot="1">
      <c r="E21137"/>
    </row>
    <row r="21138" spans="5:5" ht="13.8" thickTop="1">
      <c r="E21138"/>
    </row>
    <row r="21139" spans="5:5">
      <c r="E21139"/>
    </row>
    <row r="21140" spans="5:5">
      <c r="E21140"/>
    </row>
    <row r="21141" spans="5:5">
      <c r="E21141"/>
    </row>
    <row r="21142" spans="5:5">
      <c r="E21142"/>
    </row>
    <row r="21143" spans="5:5">
      <c r="E21143"/>
    </row>
    <row r="21144" spans="5:5">
      <c r="E21144"/>
    </row>
    <row r="21145" spans="5:5">
      <c r="E21145"/>
    </row>
    <row r="21146" spans="5:5">
      <c r="E21146"/>
    </row>
    <row r="21147" spans="5:5">
      <c r="E21147"/>
    </row>
    <row r="21148" spans="5:5">
      <c r="E21148"/>
    </row>
    <row r="21149" spans="5:5">
      <c r="E21149"/>
    </row>
    <row r="21150" spans="5:5">
      <c r="E21150"/>
    </row>
    <row r="21151" spans="5:5" ht="13.8" thickBot="1">
      <c r="E21151"/>
    </row>
    <row r="21152" spans="5:5" ht="14.4" thickTop="1" thickBot="1">
      <c r="E21152"/>
    </row>
    <row r="21153" spans="5:5" ht="14.4" thickTop="1" thickBot="1">
      <c r="E21153"/>
    </row>
    <row r="21154" spans="5:5" ht="14.4" thickTop="1" thickBot="1">
      <c r="E21154"/>
    </row>
    <row r="21155" spans="5:5" ht="14.4" thickTop="1" thickBot="1">
      <c r="E21155"/>
    </row>
    <row r="21156" spans="5:5" ht="14.4" thickTop="1" thickBot="1">
      <c r="E21156"/>
    </row>
    <row r="21157" spans="5:5" ht="14.4" thickTop="1" thickBot="1">
      <c r="E21157"/>
    </row>
    <row r="21158" spans="5:5" ht="14.4" thickTop="1" thickBot="1">
      <c r="E21158"/>
    </row>
    <row r="21159" spans="5:5" ht="14.4" thickTop="1" thickBot="1">
      <c r="E21159"/>
    </row>
    <row r="21160" spans="5:5" ht="14.4" thickTop="1" thickBot="1">
      <c r="E21160"/>
    </row>
    <row r="21161" spans="5:5" ht="14.4" thickTop="1" thickBot="1">
      <c r="E21161"/>
    </row>
    <row r="21162" spans="5:5" ht="14.4" thickTop="1" thickBot="1">
      <c r="E21162"/>
    </row>
    <row r="21163" spans="5:5" ht="14.4" thickTop="1" thickBot="1">
      <c r="E21163"/>
    </row>
    <row r="21164" spans="5:5" ht="14.4" thickTop="1" thickBot="1">
      <c r="E21164"/>
    </row>
    <row r="21165" spans="5:5" ht="14.4" thickTop="1" thickBot="1">
      <c r="E21165"/>
    </row>
    <row r="21166" spans="5:5" ht="14.4" thickTop="1" thickBot="1">
      <c r="E21166"/>
    </row>
    <row r="21167" spans="5:5" ht="14.4" thickTop="1" thickBot="1">
      <c r="E21167"/>
    </row>
    <row r="21168" spans="5:5" ht="14.4" thickTop="1" thickBot="1">
      <c r="E21168"/>
    </row>
    <row r="21169" spans="5:5" ht="14.4" thickTop="1" thickBot="1">
      <c r="E21169"/>
    </row>
    <row r="21170" spans="5:5" ht="14.4" thickTop="1" thickBot="1">
      <c r="E21170"/>
    </row>
    <row r="21171" spans="5:5" ht="14.4" thickTop="1" thickBot="1">
      <c r="E21171"/>
    </row>
    <row r="21172" spans="5:5" ht="14.4" thickTop="1" thickBot="1">
      <c r="E21172"/>
    </row>
    <row r="21173" spans="5:5" ht="14.4" thickTop="1" thickBot="1">
      <c r="E21173"/>
    </row>
    <row r="21174" spans="5:5" ht="14.4" thickTop="1" thickBot="1">
      <c r="E21174"/>
    </row>
    <row r="21175" spans="5:5" ht="14.4" thickTop="1" thickBot="1">
      <c r="E21175"/>
    </row>
    <row r="21176" spans="5:5" ht="14.4" thickTop="1" thickBot="1">
      <c r="E21176"/>
    </row>
    <row r="21177" spans="5:5" ht="14.4" thickTop="1" thickBot="1">
      <c r="E21177"/>
    </row>
    <row r="21178" spans="5:5" ht="14.4" thickTop="1" thickBot="1">
      <c r="E21178"/>
    </row>
    <row r="21179" spans="5:5" ht="14.4" thickTop="1" thickBot="1">
      <c r="E21179"/>
    </row>
    <row r="21180" spans="5:5" ht="14.4" thickTop="1" thickBot="1">
      <c r="E21180"/>
    </row>
    <row r="21181" spans="5:5" ht="14.4" thickTop="1" thickBot="1">
      <c r="E21181"/>
    </row>
    <row r="21182" spans="5:5" ht="14.4" thickTop="1" thickBot="1">
      <c r="E21182"/>
    </row>
    <row r="21183" spans="5:5" ht="14.4" thickTop="1" thickBot="1">
      <c r="E21183"/>
    </row>
    <row r="21184" spans="5:5" ht="14.4" thickTop="1" thickBot="1">
      <c r="E21184"/>
    </row>
    <row r="21185" spans="5:5" ht="14.4" thickTop="1" thickBot="1">
      <c r="E21185"/>
    </row>
    <row r="21186" spans="5:5" ht="14.4" thickTop="1" thickBot="1">
      <c r="E21186"/>
    </row>
    <row r="21187" spans="5:5" ht="14.4" thickTop="1" thickBot="1">
      <c r="E21187"/>
    </row>
    <row r="21188" spans="5:5" ht="14.4" thickTop="1" thickBot="1">
      <c r="E21188"/>
    </row>
    <row r="21189" spans="5:5" ht="14.4" thickTop="1" thickBot="1">
      <c r="E21189"/>
    </row>
    <row r="21190" spans="5:5" ht="14.4" thickTop="1" thickBot="1">
      <c r="E21190"/>
    </row>
    <row r="21191" spans="5:5" ht="14.4" thickTop="1" thickBot="1">
      <c r="E21191"/>
    </row>
    <row r="21192" spans="5:5" ht="14.4" thickTop="1" thickBot="1">
      <c r="E21192"/>
    </row>
    <row r="21193" spans="5:5" ht="14.4" thickTop="1" thickBot="1">
      <c r="E21193"/>
    </row>
    <row r="21194" spans="5:5" ht="14.4" thickTop="1" thickBot="1">
      <c r="E21194"/>
    </row>
    <row r="21195" spans="5:5" ht="14.4" thickTop="1" thickBot="1">
      <c r="E21195"/>
    </row>
    <row r="21196" spans="5:5" ht="14.4" thickTop="1" thickBot="1">
      <c r="E21196"/>
    </row>
    <row r="21197" spans="5:5" ht="14.4" thickTop="1" thickBot="1">
      <c r="E21197"/>
    </row>
    <row r="21198" spans="5:5" ht="14.4" thickTop="1" thickBot="1">
      <c r="E21198"/>
    </row>
    <row r="21199" spans="5:5" ht="14.4" thickTop="1" thickBot="1">
      <c r="E21199"/>
    </row>
    <row r="21200" spans="5:5" ht="14.4" thickTop="1" thickBot="1">
      <c r="E21200"/>
    </row>
    <row r="21201" spans="5:5" ht="14.4" thickTop="1" thickBot="1">
      <c r="E21201"/>
    </row>
    <row r="21202" spans="5:5" ht="14.4" thickTop="1" thickBot="1">
      <c r="E21202"/>
    </row>
    <row r="21203" spans="5:5" ht="14.4" thickTop="1" thickBot="1">
      <c r="E21203"/>
    </row>
    <row r="21204" spans="5:5" ht="14.4" thickTop="1" thickBot="1">
      <c r="E21204"/>
    </row>
    <row r="21205" spans="5:5" ht="14.4" thickTop="1" thickBot="1">
      <c r="E21205"/>
    </row>
    <row r="21206" spans="5:5" ht="14.4" thickTop="1" thickBot="1">
      <c r="E21206"/>
    </row>
    <row r="21207" spans="5:5" ht="14.4" thickTop="1" thickBot="1">
      <c r="E21207"/>
    </row>
    <row r="21208" spans="5:5" ht="13.8" thickTop="1">
      <c r="E21208"/>
    </row>
    <row r="21209" spans="5:5">
      <c r="E21209"/>
    </row>
    <row r="21210" spans="5:5">
      <c r="E21210"/>
    </row>
    <row r="21211" spans="5:5">
      <c r="E21211"/>
    </row>
    <row r="21212" spans="5:5">
      <c r="E21212"/>
    </row>
    <row r="21213" spans="5:5">
      <c r="E21213"/>
    </row>
    <row r="21214" spans="5:5">
      <c r="E21214"/>
    </row>
    <row r="21215" spans="5:5">
      <c r="E21215"/>
    </row>
    <row r="21216" spans="5:5">
      <c r="E21216"/>
    </row>
    <row r="21217" spans="5:5">
      <c r="E21217"/>
    </row>
    <row r="21218" spans="5:5">
      <c r="E21218"/>
    </row>
    <row r="21219" spans="5:5">
      <c r="E21219"/>
    </row>
    <row r="21220" spans="5:5">
      <c r="E21220"/>
    </row>
    <row r="21221" spans="5:5" ht="13.8" thickBot="1">
      <c r="E21221"/>
    </row>
    <row r="21222" spans="5:5" ht="14.4" thickTop="1" thickBot="1">
      <c r="E21222"/>
    </row>
    <row r="21223" spans="5:5" ht="14.4" thickTop="1" thickBot="1">
      <c r="E21223"/>
    </row>
    <row r="21224" spans="5:5" ht="14.4" thickTop="1" thickBot="1">
      <c r="E21224"/>
    </row>
    <row r="21225" spans="5:5" ht="14.4" thickTop="1" thickBot="1">
      <c r="E21225"/>
    </row>
    <row r="21226" spans="5:5" ht="14.4" thickTop="1" thickBot="1">
      <c r="E21226"/>
    </row>
    <row r="21227" spans="5:5" ht="14.4" thickTop="1" thickBot="1">
      <c r="E21227"/>
    </row>
    <row r="21228" spans="5:5" ht="14.4" thickTop="1" thickBot="1">
      <c r="E21228"/>
    </row>
    <row r="21229" spans="5:5" ht="14.4" thickTop="1" thickBot="1">
      <c r="E21229"/>
    </row>
    <row r="21230" spans="5:5" ht="14.4" thickTop="1" thickBot="1">
      <c r="E21230"/>
    </row>
    <row r="21231" spans="5:5" ht="14.4" thickTop="1" thickBot="1">
      <c r="E21231"/>
    </row>
    <row r="21232" spans="5:5" ht="14.4" thickTop="1" thickBot="1">
      <c r="E21232"/>
    </row>
    <row r="21233" spans="5:5" ht="14.4" thickTop="1" thickBot="1">
      <c r="E21233"/>
    </row>
    <row r="21234" spans="5:5" ht="14.4" thickTop="1" thickBot="1">
      <c r="E21234"/>
    </row>
    <row r="21235" spans="5:5" ht="14.4" thickTop="1" thickBot="1">
      <c r="E21235"/>
    </row>
    <row r="21236" spans="5:5" ht="14.4" thickTop="1" thickBot="1">
      <c r="E21236"/>
    </row>
    <row r="21237" spans="5:5" ht="14.4" thickTop="1" thickBot="1">
      <c r="E21237"/>
    </row>
    <row r="21238" spans="5:5" ht="14.4" thickTop="1" thickBot="1">
      <c r="E21238"/>
    </row>
    <row r="21239" spans="5:5" ht="14.4" thickTop="1" thickBot="1">
      <c r="E21239"/>
    </row>
    <row r="21240" spans="5:5" ht="14.4" thickTop="1" thickBot="1">
      <c r="E21240"/>
    </row>
    <row r="21241" spans="5:5" ht="14.4" thickTop="1" thickBot="1">
      <c r="E21241"/>
    </row>
    <row r="21242" spans="5:5" ht="14.4" thickTop="1" thickBot="1">
      <c r="E21242"/>
    </row>
    <row r="21243" spans="5:5" ht="14.4" thickTop="1" thickBot="1">
      <c r="E21243"/>
    </row>
    <row r="21244" spans="5:5" ht="14.4" thickTop="1" thickBot="1">
      <c r="E21244"/>
    </row>
    <row r="21245" spans="5:5" ht="14.4" thickTop="1" thickBot="1">
      <c r="E21245"/>
    </row>
    <row r="21246" spans="5:5" ht="14.4" thickTop="1" thickBot="1">
      <c r="E21246"/>
    </row>
    <row r="21247" spans="5:5" ht="14.4" thickTop="1" thickBot="1">
      <c r="E21247"/>
    </row>
    <row r="21248" spans="5:5" ht="14.4" thickTop="1" thickBot="1">
      <c r="E21248"/>
    </row>
    <row r="21249" spans="5:5" ht="14.4" thickTop="1" thickBot="1">
      <c r="E21249"/>
    </row>
    <row r="21250" spans="5:5" ht="14.4" thickTop="1" thickBot="1">
      <c r="E21250"/>
    </row>
    <row r="21251" spans="5:5" ht="14.4" thickTop="1" thickBot="1">
      <c r="E21251"/>
    </row>
    <row r="21252" spans="5:5" ht="14.4" thickTop="1" thickBot="1">
      <c r="E21252"/>
    </row>
    <row r="21253" spans="5:5" ht="14.4" thickTop="1" thickBot="1">
      <c r="E21253"/>
    </row>
    <row r="21254" spans="5:5" ht="14.4" thickTop="1" thickBot="1">
      <c r="E21254"/>
    </row>
    <row r="21255" spans="5:5" ht="14.4" thickTop="1" thickBot="1">
      <c r="E21255"/>
    </row>
    <row r="21256" spans="5:5" ht="14.4" thickTop="1" thickBot="1">
      <c r="E21256"/>
    </row>
    <row r="21257" spans="5:5" ht="14.4" thickTop="1" thickBot="1">
      <c r="E21257"/>
    </row>
    <row r="21258" spans="5:5" ht="14.4" thickTop="1" thickBot="1">
      <c r="E21258"/>
    </row>
    <row r="21259" spans="5:5" ht="14.4" thickTop="1" thickBot="1">
      <c r="E21259"/>
    </row>
    <row r="21260" spans="5:5" ht="14.4" thickTop="1" thickBot="1">
      <c r="E21260"/>
    </row>
    <row r="21261" spans="5:5" ht="14.4" thickTop="1" thickBot="1">
      <c r="E21261"/>
    </row>
    <row r="21262" spans="5:5" ht="14.4" thickTop="1" thickBot="1">
      <c r="E21262"/>
    </row>
    <row r="21263" spans="5:5" ht="14.4" thickTop="1" thickBot="1">
      <c r="E21263"/>
    </row>
    <row r="21264" spans="5:5" ht="14.4" thickTop="1" thickBot="1">
      <c r="E21264"/>
    </row>
    <row r="21265" spans="5:5" ht="14.4" thickTop="1" thickBot="1">
      <c r="E21265"/>
    </row>
    <row r="21266" spans="5:5" ht="14.4" thickTop="1" thickBot="1">
      <c r="E21266"/>
    </row>
    <row r="21267" spans="5:5" ht="14.4" thickTop="1" thickBot="1">
      <c r="E21267"/>
    </row>
    <row r="21268" spans="5:5" ht="14.4" thickTop="1" thickBot="1">
      <c r="E21268"/>
    </row>
    <row r="21269" spans="5:5" ht="14.4" thickTop="1" thickBot="1">
      <c r="E21269"/>
    </row>
    <row r="21270" spans="5:5" ht="14.4" thickTop="1" thickBot="1">
      <c r="E21270"/>
    </row>
    <row r="21271" spans="5:5" ht="14.4" thickTop="1" thickBot="1">
      <c r="E21271"/>
    </row>
    <row r="21272" spans="5:5" ht="14.4" thickTop="1" thickBot="1">
      <c r="E21272"/>
    </row>
    <row r="21273" spans="5:5" ht="14.4" thickTop="1" thickBot="1">
      <c r="E21273"/>
    </row>
    <row r="21274" spans="5:5" ht="14.4" thickTop="1" thickBot="1">
      <c r="E21274"/>
    </row>
    <row r="21275" spans="5:5" ht="14.4" thickTop="1" thickBot="1">
      <c r="E21275"/>
    </row>
    <row r="21276" spans="5:5" ht="14.4" thickTop="1" thickBot="1">
      <c r="E21276"/>
    </row>
    <row r="21277" spans="5:5" ht="14.4" thickTop="1" thickBot="1">
      <c r="E21277"/>
    </row>
    <row r="21278" spans="5:5" ht="13.8" thickTop="1">
      <c r="E21278"/>
    </row>
    <row r="21279" spans="5:5">
      <c r="E21279"/>
    </row>
    <row r="21280" spans="5:5">
      <c r="E21280"/>
    </row>
    <row r="21281" spans="5:5">
      <c r="E21281"/>
    </row>
    <row r="21282" spans="5:5">
      <c r="E21282"/>
    </row>
    <row r="21283" spans="5:5">
      <c r="E21283"/>
    </row>
    <row r="21284" spans="5:5">
      <c r="E21284"/>
    </row>
    <row r="21285" spans="5:5">
      <c r="E21285"/>
    </row>
    <row r="21286" spans="5:5">
      <c r="E21286"/>
    </row>
    <row r="21287" spans="5:5">
      <c r="E21287"/>
    </row>
    <row r="21288" spans="5:5">
      <c r="E21288"/>
    </row>
    <row r="21289" spans="5:5">
      <c r="E21289"/>
    </row>
    <row r="21290" spans="5:5">
      <c r="E21290"/>
    </row>
    <row r="21291" spans="5:5" ht="13.8" thickBot="1">
      <c r="E21291"/>
    </row>
    <row r="21292" spans="5:5" ht="14.4" thickTop="1" thickBot="1">
      <c r="E21292"/>
    </row>
    <row r="21293" spans="5:5" ht="14.4" thickTop="1" thickBot="1">
      <c r="E21293"/>
    </row>
    <row r="21294" spans="5:5" ht="14.4" thickTop="1" thickBot="1">
      <c r="E21294"/>
    </row>
    <row r="21295" spans="5:5" ht="14.4" thickTop="1" thickBot="1">
      <c r="E21295"/>
    </row>
    <row r="21296" spans="5:5" ht="14.4" thickTop="1" thickBot="1">
      <c r="E21296"/>
    </row>
    <row r="21297" spans="5:5" ht="14.4" thickTop="1" thickBot="1">
      <c r="E21297"/>
    </row>
    <row r="21298" spans="5:5" ht="14.4" thickTop="1" thickBot="1">
      <c r="E21298"/>
    </row>
    <row r="21299" spans="5:5" ht="14.4" thickTop="1" thickBot="1">
      <c r="E21299"/>
    </row>
    <row r="21300" spans="5:5" ht="14.4" thickTop="1" thickBot="1">
      <c r="E21300"/>
    </row>
    <row r="21301" spans="5:5" ht="14.4" thickTop="1" thickBot="1">
      <c r="E21301"/>
    </row>
    <row r="21302" spans="5:5" ht="14.4" thickTop="1" thickBot="1">
      <c r="E21302"/>
    </row>
    <row r="21303" spans="5:5" ht="14.4" thickTop="1" thickBot="1">
      <c r="E21303"/>
    </row>
    <row r="21304" spans="5:5" ht="14.4" thickTop="1" thickBot="1">
      <c r="E21304"/>
    </row>
    <row r="21305" spans="5:5" ht="14.4" thickTop="1" thickBot="1">
      <c r="E21305"/>
    </row>
    <row r="21306" spans="5:5" ht="14.4" thickTop="1" thickBot="1">
      <c r="E21306"/>
    </row>
    <row r="21307" spans="5:5" ht="14.4" thickTop="1" thickBot="1">
      <c r="E21307"/>
    </row>
    <row r="21308" spans="5:5" ht="14.4" thickTop="1" thickBot="1">
      <c r="E21308"/>
    </row>
    <row r="21309" spans="5:5" ht="14.4" thickTop="1" thickBot="1">
      <c r="E21309"/>
    </row>
    <row r="21310" spans="5:5" ht="14.4" thickTop="1" thickBot="1">
      <c r="E21310"/>
    </row>
    <row r="21311" spans="5:5" ht="14.4" thickTop="1" thickBot="1">
      <c r="E21311"/>
    </row>
    <row r="21312" spans="5:5" ht="14.4" thickTop="1" thickBot="1">
      <c r="E21312"/>
    </row>
    <row r="21313" spans="5:5" ht="14.4" thickTop="1" thickBot="1">
      <c r="E21313"/>
    </row>
    <row r="21314" spans="5:5" ht="14.4" thickTop="1" thickBot="1">
      <c r="E21314"/>
    </row>
    <row r="21315" spans="5:5" ht="14.4" thickTop="1" thickBot="1">
      <c r="E21315"/>
    </row>
    <row r="21316" spans="5:5" ht="14.4" thickTop="1" thickBot="1">
      <c r="E21316"/>
    </row>
    <row r="21317" spans="5:5" ht="14.4" thickTop="1" thickBot="1">
      <c r="E21317"/>
    </row>
    <row r="21318" spans="5:5" ht="14.4" thickTop="1" thickBot="1">
      <c r="E21318"/>
    </row>
    <row r="21319" spans="5:5" ht="14.4" thickTop="1" thickBot="1">
      <c r="E21319"/>
    </row>
    <row r="21320" spans="5:5" ht="14.4" thickTop="1" thickBot="1">
      <c r="E21320"/>
    </row>
    <row r="21321" spans="5:5" ht="14.4" thickTop="1" thickBot="1">
      <c r="E21321"/>
    </row>
    <row r="21322" spans="5:5" ht="14.4" thickTop="1" thickBot="1">
      <c r="E21322"/>
    </row>
    <row r="21323" spans="5:5" ht="14.4" thickTop="1" thickBot="1">
      <c r="E21323"/>
    </row>
    <row r="21324" spans="5:5" ht="14.4" thickTop="1" thickBot="1">
      <c r="E21324"/>
    </row>
    <row r="21325" spans="5:5" ht="14.4" thickTop="1" thickBot="1">
      <c r="E21325"/>
    </row>
    <row r="21326" spans="5:5" ht="14.4" thickTop="1" thickBot="1">
      <c r="E21326"/>
    </row>
    <row r="21327" spans="5:5" ht="14.4" thickTop="1" thickBot="1">
      <c r="E21327"/>
    </row>
    <row r="21328" spans="5:5" ht="14.4" thickTop="1" thickBot="1">
      <c r="E21328"/>
    </row>
    <row r="21329" spans="5:5" ht="14.4" thickTop="1" thickBot="1">
      <c r="E21329"/>
    </row>
    <row r="21330" spans="5:5" ht="14.4" thickTop="1" thickBot="1">
      <c r="E21330"/>
    </row>
    <row r="21331" spans="5:5" ht="14.4" thickTop="1" thickBot="1">
      <c r="E21331"/>
    </row>
    <row r="21332" spans="5:5" ht="14.4" thickTop="1" thickBot="1">
      <c r="E21332"/>
    </row>
    <row r="21333" spans="5:5" ht="14.4" thickTop="1" thickBot="1">
      <c r="E21333"/>
    </row>
    <row r="21334" spans="5:5" ht="14.4" thickTop="1" thickBot="1">
      <c r="E21334"/>
    </row>
    <row r="21335" spans="5:5" ht="14.4" thickTop="1" thickBot="1">
      <c r="E21335"/>
    </row>
    <row r="21336" spans="5:5" ht="14.4" thickTop="1" thickBot="1">
      <c r="E21336"/>
    </row>
    <row r="21337" spans="5:5" ht="14.4" thickTop="1" thickBot="1">
      <c r="E21337"/>
    </row>
    <row r="21338" spans="5:5" ht="14.4" thickTop="1" thickBot="1">
      <c r="E21338"/>
    </row>
    <row r="21339" spans="5:5" ht="14.4" thickTop="1" thickBot="1">
      <c r="E21339"/>
    </row>
    <row r="21340" spans="5:5" ht="14.4" thickTop="1" thickBot="1">
      <c r="E21340"/>
    </row>
    <row r="21341" spans="5:5" ht="14.4" thickTop="1" thickBot="1">
      <c r="E21341"/>
    </row>
    <row r="21342" spans="5:5" ht="14.4" thickTop="1" thickBot="1">
      <c r="E21342"/>
    </row>
    <row r="21343" spans="5:5" ht="14.4" thickTop="1" thickBot="1">
      <c r="E21343"/>
    </row>
    <row r="21344" spans="5:5" ht="14.4" thickTop="1" thickBot="1">
      <c r="E21344"/>
    </row>
    <row r="21345" spans="5:5" ht="14.4" thickTop="1" thickBot="1">
      <c r="E21345"/>
    </row>
    <row r="21346" spans="5:5" ht="14.4" thickTop="1" thickBot="1">
      <c r="E21346"/>
    </row>
    <row r="21347" spans="5:5" ht="14.4" thickTop="1" thickBot="1">
      <c r="E21347"/>
    </row>
    <row r="21348" spans="5:5" ht="13.8" thickTop="1">
      <c r="E21348"/>
    </row>
    <row r="21349" spans="5:5">
      <c r="E21349"/>
    </row>
    <row r="21350" spans="5:5">
      <c r="E21350"/>
    </row>
    <row r="21351" spans="5:5">
      <c r="E21351"/>
    </row>
    <row r="21352" spans="5:5">
      <c r="E21352"/>
    </row>
    <row r="21353" spans="5:5">
      <c r="E21353"/>
    </row>
    <row r="21354" spans="5:5">
      <c r="E21354"/>
    </row>
    <row r="21355" spans="5:5">
      <c r="E21355"/>
    </row>
    <row r="21356" spans="5:5">
      <c r="E21356"/>
    </row>
    <row r="21357" spans="5:5">
      <c r="E21357"/>
    </row>
    <row r="21358" spans="5:5">
      <c r="E21358"/>
    </row>
    <row r="21359" spans="5:5">
      <c r="E21359"/>
    </row>
    <row r="21360" spans="5:5">
      <c r="E21360"/>
    </row>
    <row r="21361" spans="5:5" ht="13.8" thickBot="1">
      <c r="E21361"/>
    </row>
    <row r="21362" spans="5:5" ht="14.4" thickTop="1" thickBot="1">
      <c r="E21362"/>
    </row>
    <row r="21363" spans="5:5" ht="14.4" thickTop="1" thickBot="1">
      <c r="E21363"/>
    </row>
    <row r="21364" spans="5:5" ht="14.4" thickTop="1" thickBot="1">
      <c r="E21364"/>
    </row>
    <row r="21365" spans="5:5" ht="14.4" thickTop="1" thickBot="1">
      <c r="E21365"/>
    </row>
    <row r="21366" spans="5:5" ht="14.4" thickTop="1" thickBot="1">
      <c r="E21366"/>
    </row>
    <row r="21367" spans="5:5" ht="14.4" thickTop="1" thickBot="1">
      <c r="E21367"/>
    </row>
    <row r="21368" spans="5:5" ht="14.4" thickTop="1" thickBot="1">
      <c r="E21368"/>
    </row>
    <row r="21369" spans="5:5" ht="14.4" thickTop="1" thickBot="1">
      <c r="E21369"/>
    </row>
    <row r="21370" spans="5:5" ht="14.4" thickTop="1" thickBot="1">
      <c r="E21370"/>
    </row>
    <row r="21371" spans="5:5" ht="14.4" thickTop="1" thickBot="1">
      <c r="E21371"/>
    </row>
    <row r="21372" spans="5:5" ht="14.4" thickTop="1" thickBot="1">
      <c r="E21372"/>
    </row>
    <row r="21373" spans="5:5" ht="14.4" thickTop="1" thickBot="1">
      <c r="E21373"/>
    </row>
    <row r="21374" spans="5:5" ht="14.4" thickTop="1" thickBot="1">
      <c r="E21374"/>
    </row>
    <row r="21375" spans="5:5" ht="14.4" thickTop="1" thickBot="1">
      <c r="E21375"/>
    </row>
    <row r="21376" spans="5:5" ht="14.4" thickTop="1" thickBot="1">
      <c r="E21376"/>
    </row>
    <row r="21377" spans="5:5" ht="14.4" thickTop="1" thickBot="1">
      <c r="E21377"/>
    </row>
    <row r="21378" spans="5:5" ht="14.4" thickTop="1" thickBot="1">
      <c r="E21378"/>
    </row>
    <row r="21379" spans="5:5" ht="14.4" thickTop="1" thickBot="1">
      <c r="E21379"/>
    </row>
    <row r="21380" spans="5:5" ht="14.4" thickTop="1" thickBot="1">
      <c r="E21380"/>
    </row>
    <row r="21381" spans="5:5" ht="14.4" thickTop="1" thickBot="1">
      <c r="E21381"/>
    </row>
    <row r="21382" spans="5:5" ht="14.4" thickTop="1" thickBot="1">
      <c r="E21382"/>
    </row>
    <row r="21383" spans="5:5" ht="14.4" thickTop="1" thickBot="1">
      <c r="E21383"/>
    </row>
    <row r="21384" spans="5:5" ht="14.4" thickTop="1" thickBot="1">
      <c r="E21384"/>
    </row>
    <row r="21385" spans="5:5" ht="14.4" thickTop="1" thickBot="1">
      <c r="E21385"/>
    </row>
    <row r="21386" spans="5:5" ht="14.4" thickTop="1" thickBot="1">
      <c r="E21386"/>
    </row>
    <row r="21387" spans="5:5" ht="14.4" thickTop="1" thickBot="1">
      <c r="E21387"/>
    </row>
    <row r="21388" spans="5:5" ht="14.4" thickTop="1" thickBot="1">
      <c r="E21388"/>
    </row>
    <row r="21389" spans="5:5" ht="14.4" thickTop="1" thickBot="1">
      <c r="E21389"/>
    </row>
    <row r="21390" spans="5:5" ht="14.4" thickTop="1" thickBot="1">
      <c r="E21390"/>
    </row>
    <row r="21391" spans="5:5" ht="14.4" thickTop="1" thickBot="1">
      <c r="E21391"/>
    </row>
    <row r="21392" spans="5:5" ht="14.4" thickTop="1" thickBot="1">
      <c r="E21392"/>
    </row>
    <row r="21393" spans="5:5" ht="14.4" thickTop="1" thickBot="1">
      <c r="E21393"/>
    </row>
    <row r="21394" spans="5:5" ht="14.4" thickTop="1" thickBot="1">
      <c r="E21394"/>
    </row>
    <row r="21395" spans="5:5" ht="14.4" thickTop="1" thickBot="1">
      <c r="E21395"/>
    </row>
    <row r="21396" spans="5:5" ht="14.4" thickTop="1" thickBot="1">
      <c r="E21396"/>
    </row>
    <row r="21397" spans="5:5" ht="14.4" thickTop="1" thickBot="1">
      <c r="E21397"/>
    </row>
    <row r="21398" spans="5:5" ht="14.4" thickTop="1" thickBot="1">
      <c r="E21398"/>
    </row>
    <row r="21399" spans="5:5" ht="14.4" thickTop="1" thickBot="1">
      <c r="E21399"/>
    </row>
    <row r="21400" spans="5:5" ht="14.4" thickTop="1" thickBot="1">
      <c r="E21400"/>
    </row>
    <row r="21401" spans="5:5" ht="14.4" thickTop="1" thickBot="1">
      <c r="E21401"/>
    </row>
    <row r="21402" spans="5:5" ht="14.4" thickTop="1" thickBot="1">
      <c r="E21402"/>
    </row>
    <row r="21403" spans="5:5" ht="14.4" thickTop="1" thickBot="1">
      <c r="E21403"/>
    </row>
    <row r="21404" spans="5:5" ht="14.4" thickTop="1" thickBot="1">
      <c r="E21404"/>
    </row>
    <row r="21405" spans="5:5" ht="14.4" thickTop="1" thickBot="1">
      <c r="E21405"/>
    </row>
    <row r="21406" spans="5:5" ht="14.4" thickTop="1" thickBot="1">
      <c r="E21406"/>
    </row>
    <row r="21407" spans="5:5" ht="14.4" thickTop="1" thickBot="1">
      <c r="E21407"/>
    </row>
    <row r="21408" spans="5:5" ht="14.4" thickTop="1" thickBot="1">
      <c r="E21408"/>
    </row>
    <row r="21409" spans="5:5" ht="14.4" thickTop="1" thickBot="1">
      <c r="E21409"/>
    </row>
    <row r="21410" spans="5:5" ht="14.4" thickTop="1" thickBot="1">
      <c r="E21410"/>
    </row>
    <row r="21411" spans="5:5" ht="14.4" thickTop="1" thickBot="1">
      <c r="E21411"/>
    </row>
    <row r="21412" spans="5:5" ht="14.4" thickTop="1" thickBot="1">
      <c r="E21412"/>
    </row>
    <row r="21413" spans="5:5" ht="14.4" thickTop="1" thickBot="1">
      <c r="E21413"/>
    </row>
    <row r="21414" spans="5:5" ht="14.4" thickTop="1" thickBot="1">
      <c r="E21414"/>
    </row>
    <row r="21415" spans="5:5" ht="14.4" thickTop="1" thickBot="1">
      <c r="E21415"/>
    </row>
    <row r="21416" spans="5:5" ht="14.4" thickTop="1" thickBot="1">
      <c r="E21416"/>
    </row>
    <row r="21417" spans="5:5" ht="14.4" thickTop="1" thickBot="1">
      <c r="E21417"/>
    </row>
    <row r="21418" spans="5:5" ht="13.8" thickTop="1">
      <c r="E21418"/>
    </row>
    <row r="21419" spans="5:5">
      <c r="E21419"/>
    </row>
    <row r="21420" spans="5:5">
      <c r="E21420"/>
    </row>
    <row r="21421" spans="5:5">
      <c r="E21421"/>
    </row>
    <row r="21422" spans="5:5">
      <c r="E21422"/>
    </row>
    <row r="21423" spans="5:5">
      <c r="E21423"/>
    </row>
    <row r="21424" spans="5:5">
      <c r="E21424"/>
    </row>
    <row r="21425" spans="5:5">
      <c r="E21425"/>
    </row>
    <row r="21426" spans="5:5">
      <c r="E21426"/>
    </row>
    <row r="21427" spans="5:5">
      <c r="E21427"/>
    </row>
    <row r="21428" spans="5:5">
      <c r="E21428"/>
    </row>
    <row r="21429" spans="5:5">
      <c r="E21429"/>
    </row>
    <row r="21430" spans="5:5">
      <c r="E21430"/>
    </row>
    <row r="21431" spans="5:5" ht="13.8" thickBot="1">
      <c r="E21431"/>
    </row>
    <row r="21432" spans="5:5" ht="14.4" thickTop="1" thickBot="1">
      <c r="E21432"/>
    </row>
    <row r="21433" spans="5:5" ht="14.4" thickTop="1" thickBot="1">
      <c r="E21433"/>
    </row>
    <row r="21434" spans="5:5" ht="14.4" thickTop="1" thickBot="1">
      <c r="E21434"/>
    </row>
    <row r="21435" spans="5:5" ht="14.4" thickTop="1" thickBot="1">
      <c r="E21435"/>
    </row>
    <row r="21436" spans="5:5" ht="14.4" thickTop="1" thickBot="1">
      <c r="E21436"/>
    </row>
    <row r="21437" spans="5:5" ht="14.4" thickTop="1" thickBot="1">
      <c r="E21437"/>
    </row>
    <row r="21438" spans="5:5" ht="14.4" thickTop="1" thickBot="1">
      <c r="E21438"/>
    </row>
    <row r="21439" spans="5:5" ht="14.4" thickTop="1" thickBot="1">
      <c r="E21439"/>
    </row>
    <row r="21440" spans="5:5" ht="14.4" thickTop="1" thickBot="1">
      <c r="E21440"/>
    </row>
    <row r="21441" spans="5:5" ht="14.4" thickTop="1" thickBot="1">
      <c r="E21441"/>
    </row>
    <row r="21442" spans="5:5" ht="14.4" thickTop="1" thickBot="1">
      <c r="E21442"/>
    </row>
    <row r="21443" spans="5:5" ht="14.4" thickTop="1" thickBot="1">
      <c r="E21443"/>
    </row>
    <row r="21444" spans="5:5" ht="14.4" thickTop="1" thickBot="1">
      <c r="E21444"/>
    </row>
    <row r="21445" spans="5:5" ht="14.4" thickTop="1" thickBot="1">
      <c r="E21445"/>
    </row>
    <row r="21446" spans="5:5" ht="14.4" thickTop="1" thickBot="1">
      <c r="E21446"/>
    </row>
    <row r="21447" spans="5:5" ht="14.4" thickTop="1" thickBot="1">
      <c r="E21447"/>
    </row>
    <row r="21448" spans="5:5" ht="14.4" thickTop="1" thickBot="1">
      <c r="E21448"/>
    </row>
    <row r="21449" spans="5:5" ht="14.4" thickTop="1" thickBot="1">
      <c r="E21449"/>
    </row>
    <row r="21450" spans="5:5" ht="14.4" thickTop="1" thickBot="1">
      <c r="E21450"/>
    </row>
    <row r="21451" spans="5:5" ht="14.4" thickTop="1" thickBot="1">
      <c r="E21451"/>
    </row>
    <row r="21452" spans="5:5" ht="14.4" thickTop="1" thickBot="1">
      <c r="E21452"/>
    </row>
    <row r="21453" spans="5:5" ht="14.4" thickTop="1" thickBot="1">
      <c r="E21453"/>
    </row>
    <row r="21454" spans="5:5" ht="14.4" thickTop="1" thickBot="1">
      <c r="E21454"/>
    </row>
    <row r="21455" spans="5:5" ht="14.4" thickTop="1" thickBot="1">
      <c r="E21455"/>
    </row>
    <row r="21456" spans="5:5" ht="14.4" thickTop="1" thickBot="1">
      <c r="E21456"/>
    </row>
    <row r="21457" spans="5:5" ht="14.4" thickTop="1" thickBot="1">
      <c r="E21457"/>
    </row>
    <row r="21458" spans="5:5" ht="14.4" thickTop="1" thickBot="1">
      <c r="E21458"/>
    </row>
    <row r="21459" spans="5:5" ht="14.4" thickTop="1" thickBot="1">
      <c r="E21459"/>
    </row>
    <row r="21460" spans="5:5" ht="14.4" thickTop="1" thickBot="1">
      <c r="E21460"/>
    </row>
    <row r="21461" spans="5:5" ht="14.4" thickTop="1" thickBot="1">
      <c r="E21461"/>
    </row>
    <row r="21462" spans="5:5" ht="14.4" thickTop="1" thickBot="1">
      <c r="E21462"/>
    </row>
    <row r="21463" spans="5:5" ht="14.4" thickTop="1" thickBot="1">
      <c r="E21463"/>
    </row>
    <row r="21464" spans="5:5" ht="14.4" thickTop="1" thickBot="1">
      <c r="E21464"/>
    </row>
    <row r="21465" spans="5:5" ht="14.4" thickTop="1" thickBot="1">
      <c r="E21465"/>
    </row>
    <row r="21466" spans="5:5" ht="14.4" thickTop="1" thickBot="1">
      <c r="E21466"/>
    </row>
    <row r="21467" spans="5:5" ht="14.4" thickTop="1" thickBot="1">
      <c r="E21467"/>
    </row>
    <row r="21468" spans="5:5" ht="14.4" thickTop="1" thickBot="1">
      <c r="E21468"/>
    </row>
    <row r="21469" spans="5:5" ht="14.4" thickTop="1" thickBot="1">
      <c r="E21469"/>
    </row>
    <row r="21470" spans="5:5" ht="14.4" thickTop="1" thickBot="1">
      <c r="E21470"/>
    </row>
    <row r="21471" spans="5:5" ht="14.4" thickTop="1" thickBot="1">
      <c r="E21471"/>
    </row>
    <row r="21472" spans="5:5" ht="14.4" thickTop="1" thickBot="1">
      <c r="E21472"/>
    </row>
    <row r="21473" spans="5:5" ht="14.4" thickTop="1" thickBot="1">
      <c r="E21473"/>
    </row>
    <row r="21474" spans="5:5" ht="14.4" thickTop="1" thickBot="1">
      <c r="E21474"/>
    </row>
    <row r="21475" spans="5:5" ht="14.4" thickTop="1" thickBot="1">
      <c r="E21475"/>
    </row>
    <row r="21476" spans="5:5" ht="14.4" thickTop="1" thickBot="1">
      <c r="E21476"/>
    </row>
    <row r="21477" spans="5:5" ht="14.4" thickTop="1" thickBot="1">
      <c r="E21477"/>
    </row>
    <row r="21478" spans="5:5" ht="14.4" thickTop="1" thickBot="1">
      <c r="E21478"/>
    </row>
    <row r="21479" spans="5:5" ht="14.4" thickTop="1" thickBot="1">
      <c r="E21479"/>
    </row>
    <row r="21480" spans="5:5" ht="14.4" thickTop="1" thickBot="1">
      <c r="E21480"/>
    </row>
    <row r="21481" spans="5:5" ht="14.4" thickTop="1" thickBot="1">
      <c r="E21481"/>
    </row>
    <row r="21482" spans="5:5" ht="14.4" thickTop="1" thickBot="1">
      <c r="E21482"/>
    </row>
    <row r="21483" spans="5:5" ht="14.4" thickTop="1" thickBot="1">
      <c r="E21483"/>
    </row>
    <row r="21484" spans="5:5" ht="14.4" thickTop="1" thickBot="1">
      <c r="E21484"/>
    </row>
    <row r="21485" spans="5:5" ht="14.4" thickTop="1" thickBot="1">
      <c r="E21485"/>
    </row>
    <row r="21486" spans="5:5" ht="14.4" thickTop="1" thickBot="1">
      <c r="E21486"/>
    </row>
    <row r="21487" spans="5:5" ht="14.4" thickTop="1" thickBot="1">
      <c r="E21487"/>
    </row>
    <row r="21488" spans="5:5" ht="13.8" thickTop="1">
      <c r="E21488"/>
    </row>
    <row r="21489" spans="5:5">
      <c r="E21489"/>
    </row>
    <row r="21490" spans="5:5">
      <c r="E21490"/>
    </row>
    <row r="21491" spans="5:5">
      <c r="E21491"/>
    </row>
    <row r="21492" spans="5:5">
      <c r="E21492"/>
    </row>
    <row r="21493" spans="5:5">
      <c r="E21493"/>
    </row>
    <row r="21494" spans="5:5">
      <c r="E21494"/>
    </row>
    <row r="21495" spans="5:5">
      <c r="E21495"/>
    </row>
    <row r="21496" spans="5:5">
      <c r="E21496"/>
    </row>
    <row r="21497" spans="5:5">
      <c r="E21497"/>
    </row>
    <row r="21498" spans="5:5">
      <c r="E21498"/>
    </row>
    <row r="21499" spans="5:5">
      <c r="E21499"/>
    </row>
    <row r="21500" spans="5:5">
      <c r="E21500"/>
    </row>
    <row r="21501" spans="5:5" ht="13.8" thickBot="1">
      <c r="E21501"/>
    </row>
    <row r="21502" spans="5:5" ht="14.4" thickTop="1" thickBot="1">
      <c r="E21502"/>
    </row>
    <row r="21503" spans="5:5" ht="14.4" thickTop="1" thickBot="1">
      <c r="E21503"/>
    </row>
    <row r="21504" spans="5:5" ht="14.4" thickTop="1" thickBot="1">
      <c r="E21504"/>
    </row>
    <row r="21505" spans="5:5" ht="14.4" thickTop="1" thickBot="1">
      <c r="E21505"/>
    </row>
    <row r="21506" spans="5:5" ht="14.4" thickTop="1" thickBot="1">
      <c r="E21506"/>
    </row>
    <row r="21507" spans="5:5" ht="14.4" thickTop="1" thickBot="1">
      <c r="E21507"/>
    </row>
    <row r="21508" spans="5:5" ht="14.4" thickTop="1" thickBot="1">
      <c r="E21508"/>
    </row>
    <row r="21509" spans="5:5" ht="14.4" thickTop="1" thickBot="1">
      <c r="E21509"/>
    </row>
    <row r="21510" spans="5:5" ht="14.4" thickTop="1" thickBot="1">
      <c r="E21510"/>
    </row>
    <row r="21511" spans="5:5" ht="14.4" thickTop="1" thickBot="1">
      <c r="E21511"/>
    </row>
    <row r="21512" spans="5:5" ht="14.4" thickTop="1" thickBot="1">
      <c r="E21512"/>
    </row>
    <row r="21513" spans="5:5" ht="14.4" thickTop="1" thickBot="1">
      <c r="E21513"/>
    </row>
    <row r="21514" spans="5:5" ht="14.4" thickTop="1" thickBot="1">
      <c r="E21514"/>
    </row>
    <row r="21515" spans="5:5" ht="14.4" thickTop="1" thickBot="1">
      <c r="E21515"/>
    </row>
    <row r="21516" spans="5:5" ht="14.4" thickTop="1" thickBot="1">
      <c r="E21516"/>
    </row>
    <row r="21517" spans="5:5" ht="14.4" thickTop="1" thickBot="1">
      <c r="E21517"/>
    </row>
    <row r="21518" spans="5:5" ht="14.4" thickTop="1" thickBot="1">
      <c r="E21518"/>
    </row>
    <row r="21519" spans="5:5" ht="14.4" thickTop="1" thickBot="1">
      <c r="E21519"/>
    </row>
    <row r="21520" spans="5:5" ht="14.4" thickTop="1" thickBot="1">
      <c r="E21520"/>
    </row>
    <row r="21521" spans="5:5" ht="14.4" thickTop="1" thickBot="1">
      <c r="E21521"/>
    </row>
    <row r="21522" spans="5:5" ht="14.4" thickTop="1" thickBot="1">
      <c r="E21522"/>
    </row>
    <row r="21523" spans="5:5" ht="14.4" thickTop="1" thickBot="1">
      <c r="E21523"/>
    </row>
    <row r="21524" spans="5:5" ht="14.4" thickTop="1" thickBot="1">
      <c r="E21524"/>
    </row>
    <row r="21525" spans="5:5" ht="14.4" thickTop="1" thickBot="1">
      <c r="E21525"/>
    </row>
    <row r="21526" spans="5:5" ht="14.4" thickTop="1" thickBot="1">
      <c r="E21526"/>
    </row>
    <row r="21527" spans="5:5" ht="14.4" thickTop="1" thickBot="1">
      <c r="E21527"/>
    </row>
    <row r="21528" spans="5:5" ht="14.4" thickTop="1" thickBot="1">
      <c r="E21528"/>
    </row>
    <row r="21529" spans="5:5" ht="14.4" thickTop="1" thickBot="1">
      <c r="E21529"/>
    </row>
    <row r="21530" spans="5:5" ht="14.4" thickTop="1" thickBot="1">
      <c r="E21530"/>
    </row>
    <row r="21531" spans="5:5" ht="14.4" thickTop="1" thickBot="1">
      <c r="E21531"/>
    </row>
    <row r="21532" spans="5:5" ht="14.4" thickTop="1" thickBot="1">
      <c r="E21532"/>
    </row>
    <row r="21533" spans="5:5" ht="14.4" thickTop="1" thickBot="1">
      <c r="E21533"/>
    </row>
    <row r="21534" spans="5:5" ht="14.4" thickTop="1" thickBot="1">
      <c r="E21534"/>
    </row>
    <row r="21535" spans="5:5" ht="14.4" thickTop="1" thickBot="1">
      <c r="E21535"/>
    </row>
    <row r="21536" spans="5:5" ht="14.4" thickTop="1" thickBot="1">
      <c r="E21536"/>
    </row>
    <row r="21537" spans="5:5" ht="14.4" thickTop="1" thickBot="1">
      <c r="E21537"/>
    </row>
    <row r="21538" spans="5:5" ht="14.4" thickTop="1" thickBot="1">
      <c r="E21538"/>
    </row>
    <row r="21539" spans="5:5" ht="14.4" thickTop="1" thickBot="1">
      <c r="E21539"/>
    </row>
    <row r="21540" spans="5:5" ht="14.4" thickTop="1" thickBot="1">
      <c r="E21540"/>
    </row>
    <row r="21541" spans="5:5" ht="14.4" thickTop="1" thickBot="1">
      <c r="E21541"/>
    </row>
    <row r="21542" spans="5:5" ht="14.4" thickTop="1" thickBot="1">
      <c r="E21542"/>
    </row>
    <row r="21543" spans="5:5" ht="14.4" thickTop="1" thickBot="1">
      <c r="E21543"/>
    </row>
    <row r="21544" spans="5:5" ht="14.4" thickTop="1" thickBot="1">
      <c r="E21544"/>
    </row>
    <row r="21545" spans="5:5" ht="14.4" thickTop="1" thickBot="1">
      <c r="E21545"/>
    </row>
    <row r="21546" spans="5:5" ht="14.4" thickTop="1" thickBot="1">
      <c r="E21546"/>
    </row>
    <row r="21547" spans="5:5" ht="14.4" thickTop="1" thickBot="1">
      <c r="E21547"/>
    </row>
    <row r="21548" spans="5:5" ht="14.4" thickTop="1" thickBot="1">
      <c r="E21548"/>
    </row>
    <row r="21549" spans="5:5" ht="14.4" thickTop="1" thickBot="1">
      <c r="E21549"/>
    </row>
    <row r="21550" spans="5:5" ht="14.4" thickTop="1" thickBot="1">
      <c r="E21550"/>
    </row>
    <row r="21551" spans="5:5" ht="14.4" thickTop="1" thickBot="1">
      <c r="E21551"/>
    </row>
    <row r="21552" spans="5:5" ht="14.4" thickTop="1" thickBot="1">
      <c r="E21552"/>
    </row>
    <row r="21553" spans="5:5" ht="14.4" thickTop="1" thickBot="1">
      <c r="E21553"/>
    </row>
    <row r="21554" spans="5:5" ht="14.4" thickTop="1" thickBot="1">
      <c r="E21554"/>
    </row>
    <row r="21555" spans="5:5" ht="14.4" thickTop="1" thickBot="1">
      <c r="E21555"/>
    </row>
    <row r="21556" spans="5:5" ht="14.4" thickTop="1" thickBot="1">
      <c r="E21556"/>
    </row>
    <row r="21557" spans="5:5" ht="14.4" thickTop="1" thickBot="1">
      <c r="E21557"/>
    </row>
    <row r="21558" spans="5:5" ht="13.8" thickTop="1">
      <c r="E21558"/>
    </row>
    <row r="21559" spans="5:5">
      <c r="E21559"/>
    </row>
    <row r="21560" spans="5:5">
      <c r="E21560"/>
    </row>
    <row r="21561" spans="5:5">
      <c r="E21561"/>
    </row>
    <row r="21562" spans="5:5">
      <c r="E21562"/>
    </row>
    <row r="21563" spans="5:5">
      <c r="E21563"/>
    </row>
    <row r="21564" spans="5:5">
      <c r="E21564"/>
    </row>
    <row r="21565" spans="5:5">
      <c r="E21565"/>
    </row>
    <row r="21566" spans="5:5">
      <c r="E21566"/>
    </row>
    <row r="21567" spans="5:5">
      <c r="E21567"/>
    </row>
    <row r="21568" spans="5:5">
      <c r="E21568"/>
    </row>
    <row r="21569" spans="5:5">
      <c r="E21569"/>
    </row>
    <row r="21570" spans="5:5">
      <c r="E21570"/>
    </row>
    <row r="21571" spans="5:5" ht="13.8" thickBot="1">
      <c r="E21571"/>
    </row>
    <row r="21572" spans="5:5" ht="14.4" thickTop="1" thickBot="1">
      <c r="E21572"/>
    </row>
    <row r="21573" spans="5:5" ht="14.4" thickTop="1" thickBot="1">
      <c r="E21573"/>
    </row>
    <row r="21574" spans="5:5" ht="14.4" thickTop="1" thickBot="1">
      <c r="E21574"/>
    </row>
    <row r="21575" spans="5:5" ht="14.4" thickTop="1" thickBot="1">
      <c r="E21575"/>
    </row>
    <row r="21576" spans="5:5" ht="14.4" thickTop="1" thickBot="1">
      <c r="E21576"/>
    </row>
    <row r="21577" spans="5:5" ht="14.4" thickTop="1" thickBot="1">
      <c r="E21577"/>
    </row>
    <row r="21578" spans="5:5" ht="14.4" thickTop="1" thickBot="1">
      <c r="E21578"/>
    </row>
    <row r="21579" spans="5:5" ht="14.4" thickTop="1" thickBot="1">
      <c r="E21579"/>
    </row>
    <row r="21580" spans="5:5" ht="14.4" thickTop="1" thickBot="1">
      <c r="E21580"/>
    </row>
    <row r="21581" spans="5:5" ht="14.4" thickTop="1" thickBot="1">
      <c r="E21581"/>
    </row>
    <row r="21582" spans="5:5" ht="14.4" thickTop="1" thickBot="1">
      <c r="E21582"/>
    </row>
    <row r="21583" spans="5:5" ht="14.4" thickTop="1" thickBot="1">
      <c r="E21583"/>
    </row>
    <row r="21584" spans="5:5" ht="14.4" thickTop="1" thickBot="1">
      <c r="E21584"/>
    </row>
    <row r="21585" spans="5:5" ht="14.4" thickTop="1" thickBot="1">
      <c r="E21585"/>
    </row>
    <row r="21586" spans="5:5" ht="14.4" thickTop="1" thickBot="1">
      <c r="E21586"/>
    </row>
    <row r="21587" spans="5:5" ht="14.4" thickTop="1" thickBot="1">
      <c r="E21587"/>
    </row>
    <row r="21588" spans="5:5" ht="14.4" thickTop="1" thickBot="1">
      <c r="E21588"/>
    </row>
    <row r="21589" spans="5:5" ht="14.4" thickTop="1" thickBot="1">
      <c r="E21589"/>
    </row>
    <row r="21590" spans="5:5" ht="14.4" thickTop="1" thickBot="1">
      <c r="E21590"/>
    </row>
    <row r="21591" spans="5:5" ht="14.4" thickTop="1" thickBot="1">
      <c r="E21591"/>
    </row>
    <row r="21592" spans="5:5" ht="14.4" thickTop="1" thickBot="1">
      <c r="E21592"/>
    </row>
    <row r="21593" spans="5:5" ht="14.4" thickTop="1" thickBot="1">
      <c r="E21593"/>
    </row>
    <row r="21594" spans="5:5" ht="14.4" thickTop="1" thickBot="1">
      <c r="E21594"/>
    </row>
    <row r="21595" spans="5:5" ht="14.4" thickTop="1" thickBot="1">
      <c r="E21595"/>
    </row>
    <row r="21596" spans="5:5" ht="14.4" thickTop="1" thickBot="1">
      <c r="E21596"/>
    </row>
    <row r="21597" spans="5:5" ht="14.4" thickTop="1" thickBot="1">
      <c r="E21597"/>
    </row>
    <row r="21598" spans="5:5" ht="14.4" thickTop="1" thickBot="1">
      <c r="E21598"/>
    </row>
    <row r="21599" spans="5:5" ht="14.4" thickTop="1" thickBot="1">
      <c r="E21599"/>
    </row>
    <row r="21600" spans="5:5" ht="14.4" thickTop="1" thickBot="1">
      <c r="E21600"/>
    </row>
    <row r="21601" spans="5:5" ht="14.4" thickTop="1" thickBot="1">
      <c r="E21601"/>
    </row>
    <row r="21602" spans="5:5" ht="14.4" thickTop="1" thickBot="1">
      <c r="E21602"/>
    </row>
    <row r="21603" spans="5:5" ht="14.4" thickTop="1" thickBot="1">
      <c r="E21603"/>
    </row>
    <row r="21604" spans="5:5" ht="14.4" thickTop="1" thickBot="1">
      <c r="E21604"/>
    </row>
    <row r="21605" spans="5:5" ht="14.4" thickTop="1" thickBot="1">
      <c r="E21605"/>
    </row>
    <row r="21606" spans="5:5" ht="14.4" thickTop="1" thickBot="1">
      <c r="E21606"/>
    </row>
    <row r="21607" spans="5:5" ht="14.4" thickTop="1" thickBot="1">
      <c r="E21607"/>
    </row>
    <row r="21608" spans="5:5" ht="14.4" thickTop="1" thickBot="1">
      <c r="E21608"/>
    </row>
    <row r="21609" spans="5:5" ht="14.4" thickTop="1" thickBot="1">
      <c r="E21609"/>
    </row>
    <row r="21610" spans="5:5" ht="14.4" thickTop="1" thickBot="1">
      <c r="E21610"/>
    </row>
    <row r="21611" spans="5:5" ht="14.4" thickTop="1" thickBot="1">
      <c r="E21611"/>
    </row>
    <row r="21612" spans="5:5" ht="14.4" thickTop="1" thickBot="1">
      <c r="E21612"/>
    </row>
    <row r="21613" spans="5:5" ht="14.4" thickTop="1" thickBot="1">
      <c r="E21613"/>
    </row>
    <row r="21614" spans="5:5" ht="14.4" thickTop="1" thickBot="1">
      <c r="E21614"/>
    </row>
    <row r="21615" spans="5:5" ht="14.4" thickTop="1" thickBot="1">
      <c r="E21615"/>
    </row>
    <row r="21616" spans="5:5" ht="14.4" thickTop="1" thickBot="1">
      <c r="E21616"/>
    </row>
    <row r="21617" spans="5:5" ht="14.4" thickTop="1" thickBot="1">
      <c r="E21617"/>
    </row>
    <row r="21618" spans="5:5" ht="14.4" thickTop="1" thickBot="1">
      <c r="E21618"/>
    </row>
    <row r="21619" spans="5:5" ht="14.4" thickTop="1" thickBot="1">
      <c r="E21619"/>
    </row>
    <row r="21620" spans="5:5" ht="14.4" thickTop="1" thickBot="1">
      <c r="E21620"/>
    </row>
    <row r="21621" spans="5:5" ht="14.4" thickTop="1" thickBot="1">
      <c r="E21621"/>
    </row>
    <row r="21622" spans="5:5" ht="14.4" thickTop="1" thickBot="1">
      <c r="E21622"/>
    </row>
    <row r="21623" spans="5:5" ht="14.4" thickTop="1" thickBot="1">
      <c r="E21623"/>
    </row>
    <row r="21624" spans="5:5" ht="14.4" thickTop="1" thickBot="1">
      <c r="E21624"/>
    </row>
    <row r="21625" spans="5:5" ht="14.4" thickTop="1" thickBot="1">
      <c r="E21625"/>
    </row>
    <row r="21626" spans="5:5" ht="14.4" thickTop="1" thickBot="1">
      <c r="E21626"/>
    </row>
    <row r="21627" spans="5:5" ht="14.4" thickTop="1" thickBot="1">
      <c r="E21627"/>
    </row>
    <row r="21628" spans="5:5" ht="13.8" thickTop="1">
      <c r="E21628"/>
    </row>
    <row r="21629" spans="5:5">
      <c r="E21629"/>
    </row>
    <row r="21630" spans="5:5">
      <c r="E21630"/>
    </row>
    <row r="21631" spans="5:5">
      <c r="E21631"/>
    </row>
    <row r="21632" spans="5:5">
      <c r="E21632"/>
    </row>
    <row r="21633" spans="5:5">
      <c r="E21633"/>
    </row>
    <row r="21634" spans="5:5">
      <c r="E21634"/>
    </row>
    <row r="21635" spans="5:5">
      <c r="E21635"/>
    </row>
    <row r="21636" spans="5:5">
      <c r="E21636"/>
    </row>
    <row r="21637" spans="5:5">
      <c r="E21637"/>
    </row>
    <row r="21638" spans="5:5">
      <c r="E21638"/>
    </row>
    <row r="21639" spans="5:5">
      <c r="E21639"/>
    </row>
    <row r="21640" spans="5:5">
      <c r="E21640"/>
    </row>
    <row r="21641" spans="5:5" ht="13.8" thickBot="1">
      <c r="E21641"/>
    </row>
    <row r="21642" spans="5:5" ht="14.4" thickTop="1" thickBot="1">
      <c r="E21642"/>
    </row>
    <row r="21643" spans="5:5" ht="14.4" thickTop="1" thickBot="1">
      <c r="E21643"/>
    </row>
    <row r="21644" spans="5:5" ht="14.4" thickTop="1" thickBot="1">
      <c r="E21644"/>
    </row>
    <row r="21645" spans="5:5" ht="14.4" thickTop="1" thickBot="1">
      <c r="E21645"/>
    </row>
    <row r="21646" spans="5:5" ht="14.4" thickTop="1" thickBot="1">
      <c r="E21646"/>
    </row>
    <row r="21647" spans="5:5" ht="14.4" thickTop="1" thickBot="1">
      <c r="E21647"/>
    </row>
    <row r="21648" spans="5:5" ht="14.4" thickTop="1" thickBot="1">
      <c r="E21648"/>
    </row>
    <row r="21649" spans="5:5" ht="14.4" thickTop="1" thickBot="1">
      <c r="E21649"/>
    </row>
    <row r="21650" spans="5:5" ht="14.4" thickTop="1" thickBot="1">
      <c r="E21650"/>
    </row>
    <row r="21651" spans="5:5" ht="14.4" thickTop="1" thickBot="1">
      <c r="E21651"/>
    </row>
    <row r="21652" spans="5:5" ht="14.4" thickTop="1" thickBot="1">
      <c r="E21652"/>
    </row>
    <row r="21653" spans="5:5" ht="14.4" thickTop="1" thickBot="1">
      <c r="E21653"/>
    </row>
    <row r="21654" spans="5:5" ht="14.4" thickTop="1" thickBot="1">
      <c r="E21654"/>
    </row>
    <row r="21655" spans="5:5" ht="14.4" thickTop="1" thickBot="1">
      <c r="E21655"/>
    </row>
    <row r="21656" spans="5:5" ht="14.4" thickTop="1" thickBot="1">
      <c r="E21656"/>
    </row>
    <row r="21657" spans="5:5" ht="14.4" thickTop="1" thickBot="1">
      <c r="E21657"/>
    </row>
    <row r="21658" spans="5:5" ht="14.4" thickTop="1" thickBot="1">
      <c r="E21658"/>
    </row>
    <row r="21659" spans="5:5" ht="14.4" thickTop="1" thickBot="1">
      <c r="E21659"/>
    </row>
    <row r="21660" spans="5:5" ht="14.4" thickTop="1" thickBot="1">
      <c r="E21660"/>
    </row>
    <row r="21661" spans="5:5" ht="14.4" thickTop="1" thickBot="1">
      <c r="E21661"/>
    </row>
    <row r="21662" spans="5:5" ht="14.4" thickTop="1" thickBot="1">
      <c r="E21662"/>
    </row>
    <row r="21663" spans="5:5" ht="14.4" thickTop="1" thickBot="1">
      <c r="E21663"/>
    </row>
    <row r="21664" spans="5:5" ht="14.4" thickTop="1" thickBot="1">
      <c r="E21664"/>
    </row>
    <row r="21665" spans="5:5" ht="14.4" thickTop="1" thickBot="1">
      <c r="E21665"/>
    </row>
    <row r="21666" spans="5:5" ht="14.4" thickTop="1" thickBot="1">
      <c r="E21666"/>
    </row>
    <row r="21667" spans="5:5" ht="14.4" thickTop="1" thickBot="1">
      <c r="E21667"/>
    </row>
    <row r="21668" spans="5:5" ht="14.4" thickTop="1" thickBot="1">
      <c r="E21668"/>
    </row>
    <row r="21669" spans="5:5" ht="14.4" thickTop="1" thickBot="1">
      <c r="E21669"/>
    </row>
    <row r="21670" spans="5:5" ht="14.4" thickTop="1" thickBot="1">
      <c r="E21670"/>
    </row>
    <row r="21671" spans="5:5" ht="14.4" thickTop="1" thickBot="1">
      <c r="E21671"/>
    </row>
    <row r="21672" spans="5:5" ht="14.4" thickTop="1" thickBot="1">
      <c r="E21672"/>
    </row>
    <row r="21673" spans="5:5" ht="14.4" thickTop="1" thickBot="1">
      <c r="E21673"/>
    </row>
    <row r="21674" spans="5:5" ht="14.4" thickTop="1" thickBot="1">
      <c r="E21674"/>
    </row>
    <row r="21675" spans="5:5" ht="14.4" thickTop="1" thickBot="1">
      <c r="E21675"/>
    </row>
    <row r="21676" spans="5:5" ht="14.4" thickTop="1" thickBot="1">
      <c r="E21676"/>
    </row>
    <row r="21677" spans="5:5" ht="14.4" thickTop="1" thickBot="1">
      <c r="E21677"/>
    </row>
    <row r="21678" spans="5:5" ht="14.4" thickTop="1" thickBot="1">
      <c r="E21678"/>
    </row>
    <row r="21679" spans="5:5" ht="14.4" thickTop="1" thickBot="1">
      <c r="E21679"/>
    </row>
    <row r="21680" spans="5:5" ht="14.4" thickTop="1" thickBot="1">
      <c r="E21680"/>
    </row>
    <row r="21681" spans="5:5" ht="14.4" thickTop="1" thickBot="1">
      <c r="E21681"/>
    </row>
    <row r="21682" spans="5:5" ht="14.4" thickTop="1" thickBot="1">
      <c r="E21682"/>
    </row>
    <row r="21683" spans="5:5" ht="14.4" thickTop="1" thickBot="1">
      <c r="E21683"/>
    </row>
    <row r="21684" spans="5:5" ht="14.4" thickTop="1" thickBot="1">
      <c r="E21684"/>
    </row>
    <row r="21685" spans="5:5" ht="14.4" thickTop="1" thickBot="1">
      <c r="E21685"/>
    </row>
    <row r="21686" spans="5:5" ht="14.4" thickTop="1" thickBot="1">
      <c r="E21686"/>
    </row>
    <row r="21687" spans="5:5" ht="14.4" thickTop="1" thickBot="1">
      <c r="E21687"/>
    </row>
    <row r="21688" spans="5:5" ht="14.4" thickTop="1" thickBot="1">
      <c r="E21688"/>
    </row>
    <row r="21689" spans="5:5" ht="14.4" thickTop="1" thickBot="1">
      <c r="E21689"/>
    </row>
    <row r="21690" spans="5:5" ht="14.4" thickTop="1" thickBot="1">
      <c r="E21690"/>
    </row>
    <row r="21691" spans="5:5" ht="14.4" thickTop="1" thickBot="1">
      <c r="E21691"/>
    </row>
    <row r="21692" spans="5:5" ht="14.4" thickTop="1" thickBot="1">
      <c r="E21692"/>
    </row>
    <row r="21693" spans="5:5" ht="14.4" thickTop="1" thickBot="1">
      <c r="E21693"/>
    </row>
    <row r="21694" spans="5:5" ht="14.4" thickTop="1" thickBot="1">
      <c r="E21694"/>
    </row>
    <row r="21695" spans="5:5" ht="14.4" thickTop="1" thickBot="1">
      <c r="E21695"/>
    </row>
    <row r="21696" spans="5:5" ht="14.4" thickTop="1" thickBot="1">
      <c r="E21696"/>
    </row>
    <row r="21697" spans="5:5" ht="14.4" thickTop="1" thickBot="1">
      <c r="E21697"/>
    </row>
    <row r="21698" spans="5:5" ht="13.8" thickTop="1">
      <c r="E21698"/>
    </row>
    <row r="21699" spans="5:5">
      <c r="E21699"/>
    </row>
    <row r="21700" spans="5:5">
      <c r="E21700"/>
    </row>
    <row r="21701" spans="5:5">
      <c r="E21701"/>
    </row>
    <row r="21702" spans="5:5">
      <c r="E21702"/>
    </row>
    <row r="21703" spans="5:5">
      <c r="E21703"/>
    </row>
    <row r="21704" spans="5:5">
      <c r="E21704"/>
    </row>
    <row r="21705" spans="5:5">
      <c r="E21705"/>
    </row>
    <row r="21706" spans="5:5">
      <c r="E21706"/>
    </row>
    <row r="21707" spans="5:5">
      <c r="E21707"/>
    </row>
    <row r="21708" spans="5:5">
      <c r="E21708"/>
    </row>
    <row r="21709" spans="5:5">
      <c r="E21709"/>
    </row>
    <row r="21710" spans="5:5">
      <c r="E21710"/>
    </row>
    <row r="21711" spans="5:5" ht="13.8" thickBot="1">
      <c r="E21711"/>
    </row>
    <row r="21712" spans="5:5" ht="14.4" thickTop="1" thickBot="1">
      <c r="E21712"/>
    </row>
    <row r="21713" spans="5:5" ht="14.4" thickTop="1" thickBot="1">
      <c r="E21713"/>
    </row>
    <row r="21714" spans="5:5" ht="14.4" thickTop="1" thickBot="1">
      <c r="E21714"/>
    </row>
    <row r="21715" spans="5:5" ht="14.4" thickTop="1" thickBot="1">
      <c r="E21715"/>
    </row>
    <row r="21716" spans="5:5" ht="14.4" thickTop="1" thickBot="1">
      <c r="E21716"/>
    </row>
    <row r="21717" spans="5:5" ht="14.4" thickTop="1" thickBot="1">
      <c r="E21717"/>
    </row>
    <row r="21718" spans="5:5" ht="14.4" thickTop="1" thickBot="1">
      <c r="E21718"/>
    </row>
    <row r="21719" spans="5:5" ht="14.4" thickTop="1" thickBot="1">
      <c r="E21719"/>
    </row>
    <row r="21720" spans="5:5" ht="14.4" thickTop="1" thickBot="1">
      <c r="E21720"/>
    </row>
    <row r="21721" spans="5:5" ht="14.4" thickTop="1" thickBot="1">
      <c r="E21721"/>
    </row>
    <row r="21722" spans="5:5" ht="14.4" thickTop="1" thickBot="1">
      <c r="E21722"/>
    </row>
    <row r="21723" spans="5:5" ht="14.4" thickTop="1" thickBot="1">
      <c r="E21723"/>
    </row>
    <row r="21724" spans="5:5" ht="14.4" thickTop="1" thickBot="1">
      <c r="E21724"/>
    </row>
    <row r="21725" spans="5:5" ht="14.4" thickTop="1" thickBot="1">
      <c r="E21725"/>
    </row>
    <row r="21726" spans="5:5" ht="14.4" thickTop="1" thickBot="1">
      <c r="E21726"/>
    </row>
    <row r="21727" spans="5:5" ht="14.4" thickTop="1" thickBot="1">
      <c r="E21727"/>
    </row>
    <row r="21728" spans="5:5" ht="14.4" thickTop="1" thickBot="1">
      <c r="E21728"/>
    </row>
    <row r="21729" spans="5:5" ht="14.4" thickTop="1" thickBot="1">
      <c r="E21729"/>
    </row>
    <row r="21730" spans="5:5" ht="14.4" thickTop="1" thickBot="1">
      <c r="E21730"/>
    </row>
    <row r="21731" spans="5:5" ht="14.4" thickTop="1" thickBot="1">
      <c r="E21731"/>
    </row>
    <row r="21732" spans="5:5" ht="14.4" thickTop="1" thickBot="1">
      <c r="E21732"/>
    </row>
    <row r="21733" spans="5:5" ht="14.4" thickTop="1" thickBot="1">
      <c r="E21733"/>
    </row>
    <row r="21734" spans="5:5" ht="14.4" thickTop="1" thickBot="1">
      <c r="E21734"/>
    </row>
    <row r="21735" spans="5:5" ht="14.4" thickTop="1" thickBot="1">
      <c r="E21735"/>
    </row>
    <row r="21736" spans="5:5" ht="14.4" thickTop="1" thickBot="1">
      <c r="E21736"/>
    </row>
    <row r="21737" spans="5:5" ht="14.4" thickTop="1" thickBot="1">
      <c r="E21737"/>
    </row>
    <row r="21738" spans="5:5" ht="14.4" thickTop="1" thickBot="1">
      <c r="E21738"/>
    </row>
    <row r="21739" spans="5:5" ht="14.4" thickTop="1" thickBot="1">
      <c r="E21739"/>
    </row>
    <row r="21740" spans="5:5" ht="14.4" thickTop="1" thickBot="1">
      <c r="E21740"/>
    </row>
    <row r="21741" spans="5:5" ht="14.4" thickTop="1" thickBot="1">
      <c r="E21741"/>
    </row>
    <row r="21742" spans="5:5" ht="14.4" thickTop="1" thickBot="1">
      <c r="E21742"/>
    </row>
    <row r="21743" spans="5:5" ht="14.4" thickTop="1" thickBot="1">
      <c r="E21743"/>
    </row>
    <row r="21744" spans="5:5" ht="14.4" thickTop="1" thickBot="1">
      <c r="E21744"/>
    </row>
    <row r="21745" spans="5:5" ht="14.4" thickTop="1" thickBot="1">
      <c r="E21745"/>
    </row>
    <row r="21746" spans="5:5" ht="14.4" thickTop="1" thickBot="1">
      <c r="E21746"/>
    </row>
    <row r="21747" spans="5:5" ht="14.4" thickTop="1" thickBot="1">
      <c r="E21747"/>
    </row>
    <row r="21748" spans="5:5" ht="14.4" thickTop="1" thickBot="1">
      <c r="E21748"/>
    </row>
    <row r="21749" spans="5:5" ht="14.4" thickTop="1" thickBot="1">
      <c r="E21749"/>
    </row>
    <row r="21750" spans="5:5" ht="14.4" thickTop="1" thickBot="1">
      <c r="E21750"/>
    </row>
    <row r="21751" spans="5:5" ht="14.4" thickTop="1" thickBot="1">
      <c r="E21751"/>
    </row>
    <row r="21752" spans="5:5" ht="14.4" thickTop="1" thickBot="1">
      <c r="E21752"/>
    </row>
    <row r="21753" spans="5:5" ht="14.4" thickTop="1" thickBot="1">
      <c r="E21753"/>
    </row>
    <row r="21754" spans="5:5" ht="14.4" thickTop="1" thickBot="1">
      <c r="E21754"/>
    </row>
    <row r="21755" spans="5:5" ht="14.4" thickTop="1" thickBot="1">
      <c r="E21755"/>
    </row>
    <row r="21756" spans="5:5" ht="14.4" thickTop="1" thickBot="1">
      <c r="E21756"/>
    </row>
    <row r="21757" spans="5:5" ht="14.4" thickTop="1" thickBot="1">
      <c r="E21757"/>
    </row>
    <row r="21758" spans="5:5" ht="14.4" thickTop="1" thickBot="1">
      <c r="E21758"/>
    </row>
    <row r="21759" spans="5:5" ht="14.4" thickTop="1" thickBot="1">
      <c r="E21759"/>
    </row>
    <row r="21760" spans="5:5" ht="14.4" thickTop="1" thickBot="1">
      <c r="E21760"/>
    </row>
    <row r="21761" spans="5:5" ht="14.4" thickTop="1" thickBot="1">
      <c r="E21761"/>
    </row>
    <row r="21762" spans="5:5" ht="14.4" thickTop="1" thickBot="1">
      <c r="E21762"/>
    </row>
    <row r="21763" spans="5:5" ht="14.4" thickTop="1" thickBot="1">
      <c r="E21763"/>
    </row>
    <row r="21764" spans="5:5" ht="14.4" thickTop="1" thickBot="1">
      <c r="E21764"/>
    </row>
    <row r="21765" spans="5:5" ht="14.4" thickTop="1" thickBot="1">
      <c r="E21765"/>
    </row>
    <row r="21766" spans="5:5" ht="14.4" thickTop="1" thickBot="1">
      <c r="E21766"/>
    </row>
    <row r="21767" spans="5:5" ht="14.4" thickTop="1" thickBot="1">
      <c r="E21767"/>
    </row>
    <row r="21768" spans="5:5" ht="13.8" thickTop="1">
      <c r="E21768"/>
    </row>
    <row r="21769" spans="5:5">
      <c r="E21769"/>
    </row>
    <row r="21770" spans="5:5">
      <c r="E21770"/>
    </row>
    <row r="21771" spans="5:5">
      <c r="E21771"/>
    </row>
    <row r="21772" spans="5:5">
      <c r="E21772"/>
    </row>
    <row r="21773" spans="5:5">
      <c r="E21773"/>
    </row>
    <row r="21774" spans="5:5">
      <c r="E21774"/>
    </row>
    <row r="21775" spans="5:5">
      <c r="E21775"/>
    </row>
    <row r="21776" spans="5:5">
      <c r="E21776"/>
    </row>
    <row r="21777" spans="5:5">
      <c r="E21777"/>
    </row>
    <row r="21778" spans="5:5">
      <c r="E21778"/>
    </row>
    <row r="21779" spans="5:5">
      <c r="E21779"/>
    </row>
    <row r="21780" spans="5:5">
      <c r="E21780"/>
    </row>
    <row r="21781" spans="5:5" ht="13.8" thickBot="1">
      <c r="E21781"/>
    </row>
    <row r="21782" spans="5:5" ht="14.4" thickTop="1" thickBot="1">
      <c r="E21782"/>
    </row>
    <row r="21783" spans="5:5" ht="14.4" thickTop="1" thickBot="1">
      <c r="E21783"/>
    </row>
    <row r="21784" spans="5:5" ht="14.4" thickTop="1" thickBot="1">
      <c r="E21784"/>
    </row>
    <row r="21785" spans="5:5" ht="14.4" thickTop="1" thickBot="1">
      <c r="E21785"/>
    </row>
    <row r="21786" spans="5:5" ht="14.4" thickTop="1" thickBot="1">
      <c r="E21786"/>
    </row>
    <row r="21787" spans="5:5" ht="14.4" thickTop="1" thickBot="1">
      <c r="E21787"/>
    </row>
    <row r="21788" spans="5:5" ht="14.4" thickTop="1" thickBot="1">
      <c r="E21788"/>
    </row>
    <row r="21789" spans="5:5" ht="14.4" thickTop="1" thickBot="1">
      <c r="E21789"/>
    </row>
    <row r="21790" spans="5:5" ht="14.4" thickTop="1" thickBot="1">
      <c r="E21790"/>
    </row>
    <row r="21791" spans="5:5" ht="14.4" thickTop="1" thickBot="1">
      <c r="E21791"/>
    </row>
    <row r="21792" spans="5:5" ht="14.4" thickTop="1" thickBot="1">
      <c r="E21792"/>
    </row>
    <row r="21793" spans="5:5" ht="14.4" thickTop="1" thickBot="1">
      <c r="E21793"/>
    </row>
    <row r="21794" spans="5:5" ht="14.4" thickTop="1" thickBot="1">
      <c r="E21794"/>
    </row>
    <row r="21795" spans="5:5" ht="14.4" thickTop="1" thickBot="1">
      <c r="E21795"/>
    </row>
    <row r="21796" spans="5:5" ht="14.4" thickTop="1" thickBot="1">
      <c r="E21796"/>
    </row>
    <row r="21797" spans="5:5" ht="14.4" thickTop="1" thickBot="1">
      <c r="E21797"/>
    </row>
    <row r="21798" spans="5:5" ht="14.4" thickTop="1" thickBot="1">
      <c r="E21798"/>
    </row>
    <row r="21799" spans="5:5" ht="14.4" thickTop="1" thickBot="1">
      <c r="E21799"/>
    </row>
    <row r="21800" spans="5:5" ht="14.4" thickTop="1" thickBot="1">
      <c r="E21800"/>
    </row>
    <row r="21801" spans="5:5" ht="14.4" thickTop="1" thickBot="1">
      <c r="E21801"/>
    </row>
    <row r="21802" spans="5:5" ht="14.4" thickTop="1" thickBot="1">
      <c r="E21802"/>
    </row>
    <row r="21803" spans="5:5" ht="14.4" thickTop="1" thickBot="1">
      <c r="E21803"/>
    </row>
    <row r="21804" spans="5:5" ht="14.4" thickTop="1" thickBot="1">
      <c r="E21804"/>
    </row>
    <row r="21805" spans="5:5" ht="14.4" thickTop="1" thickBot="1">
      <c r="E21805"/>
    </row>
    <row r="21806" spans="5:5" ht="14.4" thickTop="1" thickBot="1">
      <c r="E21806"/>
    </row>
    <row r="21807" spans="5:5" ht="14.4" thickTop="1" thickBot="1">
      <c r="E21807"/>
    </row>
    <row r="21808" spans="5:5" ht="14.4" thickTop="1" thickBot="1">
      <c r="E21808"/>
    </row>
    <row r="21809" spans="5:5" ht="14.4" thickTop="1" thickBot="1">
      <c r="E21809"/>
    </row>
    <row r="21810" spans="5:5" ht="14.4" thickTop="1" thickBot="1">
      <c r="E21810"/>
    </row>
    <row r="21811" spans="5:5" ht="14.4" thickTop="1" thickBot="1">
      <c r="E21811"/>
    </row>
    <row r="21812" spans="5:5" ht="14.4" thickTop="1" thickBot="1">
      <c r="E21812"/>
    </row>
    <row r="21813" spans="5:5" ht="14.4" thickTop="1" thickBot="1">
      <c r="E21813"/>
    </row>
    <row r="21814" spans="5:5" ht="14.4" thickTop="1" thickBot="1">
      <c r="E21814"/>
    </row>
    <row r="21815" spans="5:5" ht="14.4" thickTop="1" thickBot="1">
      <c r="E21815"/>
    </row>
    <row r="21816" spans="5:5" ht="14.4" thickTop="1" thickBot="1">
      <c r="E21816"/>
    </row>
    <row r="21817" spans="5:5" ht="14.4" thickTop="1" thickBot="1">
      <c r="E21817"/>
    </row>
    <row r="21818" spans="5:5" ht="14.4" thickTop="1" thickBot="1">
      <c r="E21818"/>
    </row>
    <row r="21819" spans="5:5" ht="14.4" thickTop="1" thickBot="1">
      <c r="E21819"/>
    </row>
    <row r="21820" spans="5:5" ht="14.4" thickTop="1" thickBot="1">
      <c r="E21820"/>
    </row>
    <row r="21821" spans="5:5" ht="14.4" thickTop="1" thickBot="1">
      <c r="E21821"/>
    </row>
    <row r="21822" spans="5:5" ht="14.4" thickTop="1" thickBot="1">
      <c r="E21822"/>
    </row>
    <row r="21823" spans="5:5" ht="14.4" thickTop="1" thickBot="1">
      <c r="E21823"/>
    </row>
    <row r="21824" spans="5:5" ht="14.4" thickTop="1" thickBot="1">
      <c r="E21824"/>
    </row>
    <row r="21825" spans="5:5" ht="14.4" thickTop="1" thickBot="1">
      <c r="E21825"/>
    </row>
    <row r="21826" spans="5:5" ht="14.4" thickTop="1" thickBot="1">
      <c r="E21826"/>
    </row>
    <row r="21827" spans="5:5" ht="14.4" thickTop="1" thickBot="1">
      <c r="E21827"/>
    </row>
    <row r="21828" spans="5:5" ht="14.4" thickTop="1" thickBot="1">
      <c r="E21828"/>
    </row>
    <row r="21829" spans="5:5" ht="14.4" thickTop="1" thickBot="1">
      <c r="E21829"/>
    </row>
    <row r="21830" spans="5:5" ht="14.4" thickTop="1" thickBot="1">
      <c r="E21830"/>
    </row>
    <row r="21831" spans="5:5" ht="14.4" thickTop="1" thickBot="1">
      <c r="E21831"/>
    </row>
    <row r="21832" spans="5:5" ht="14.4" thickTop="1" thickBot="1">
      <c r="E21832"/>
    </row>
    <row r="21833" spans="5:5" ht="14.4" thickTop="1" thickBot="1">
      <c r="E21833"/>
    </row>
    <row r="21834" spans="5:5" ht="14.4" thickTop="1" thickBot="1">
      <c r="E21834"/>
    </row>
    <row r="21835" spans="5:5" ht="14.4" thickTop="1" thickBot="1">
      <c r="E21835"/>
    </row>
    <row r="21836" spans="5:5" ht="14.4" thickTop="1" thickBot="1">
      <c r="E21836"/>
    </row>
    <row r="21837" spans="5:5" ht="14.4" thickTop="1" thickBot="1">
      <c r="E21837"/>
    </row>
    <row r="21838" spans="5:5" ht="13.8" thickTop="1">
      <c r="E21838"/>
    </row>
    <row r="21839" spans="5:5">
      <c r="E21839"/>
    </row>
    <row r="21840" spans="5:5">
      <c r="E21840"/>
    </row>
    <row r="21841" spans="5:5">
      <c r="E21841"/>
    </row>
    <row r="21842" spans="5:5">
      <c r="E21842"/>
    </row>
    <row r="21843" spans="5:5">
      <c r="E21843"/>
    </row>
    <row r="21844" spans="5:5">
      <c r="E21844"/>
    </row>
    <row r="21845" spans="5:5">
      <c r="E21845"/>
    </row>
    <row r="21846" spans="5:5">
      <c r="E21846"/>
    </row>
    <row r="21847" spans="5:5">
      <c r="E21847"/>
    </row>
    <row r="21848" spans="5:5">
      <c r="E21848"/>
    </row>
    <row r="21849" spans="5:5">
      <c r="E21849"/>
    </row>
    <row r="21850" spans="5:5">
      <c r="E21850"/>
    </row>
    <row r="21851" spans="5:5" ht="13.8" thickBot="1">
      <c r="E21851"/>
    </row>
    <row r="21852" spans="5:5" ht="14.4" thickTop="1" thickBot="1">
      <c r="E21852"/>
    </row>
    <row r="21853" spans="5:5" ht="14.4" thickTop="1" thickBot="1">
      <c r="E21853"/>
    </row>
    <row r="21854" spans="5:5" ht="14.4" thickTop="1" thickBot="1">
      <c r="E21854"/>
    </row>
    <row r="21855" spans="5:5" ht="14.4" thickTop="1" thickBot="1">
      <c r="E21855"/>
    </row>
    <row r="21856" spans="5:5" ht="14.4" thickTop="1" thickBot="1">
      <c r="E21856"/>
    </row>
    <row r="21857" spans="5:5" ht="14.4" thickTop="1" thickBot="1">
      <c r="E21857"/>
    </row>
    <row r="21858" spans="5:5" ht="14.4" thickTop="1" thickBot="1">
      <c r="E21858"/>
    </row>
    <row r="21859" spans="5:5" ht="14.4" thickTop="1" thickBot="1">
      <c r="E21859"/>
    </row>
    <row r="21860" spans="5:5" ht="14.4" thickTop="1" thickBot="1">
      <c r="E21860"/>
    </row>
    <row r="21861" spans="5:5" ht="14.4" thickTop="1" thickBot="1">
      <c r="E21861"/>
    </row>
    <row r="21862" spans="5:5" ht="14.4" thickTop="1" thickBot="1">
      <c r="E21862"/>
    </row>
    <row r="21863" spans="5:5" ht="14.4" thickTop="1" thickBot="1">
      <c r="E21863"/>
    </row>
    <row r="21864" spans="5:5" ht="14.4" thickTop="1" thickBot="1">
      <c r="E21864"/>
    </row>
    <row r="21865" spans="5:5" ht="14.4" thickTop="1" thickBot="1">
      <c r="E21865"/>
    </row>
    <row r="21866" spans="5:5" ht="14.4" thickTop="1" thickBot="1">
      <c r="E21866"/>
    </row>
    <row r="21867" spans="5:5" ht="14.4" thickTop="1" thickBot="1">
      <c r="E21867"/>
    </row>
    <row r="21868" spans="5:5" ht="14.4" thickTop="1" thickBot="1">
      <c r="E21868"/>
    </row>
    <row r="21869" spans="5:5" ht="14.4" thickTop="1" thickBot="1">
      <c r="E21869"/>
    </row>
    <row r="21870" spans="5:5" ht="14.4" thickTop="1" thickBot="1">
      <c r="E21870"/>
    </row>
    <row r="21871" spans="5:5" ht="14.4" thickTop="1" thickBot="1">
      <c r="E21871"/>
    </row>
    <row r="21872" spans="5:5" ht="14.4" thickTop="1" thickBot="1">
      <c r="E21872"/>
    </row>
    <row r="21873" spans="5:5" ht="14.4" thickTop="1" thickBot="1">
      <c r="E21873"/>
    </row>
    <row r="21874" spans="5:5" ht="14.4" thickTop="1" thickBot="1">
      <c r="E21874"/>
    </row>
    <row r="21875" spans="5:5" ht="14.4" thickTop="1" thickBot="1">
      <c r="E21875"/>
    </row>
    <row r="21876" spans="5:5" ht="14.4" thickTop="1" thickBot="1">
      <c r="E21876"/>
    </row>
    <row r="21877" spans="5:5" ht="14.4" thickTop="1" thickBot="1">
      <c r="E21877"/>
    </row>
    <row r="21878" spans="5:5" ht="14.4" thickTop="1" thickBot="1">
      <c r="E21878"/>
    </row>
    <row r="21879" spans="5:5" ht="14.4" thickTop="1" thickBot="1">
      <c r="E21879"/>
    </row>
    <row r="21880" spans="5:5" ht="14.4" thickTop="1" thickBot="1">
      <c r="E21880"/>
    </row>
    <row r="21881" spans="5:5" ht="14.4" thickTop="1" thickBot="1">
      <c r="E21881"/>
    </row>
    <row r="21882" spans="5:5" ht="14.4" thickTop="1" thickBot="1">
      <c r="E21882"/>
    </row>
    <row r="21883" spans="5:5" ht="14.4" thickTop="1" thickBot="1">
      <c r="E21883"/>
    </row>
    <row r="21884" spans="5:5" ht="14.4" thickTop="1" thickBot="1">
      <c r="E21884"/>
    </row>
    <row r="21885" spans="5:5" ht="14.4" thickTop="1" thickBot="1">
      <c r="E21885"/>
    </row>
    <row r="21886" spans="5:5" ht="14.4" thickTop="1" thickBot="1">
      <c r="E21886"/>
    </row>
    <row r="21887" spans="5:5" ht="14.4" thickTop="1" thickBot="1">
      <c r="E21887"/>
    </row>
    <row r="21888" spans="5:5" ht="14.4" thickTop="1" thickBot="1">
      <c r="E21888"/>
    </row>
    <row r="21889" spans="5:5" ht="14.4" thickTop="1" thickBot="1">
      <c r="E21889"/>
    </row>
    <row r="21890" spans="5:5" ht="14.4" thickTop="1" thickBot="1">
      <c r="E21890"/>
    </row>
    <row r="21891" spans="5:5" ht="14.4" thickTop="1" thickBot="1">
      <c r="E21891"/>
    </row>
    <row r="21892" spans="5:5" ht="14.4" thickTop="1" thickBot="1">
      <c r="E21892"/>
    </row>
    <row r="21893" spans="5:5" ht="14.4" thickTop="1" thickBot="1">
      <c r="E21893"/>
    </row>
    <row r="21894" spans="5:5" ht="14.4" thickTop="1" thickBot="1">
      <c r="E21894"/>
    </row>
    <row r="21895" spans="5:5" ht="14.4" thickTop="1" thickBot="1">
      <c r="E21895"/>
    </row>
    <row r="21896" spans="5:5" ht="14.4" thickTop="1" thickBot="1">
      <c r="E21896"/>
    </row>
    <row r="21897" spans="5:5" ht="14.4" thickTop="1" thickBot="1">
      <c r="E21897"/>
    </row>
    <row r="21898" spans="5:5" ht="14.4" thickTop="1" thickBot="1">
      <c r="E21898"/>
    </row>
    <row r="21899" spans="5:5" ht="14.4" thickTop="1" thickBot="1">
      <c r="E21899"/>
    </row>
    <row r="21900" spans="5:5" ht="14.4" thickTop="1" thickBot="1">
      <c r="E21900"/>
    </row>
    <row r="21901" spans="5:5" ht="14.4" thickTop="1" thickBot="1">
      <c r="E21901"/>
    </row>
    <row r="21902" spans="5:5" ht="14.4" thickTop="1" thickBot="1">
      <c r="E21902"/>
    </row>
    <row r="21903" spans="5:5" ht="14.4" thickTop="1" thickBot="1">
      <c r="E21903"/>
    </row>
    <row r="21904" spans="5:5" ht="14.4" thickTop="1" thickBot="1">
      <c r="E21904"/>
    </row>
    <row r="21905" spans="5:5" ht="14.4" thickTop="1" thickBot="1">
      <c r="E21905"/>
    </row>
    <row r="21906" spans="5:5" ht="14.4" thickTop="1" thickBot="1">
      <c r="E21906"/>
    </row>
    <row r="21907" spans="5:5" ht="14.4" thickTop="1" thickBot="1">
      <c r="E21907"/>
    </row>
    <row r="21908" spans="5:5" ht="13.8" thickTop="1">
      <c r="E21908"/>
    </row>
    <row r="21909" spans="5:5">
      <c r="E21909"/>
    </row>
    <row r="21910" spans="5:5">
      <c r="E21910"/>
    </row>
    <row r="21911" spans="5:5">
      <c r="E21911"/>
    </row>
    <row r="21912" spans="5:5">
      <c r="E21912"/>
    </row>
    <row r="21913" spans="5:5">
      <c r="E21913"/>
    </row>
    <row r="21914" spans="5:5">
      <c r="E21914"/>
    </row>
    <row r="21915" spans="5:5">
      <c r="E21915"/>
    </row>
    <row r="21916" spans="5:5">
      <c r="E21916"/>
    </row>
    <row r="21917" spans="5:5">
      <c r="E21917"/>
    </row>
    <row r="21918" spans="5:5">
      <c r="E21918"/>
    </row>
    <row r="21919" spans="5:5">
      <c r="E21919"/>
    </row>
    <row r="21920" spans="5:5">
      <c r="E21920"/>
    </row>
    <row r="21921" spans="5:5" ht="13.8" thickBot="1">
      <c r="E21921"/>
    </row>
    <row r="21922" spans="5:5" ht="14.4" thickTop="1" thickBot="1">
      <c r="E21922"/>
    </row>
    <row r="21923" spans="5:5" ht="14.4" thickTop="1" thickBot="1">
      <c r="E21923"/>
    </row>
    <row r="21924" spans="5:5" ht="14.4" thickTop="1" thickBot="1">
      <c r="E21924"/>
    </row>
    <row r="21925" spans="5:5" ht="14.4" thickTop="1" thickBot="1">
      <c r="E21925"/>
    </row>
    <row r="21926" spans="5:5" ht="14.4" thickTop="1" thickBot="1">
      <c r="E21926"/>
    </row>
    <row r="21927" spans="5:5" ht="14.4" thickTop="1" thickBot="1">
      <c r="E21927"/>
    </row>
    <row r="21928" spans="5:5" ht="14.4" thickTop="1" thickBot="1">
      <c r="E21928"/>
    </row>
    <row r="21929" spans="5:5" ht="14.4" thickTop="1" thickBot="1">
      <c r="E21929"/>
    </row>
    <row r="21930" spans="5:5" ht="14.4" thickTop="1" thickBot="1">
      <c r="E21930"/>
    </row>
    <row r="21931" spans="5:5" ht="14.4" thickTop="1" thickBot="1">
      <c r="E21931"/>
    </row>
    <row r="21932" spans="5:5" ht="14.4" thickTop="1" thickBot="1">
      <c r="E21932"/>
    </row>
    <row r="21933" spans="5:5" ht="14.4" thickTop="1" thickBot="1">
      <c r="E21933"/>
    </row>
    <row r="21934" spans="5:5" ht="14.4" thickTop="1" thickBot="1">
      <c r="E21934"/>
    </row>
    <row r="21935" spans="5:5" ht="14.4" thickTop="1" thickBot="1">
      <c r="E21935"/>
    </row>
    <row r="21936" spans="5:5" ht="14.4" thickTop="1" thickBot="1">
      <c r="E21936"/>
    </row>
    <row r="21937" spans="5:5" ht="14.4" thickTop="1" thickBot="1">
      <c r="E21937"/>
    </row>
    <row r="21938" spans="5:5" ht="14.4" thickTop="1" thickBot="1">
      <c r="E21938"/>
    </row>
    <row r="21939" spans="5:5" ht="14.4" thickTop="1" thickBot="1">
      <c r="E21939"/>
    </row>
    <row r="21940" spans="5:5" ht="14.4" thickTop="1" thickBot="1">
      <c r="E21940"/>
    </row>
    <row r="21941" spans="5:5" ht="14.4" thickTop="1" thickBot="1">
      <c r="E21941"/>
    </row>
    <row r="21942" spans="5:5" ht="14.4" thickTop="1" thickBot="1">
      <c r="E21942"/>
    </row>
    <row r="21943" spans="5:5" ht="14.4" thickTop="1" thickBot="1">
      <c r="E21943"/>
    </row>
    <row r="21944" spans="5:5" ht="14.4" thickTop="1" thickBot="1">
      <c r="E21944"/>
    </row>
    <row r="21945" spans="5:5" ht="14.4" thickTop="1" thickBot="1">
      <c r="E21945"/>
    </row>
    <row r="21946" spans="5:5" ht="14.4" thickTop="1" thickBot="1">
      <c r="E21946"/>
    </row>
    <row r="21947" spans="5:5" ht="14.4" thickTop="1" thickBot="1">
      <c r="E21947"/>
    </row>
    <row r="21948" spans="5:5" ht="14.4" thickTop="1" thickBot="1">
      <c r="E21948"/>
    </row>
    <row r="21949" spans="5:5" ht="14.4" thickTop="1" thickBot="1">
      <c r="E21949"/>
    </row>
    <row r="21950" spans="5:5" ht="14.4" thickTop="1" thickBot="1">
      <c r="E21950"/>
    </row>
    <row r="21951" spans="5:5" ht="14.4" thickTop="1" thickBot="1">
      <c r="E21951"/>
    </row>
    <row r="21952" spans="5:5" ht="14.4" thickTop="1" thickBot="1">
      <c r="E21952"/>
    </row>
    <row r="21953" spans="5:5" ht="14.4" thickTop="1" thickBot="1">
      <c r="E21953"/>
    </row>
    <row r="21954" spans="5:5" ht="14.4" thickTop="1" thickBot="1">
      <c r="E21954"/>
    </row>
    <row r="21955" spans="5:5" ht="14.4" thickTop="1" thickBot="1">
      <c r="E21955"/>
    </row>
    <row r="21956" spans="5:5" ht="14.4" thickTop="1" thickBot="1">
      <c r="E21956"/>
    </row>
    <row r="21957" spans="5:5" ht="14.4" thickTop="1" thickBot="1">
      <c r="E21957"/>
    </row>
    <row r="21958" spans="5:5" ht="14.4" thickTop="1" thickBot="1">
      <c r="E21958"/>
    </row>
    <row r="21959" spans="5:5" ht="14.4" thickTop="1" thickBot="1">
      <c r="E21959"/>
    </row>
    <row r="21960" spans="5:5" ht="14.4" thickTop="1" thickBot="1">
      <c r="E21960"/>
    </row>
    <row r="21961" spans="5:5" ht="14.4" thickTop="1" thickBot="1">
      <c r="E21961"/>
    </row>
    <row r="21962" spans="5:5" ht="14.4" thickTop="1" thickBot="1">
      <c r="E21962"/>
    </row>
    <row r="21963" spans="5:5" ht="14.4" thickTop="1" thickBot="1">
      <c r="E21963"/>
    </row>
    <row r="21964" spans="5:5" ht="14.4" thickTop="1" thickBot="1">
      <c r="E21964"/>
    </row>
    <row r="21965" spans="5:5" ht="14.4" thickTop="1" thickBot="1">
      <c r="E21965"/>
    </row>
    <row r="21966" spans="5:5" ht="14.4" thickTop="1" thickBot="1">
      <c r="E21966"/>
    </row>
    <row r="21967" spans="5:5" ht="14.4" thickTop="1" thickBot="1">
      <c r="E21967"/>
    </row>
    <row r="21968" spans="5:5" ht="14.4" thickTop="1" thickBot="1">
      <c r="E21968"/>
    </row>
    <row r="21969" spans="5:5" ht="14.4" thickTop="1" thickBot="1">
      <c r="E21969"/>
    </row>
    <row r="21970" spans="5:5" ht="14.4" thickTop="1" thickBot="1">
      <c r="E21970"/>
    </row>
    <row r="21971" spans="5:5" ht="14.4" thickTop="1" thickBot="1">
      <c r="E21971"/>
    </row>
    <row r="21972" spans="5:5" ht="14.4" thickTop="1" thickBot="1">
      <c r="E21972"/>
    </row>
    <row r="21973" spans="5:5" ht="14.4" thickTop="1" thickBot="1">
      <c r="E21973"/>
    </row>
    <row r="21974" spans="5:5" ht="14.4" thickTop="1" thickBot="1">
      <c r="E21974"/>
    </row>
    <row r="21975" spans="5:5" ht="14.4" thickTop="1" thickBot="1">
      <c r="E21975"/>
    </row>
    <row r="21976" spans="5:5" ht="14.4" thickTop="1" thickBot="1">
      <c r="E21976"/>
    </row>
    <row r="21977" spans="5:5" ht="14.4" thickTop="1" thickBot="1">
      <c r="E21977"/>
    </row>
    <row r="21978" spans="5:5" ht="13.8" thickTop="1">
      <c r="E21978"/>
    </row>
    <row r="21979" spans="5:5">
      <c r="E21979"/>
    </row>
    <row r="21980" spans="5:5">
      <c r="E21980"/>
    </row>
    <row r="21981" spans="5:5">
      <c r="E21981"/>
    </row>
    <row r="21982" spans="5:5">
      <c r="E21982"/>
    </row>
    <row r="21983" spans="5:5">
      <c r="E21983"/>
    </row>
    <row r="21984" spans="5:5">
      <c r="E21984"/>
    </row>
    <row r="21985" spans="5:5">
      <c r="E21985"/>
    </row>
    <row r="21986" spans="5:5">
      <c r="E21986"/>
    </row>
    <row r="21987" spans="5:5">
      <c r="E21987"/>
    </row>
    <row r="21988" spans="5:5">
      <c r="E21988"/>
    </row>
    <row r="21989" spans="5:5">
      <c r="E21989"/>
    </row>
    <row r="21990" spans="5:5">
      <c r="E21990"/>
    </row>
    <row r="21991" spans="5:5" ht="13.8" thickBot="1">
      <c r="E21991"/>
    </row>
    <row r="21992" spans="5:5" ht="14.4" thickTop="1" thickBot="1">
      <c r="E21992"/>
    </row>
    <row r="21993" spans="5:5" ht="14.4" thickTop="1" thickBot="1">
      <c r="E21993"/>
    </row>
    <row r="21994" spans="5:5" ht="14.4" thickTop="1" thickBot="1">
      <c r="E21994"/>
    </row>
    <row r="21995" spans="5:5" ht="14.4" thickTop="1" thickBot="1">
      <c r="E21995"/>
    </row>
    <row r="21996" spans="5:5" ht="14.4" thickTop="1" thickBot="1">
      <c r="E21996"/>
    </row>
    <row r="21997" spans="5:5" ht="14.4" thickTop="1" thickBot="1">
      <c r="E21997"/>
    </row>
    <row r="21998" spans="5:5" ht="14.4" thickTop="1" thickBot="1">
      <c r="E21998"/>
    </row>
    <row r="21999" spans="5:5" ht="14.4" thickTop="1" thickBot="1">
      <c r="E21999"/>
    </row>
    <row r="22000" spans="5:5" ht="14.4" thickTop="1" thickBot="1">
      <c r="E22000"/>
    </row>
    <row r="22001" spans="5:5" ht="14.4" thickTop="1" thickBot="1">
      <c r="E22001"/>
    </row>
    <row r="22002" spans="5:5" ht="14.4" thickTop="1" thickBot="1">
      <c r="E22002"/>
    </row>
    <row r="22003" spans="5:5" ht="14.4" thickTop="1" thickBot="1">
      <c r="E22003"/>
    </row>
    <row r="22004" spans="5:5" ht="14.4" thickTop="1" thickBot="1">
      <c r="E22004"/>
    </row>
    <row r="22005" spans="5:5" ht="14.4" thickTop="1" thickBot="1">
      <c r="E22005"/>
    </row>
    <row r="22006" spans="5:5" ht="14.4" thickTop="1" thickBot="1">
      <c r="E22006"/>
    </row>
    <row r="22007" spans="5:5" ht="14.4" thickTop="1" thickBot="1">
      <c r="E22007"/>
    </row>
    <row r="22008" spans="5:5" ht="14.4" thickTop="1" thickBot="1">
      <c r="E22008"/>
    </row>
    <row r="22009" spans="5:5" ht="14.4" thickTop="1" thickBot="1">
      <c r="E22009"/>
    </row>
    <row r="22010" spans="5:5" ht="14.4" thickTop="1" thickBot="1">
      <c r="E22010"/>
    </row>
    <row r="22011" spans="5:5" ht="14.4" thickTop="1" thickBot="1">
      <c r="E22011"/>
    </row>
    <row r="22012" spans="5:5" ht="14.4" thickTop="1" thickBot="1">
      <c r="E22012"/>
    </row>
    <row r="22013" spans="5:5" ht="14.4" thickTop="1" thickBot="1">
      <c r="E22013"/>
    </row>
    <row r="22014" spans="5:5" ht="14.4" thickTop="1" thickBot="1">
      <c r="E22014"/>
    </row>
    <row r="22015" spans="5:5" ht="14.4" thickTop="1" thickBot="1">
      <c r="E22015"/>
    </row>
    <row r="22016" spans="5:5" ht="14.4" thickTop="1" thickBot="1">
      <c r="E22016"/>
    </row>
    <row r="22017" spans="5:5" ht="14.4" thickTop="1" thickBot="1">
      <c r="E22017"/>
    </row>
    <row r="22018" spans="5:5" ht="14.4" thickTop="1" thickBot="1">
      <c r="E22018"/>
    </row>
    <row r="22019" spans="5:5" ht="14.4" thickTop="1" thickBot="1">
      <c r="E22019"/>
    </row>
    <row r="22020" spans="5:5" ht="14.4" thickTop="1" thickBot="1">
      <c r="E22020"/>
    </row>
    <row r="22021" spans="5:5" ht="14.4" thickTop="1" thickBot="1">
      <c r="E22021"/>
    </row>
    <row r="22022" spans="5:5" ht="14.4" thickTop="1" thickBot="1">
      <c r="E22022"/>
    </row>
    <row r="22023" spans="5:5" ht="14.4" thickTop="1" thickBot="1">
      <c r="E22023"/>
    </row>
    <row r="22024" spans="5:5" ht="14.4" thickTop="1" thickBot="1">
      <c r="E22024"/>
    </row>
    <row r="22025" spans="5:5" ht="14.4" thickTop="1" thickBot="1">
      <c r="E22025"/>
    </row>
    <row r="22026" spans="5:5" ht="14.4" thickTop="1" thickBot="1">
      <c r="E22026"/>
    </row>
    <row r="22027" spans="5:5" ht="14.4" thickTop="1" thickBot="1">
      <c r="E22027"/>
    </row>
    <row r="22028" spans="5:5" ht="14.4" thickTop="1" thickBot="1">
      <c r="E22028"/>
    </row>
    <row r="22029" spans="5:5" ht="14.4" thickTop="1" thickBot="1">
      <c r="E22029"/>
    </row>
    <row r="22030" spans="5:5" ht="14.4" thickTop="1" thickBot="1">
      <c r="E22030"/>
    </row>
    <row r="22031" spans="5:5" ht="14.4" thickTop="1" thickBot="1">
      <c r="E22031"/>
    </row>
    <row r="22032" spans="5:5" ht="14.4" thickTop="1" thickBot="1">
      <c r="E22032"/>
    </row>
    <row r="22033" spans="5:5" ht="14.4" thickTop="1" thickBot="1">
      <c r="E22033"/>
    </row>
    <row r="22034" spans="5:5" ht="14.4" thickTop="1" thickBot="1">
      <c r="E22034"/>
    </row>
    <row r="22035" spans="5:5" ht="14.4" thickTop="1" thickBot="1">
      <c r="E22035"/>
    </row>
    <row r="22036" spans="5:5" ht="14.4" thickTop="1" thickBot="1">
      <c r="E22036"/>
    </row>
    <row r="22037" spans="5:5" ht="14.4" thickTop="1" thickBot="1">
      <c r="E22037"/>
    </row>
    <row r="22038" spans="5:5" ht="14.4" thickTop="1" thickBot="1">
      <c r="E22038"/>
    </row>
    <row r="22039" spans="5:5" ht="14.4" thickTop="1" thickBot="1">
      <c r="E22039"/>
    </row>
    <row r="22040" spans="5:5" ht="14.4" thickTop="1" thickBot="1">
      <c r="E22040"/>
    </row>
    <row r="22041" spans="5:5" ht="14.4" thickTop="1" thickBot="1">
      <c r="E22041"/>
    </row>
    <row r="22042" spans="5:5" ht="14.4" thickTop="1" thickBot="1">
      <c r="E22042"/>
    </row>
    <row r="22043" spans="5:5" ht="14.4" thickTop="1" thickBot="1">
      <c r="E22043"/>
    </row>
    <row r="22044" spans="5:5" ht="14.4" thickTop="1" thickBot="1">
      <c r="E22044"/>
    </row>
    <row r="22045" spans="5:5" ht="14.4" thickTop="1" thickBot="1">
      <c r="E22045"/>
    </row>
    <row r="22046" spans="5:5" ht="14.4" thickTop="1" thickBot="1">
      <c r="E22046"/>
    </row>
    <row r="22047" spans="5:5" ht="14.4" thickTop="1" thickBot="1">
      <c r="E22047"/>
    </row>
    <row r="22048" spans="5:5" ht="13.8" thickTop="1">
      <c r="E22048"/>
    </row>
    <row r="22049" spans="5:5">
      <c r="E22049"/>
    </row>
    <row r="22050" spans="5:5">
      <c r="E22050"/>
    </row>
    <row r="22051" spans="5:5">
      <c r="E22051"/>
    </row>
    <row r="22052" spans="5:5">
      <c r="E22052"/>
    </row>
    <row r="22053" spans="5:5">
      <c r="E22053"/>
    </row>
    <row r="22054" spans="5:5">
      <c r="E22054"/>
    </row>
    <row r="22055" spans="5:5">
      <c r="E22055"/>
    </row>
    <row r="22056" spans="5:5">
      <c r="E22056"/>
    </row>
    <row r="22057" spans="5:5">
      <c r="E22057"/>
    </row>
    <row r="22058" spans="5:5">
      <c r="E22058"/>
    </row>
    <row r="22059" spans="5:5">
      <c r="E22059"/>
    </row>
    <row r="22060" spans="5:5">
      <c r="E22060"/>
    </row>
    <row r="22061" spans="5:5" ht="13.8" thickBot="1">
      <c r="E22061"/>
    </row>
    <row r="22062" spans="5:5" ht="14.4" thickTop="1" thickBot="1">
      <c r="E22062"/>
    </row>
    <row r="22063" spans="5:5" ht="14.4" thickTop="1" thickBot="1">
      <c r="E22063"/>
    </row>
    <row r="22064" spans="5:5" ht="14.4" thickTop="1" thickBot="1">
      <c r="E22064"/>
    </row>
    <row r="22065" spans="5:5" ht="14.4" thickTop="1" thickBot="1">
      <c r="E22065"/>
    </row>
    <row r="22066" spans="5:5" ht="14.4" thickTop="1" thickBot="1">
      <c r="E22066"/>
    </row>
    <row r="22067" spans="5:5" ht="14.4" thickTop="1" thickBot="1">
      <c r="E22067"/>
    </row>
    <row r="22068" spans="5:5" ht="14.4" thickTop="1" thickBot="1">
      <c r="E22068"/>
    </row>
    <row r="22069" spans="5:5" ht="14.4" thickTop="1" thickBot="1">
      <c r="E22069"/>
    </row>
    <row r="22070" spans="5:5" ht="14.4" thickTop="1" thickBot="1">
      <c r="E22070"/>
    </row>
    <row r="22071" spans="5:5" ht="14.4" thickTop="1" thickBot="1">
      <c r="E22071"/>
    </row>
    <row r="22072" spans="5:5" ht="14.4" thickTop="1" thickBot="1">
      <c r="E22072"/>
    </row>
    <row r="22073" spans="5:5" ht="14.4" thickTop="1" thickBot="1">
      <c r="E22073"/>
    </row>
    <row r="22074" spans="5:5" ht="14.4" thickTop="1" thickBot="1">
      <c r="E22074"/>
    </row>
    <row r="22075" spans="5:5" ht="14.4" thickTop="1" thickBot="1">
      <c r="E22075"/>
    </row>
    <row r="22076" spans="5:5" ht="14.4" thickTop="1" thickBot="1">
      <c r="E22076"/>
    </row>
    <row r="22077" spans="5:5" ht="14.4" thickTop="1" thickBot="1">
      <c r="E22077"/>
    </row>
    <row r="22078" spans="5:5" ht="14.4" thickTop="1" thickBot="1">
      <c r="E22078"/>
    </row>
    <row r="22079" spans="5:5" ht="14.4" thickTop="1" thickBot="1">
      <c r="E22079"/>
    </row>
    <row r="22080" spans="5:5" ht="14.4" thickTop="1" thickBot="1">
      <c r="E22080"/>
    </row>
    <row r="22081" spans="5:5" ht="14.4" thickTop="1" thickBot="1">
      <c r="E22081"/>
    </row>
    <row r="22082" spans="5:5" ht="14.4" thickTop="1" thickBot="1">
      <c r="E22082"/>
    </row>
    <row r="22083" spans="5:5" ht="14.4" thickTop="1" thickBot="1">
      <c r="E22083"/>
    </row>
    <row r="22084" spans="5:5" ht="14.4" thickTop="1" thickBot="1">
      <c r="E22084"/>
    </row>
    <row r="22085" spans="5:5" ht="14.4" thickTop="1" thickBot="1">
      <c r="E22085"/>
    </row>
    <row r="22086" spans="5:5" ht="14.4" thickTop="1" thickBot="1">
      <c r="E22086"/>
    </row>
    <row r="22087" spans="5:5" ht="14.4" thickTop="1" thickBot="1">
      <c r="E22087"/>
    </row>
    <row r="22088" spans="5:5" ht="14.4" thickTop="1" thickBot="1">
      <c r="E22088"/>
    </row>
    <row r="22089" spans="5:5" ht="14.4" thickTop="1" thickBot="1">
      <c r="E22089"/>
    </row>
    <row r="22090" spans="5:5" ht="14.4" thickTop="1" thickBot="1">
      <c r="E22090"/>
    </row>
    <row r="22091" spans="5:5" ht="14.4" thickTop="1" thickBot="1">
      <c r="E22091"/>
    </row>
    <row r="22092" spans="5:5" ht="14.4" thickTop="1" thickBot="1">
      <c r="E22092"/>
    </row>
    <row r="22093" spans="5:5" ht="14.4" thickTop="1" thickBot="1">
      <c r="E22093"/>
    </row>
    <row r="22094" spans="5:5" ht="14.4" thickTop="1" thickBot="1">
      <c r="E22094"/>
    </row>
    <row r="22095" spans="5:5" ht="14.4" thickTop="1" thickBot="1">
      <c r="E22095"/>
    </row>
    <row r="22096" spans="5:5" ht="14.4" thickTop="1" thickBot="1">
      <c r="E22096"/>
    </row>
    <row r="22097" spans="5:5" ht="14.4" thickTop="1" thickBot="1">
      <c r="E22097"/>
    </row>
    <row r="22098" spans="5:5" ht="14.4" thickTop="1" thickBot="1">
      <c r="E22098"/>
    </row>
    <row r="22099" spans="5:5" ht="14.4" thickTop="1" thickBot="1">
      <c r="E22099"/>
    </row>
    <row r="22100" spans="5:5" ht="14.4" thickTop="1" thickBot="1">
      <c r="E22100"/>
    </row>
    <row r="22101" spans="5:5" ht="14.4" thickTop="1" thickBot="1">
      <c r="E22101"/>
    </row>
    <row r="22102" spans="5:5" ht="14.4" thickTop="1" thickBot="1">
      <c r="E22102"/>
    </row>
    <row r="22103" spans="5:5" ht="14.4" thickTop="1" thickBot="1">
      <c r="E22103"/>
    </row>
    <row r="22104" spans="5:5" ht="14.4" thickTop="1" thickBot="1">
      <c r="E22104"/>
    </row>
    <row r="22105" spans="5:5" ht="14.4" thickTop="1" thickBot="1">
      <c r="E22105"/>
    </row>
    <row r="22106" spans="5:5" ht="14.4" thickTop="1" thickBot="1">
      <c r="E22106"/>
    </row>
    <row r="22107" spans="5:5" ht="14.4" thickTop="1" thickBot="1">
      <c r="E22107"/>
    </row>
    <row r="22108" spans="5:5" ht="14.4" thickTop="1" thickBot="1">
      <c r="E22108"/>
    </row>
    <row r="22109" spans="5:5" ht="14.4" thickTop="1" thickBot="1">
      <c r="E22109"/>
    </row>
    <row r="22110" spans="5:5" ht="14.4" thickTop="1" thickBot="1">
      <c r="E22110"/>
    </row>
    <row r="22111" spans="5:5" ht="14.4" thickTop="1" thickBot="1">
      <c r="E22111"/>
    </row>
    <row r="22112" spans="5:5" ht="14.4" thickTop="1" thickBot="1">
      <c r="E22112"/>
    </row>
    <row r="22113" spans="5:5" ht="14.4" thickTop="1" thickBot="1">
      <c r="E22113"/>
    </row>
    <row r="22114" spans="5:5" ht="14.4" thickTop="1" thickBot="1">
      <c r="E22114"/>
    </row>
    <row r="22115" spans="5:5" ht="14.4" thickTop="1" thickBot="1">
      <c r="E22115"/>
    </row>
    <row r="22116" spans="5:5" ht="14.4" thickTop="1" thickBot="1">
      <c r="E22116"/>
    </row>
    <row r="22117" spans="5:5" ht="14.4" thickTop="1" thickBot="1">
      <c r="E22117"/>
    </row>
    <row r="22118" spans="5:5" ht="13.8" thickTop="1">
      <c r="E22118"/>
    </row>
    <row r="22119" spans="5:5">
      <c r="E22119"/>
    </row>
    <row r="22120" spans="5:5">
      <c r="E22120"/>
    </row>
    <row r="22121" spans="5:5">
      <c r="E22121"/>
    </row>
    <row r="22122" spans="5:5">
      <c r="E22122"/>
    </row>
    <row r="22123" spans="5:5">
      <c r="E22123"/>
    </row>
    <row r="22124" spans="5:5">
      <c r="E22124"/>
    </row>
    <row r="22125" spans="5:5">
      <c r="E22125"/>
    </row>
    <row r="22126" spans="5:5">
      <c r="E22126"/>
    </row>
    <row r="22127" spans="5:5">
      <c r="E22127"/>
    </row>
    <row r="22128" spans="5:5">
      <c r="E22128"/>
    </row>
    <row r="22129" spans="5:5">
      <c r="E22129"/>
    </row>
    <row r="22130" spans="5:5">
      <c r="E22130"/>
    </row>
    <row r="22131" spans="5:5" ht="13.8" thickBot="1">
      <c r="E22131"/>
    </row>
    <row r="22132" spans="5:5" ht="14.4" thickTop="1" thickBot="1">
      <c r="E22132"/>
    </row>
    <row r="22133" spans="5:5" ht="14.4" thickTop="1" thickBot="1">
      <c r="E22133"/>
    </row>
    <row r="22134" spans="5:5" ht="14.4" thickTop="1" thickBot="1">
      <c r="E22134"/>
    </row>
    <row r="22135" spans="5:5" ht="14.4" thickTop="1" thickBot="1">
      <c r="E22135"/>
    </row>
    <row r="22136" spans="5:5" ht="14.4" thickTop="1" thickBot="1">
      <c r="E22136"/>
    </row>
    <row r="22137" spans="5:5" ht="14.4" thickTop="1" thickBot="1">
      <c r="E22137"/>
    </row>
    <row r="22138" spans="5:5" ht="14.4" thickTop="1" thickBot="1">
      <c r="E22138"/>
    </row>
    <row r="22139" spans="5:5" ht="14.4" thickTop="1" thickBot="1">
      <c r="E22139"/>
    </row>
    <row r="22140" spans="5:5" ht="14.4" thickTop="1" thickBot="1">
      <c r="E22140"/>
    </row>
    <row r="22141" spans="5:5" ht="14.4" thickTop="1" thickBot="1">
      <c r="E22141"/>
    </row>
    <row r="22142" spans="5:5" ht="14.4" thickTop="1" thickBot="1">
      <c r="E22142"/>
    </row>
    <row r="22143" spans="5:5" ht="14.4" thickTop="1" thickBot="1">
      <c r="E22143"/>
    </row>
    <row r="22144" spans="5:5" ht="14.4" thickTop="1" thickBot="1">
      <c r="E22144"/>
    </row>
    <row r="22145" spans="5:5" ht="14.4" thickTop="1" thickBot="1">
      <c r="E22145"/>
    </row>
    <row r="22146" spans="5:5" ht="14.4" thickTop="1" thickBot="1">
      <c r="E22146"/>
    </row>
    <row r="22147" spans="5:5" ht="14.4" thickTop="1" thickBot="1">
      <c r="E22147"/>
    </row>
    <row r="22148" spans="5:5" ht="14.4" thickTop="1" thickBot="1">
      <c r="E22148"/>
    </row>
    <row r="22149" spans="5:5" ht="14.4" thickTop="1" thickBot="1">
      <c r="E22149"/>
    </row>
    <row r="22150" spans="5:5" ht="14.4" thickTop="1" thickBot="1">
      <c r="E22150"/>
    </row>
    <row r="22151" spans="5:5" ht="14.4" thickTop="1" thickBot="1">
      <c r="E22151"/>
    </row>
    <row r="22152" spans="5:5" ht="14.4" thickTop="1" thickBot="1">
      <c r="E22152"/>
    </row>
    <row r="22153" spans="5:5" ht="14.4" thickTop="1" thickBot="1">
      <c r="E22153"/>
    </row>
    <row r="22154" spans="5:5" ht="14.4" thickTop="1" thickBot="1">
      <c r="E22154"/>
    </row>
    <row r="22155" spans="5:5" ht="14.4" thickTop="1" thickBot="1">
      <c r="E22155"/>
    </row>
    <row r="22156" spans="5:5" ht="14.4" thickTop="1" thickBot="1">
      <c r="E22156"/>
    </row>
    <row r="22157" spans="5:5" ht="14.4" thickTop="1" thickBot="1">
      <c r="E22157"/>
    </row>
    <row r="22158" spans="5:5" ht="14.4" thickTop="1" thickBot="1">
      <c r="E22158"/>
    </row>
    <row r="22159" spans="5:5" ht="14.4" thickTop="1" thickBot="1">
      <c r="E22159"/>
    </row>
    <row r="22160" spans="5:5" ht="14.4" thickTop="1" thickBot="1">
      <c r="E22160"/>
    </row>
    <row r="22161" spans="5:5" ht="14.4" thickTop="1" thickBot="1">
      <c r="E22161"/>
    </row>
    <row r="22162" spans="5:5" ht="14.4" thickTop="1" thickBot="1">
      <c r="E22162"/>
    </row>
    <row r="22163" spans="5:5" ht="14.4" thickTop="1" thickBot="1">
      <c r="E22163"/>
    </row>
    <row r="22164" spans="5:5" ht="14.4" thickTop="1" thickBot="1">
      <c r="E22164"/>
    </row>
    <row r="22165" spans="5:5" ht="14.4" thickTop="1" thickBot="1">
      <c r="E22165"/>
    </row>
    <row r="22166" spans="5:5" ht="14.4" thickTop="1" thickBot="1">
      <c r="E22166"/>
    </row>
    <row r="22167" spans="5:5" ht="14.4" thickTop="1" thickBot="1">
      <c r="E22167"/>
    </row>
    <row r="22168" spans="5:5" ht="14.4" thickTop="1" thickBot="1">
      <c r="E22168"/>
    </row>
    <row r="22169" spans="5:5" ht="14.4" thickTop="1" thickBot="1">
      <c r="E22169"/>
    </row>
    <row r="22170" spans="5:5" ht="14.4" thickTop="1" thickBot="1">
      <c r="E22170"/>
    </row>
    <row r="22171" spans="5:5" ht="14.4" thickTop="1" thickBot="1">
      <c r="E22171"/>
    </row>
    <row r="22172" spans="5:5" ht="14.4" thickTop="1" thickBot="1">
      <c r="E22172"/>
    </row>
    <row r="22173" spans="5:5" ht="14.4" thickTop="1" thickBot="1">
      <c r="E22173"/>
    </row>
    <row r="22174" spans="5:5" ht="14.4" thickTop="1" thickBot="1">
      <c r="E22174"/>
    </row>
    <row r="22175" spans="5:5" ht="14.4" thickTop="1" thickBot="1">
      <c r="E22175"/>
    </row>
    <row r="22176" spans="5:5" ht="14.4" thickTop="1" thickBot="1">
      <c r="E22176"/>
    </row>
    <row r="22177" spans="5:5" ht="14.4" thickTop="1" thickBot="1">
      <c r="E22177"/>
    </row>
    <row r="22178" spans="5:5" ht="14.4" thickTop="1" thickBot="1">
      <c r="E22178"/>
    </row>
    <row r="22179" spans="5:5" ht="14.4" thickTop="1" thickBot="1">
      <c r="E22179"/>
    </row>
    <row r="22180" spans="5:5" ht="14.4" thickTop="1" thickBot="1">
      <c r="E22180"/>
    </row>
    <row r="22181" spans="5:5" ht="14.4" thickTop="1" thickBot="1">
      <c r="E22181"/>
    </row>
    <row r="22182" spans="5:5" ht="14.4" thickTop="1" thickBot="1">
      <c r="E22182"/>
    </row>
    <row r="22183" spans="5:5" ht="14.4" thickTop="1" thickBot="1">
      <c r="E22183"/>
    </row>
    <row r="22184" spans="5:5" ht="14.4" thickTop="1" thickBot="1">
      <c r="E22184"/>
    </row>
    <row r="22185" spans="5:5" ht="14.4" thickTop="1" thickBot="1">
      <c r="E22185"/>
    </row>
    <row r="22186" spans="5:5" ht="14.4" thickTop="1" thickBot="1">
      <c r="E22186"/>
    </row>
    <row r="22187" spans="5:5" ht="14.4" thickTop="1" thickBot="1">
      <c r="E22187"/>
    </row>
    <row r="22188" spans="5:5" ht="13.8" thickTop="1">
      <c r="E22188"/>
    </row>
    <row r="22189" spans="5:5">
      <c r="E22189"/>
    </row>
    <row r="22190" spans="5:5">
      <c r="E22190"/>
    </row>
    <row r="22191" spans="5:5">
      <c r="E22191"/>
    </row>
    <row r="22192" spans="5:5">
      <c r="E22192"/>
    </row>
    <row r="22193" spans="5:5">
      <c r="E22193"/>
    </row>
    <row r="22194" spans="5:5">
      <c r="E22194"/>
    </row>
    <row r="22195" spans="5:5">
      <c r="E22195"/>
    </row>
    <row r="22196" spans="5:5">
      <c r="E22196"/>
    </row>
    <row r="22197" spans="5:5">
      <c r="E22197"/>
    </row>
    <row r="22198" spans="5:5">
      <c r="E22198"/>
    </row>
    <row r="22199" spans="5:5">
      <c r="E22199"/>
    </row>
    <row r="22200" spans="5:5">
      <c r="E22200"/>
    </row>
    <row r="22201" spans="5:5" ht="13.8" thickBot="1">
      <c r="E22201"/>
    </row>
    <row r="22202" spans="5:5" ht="14.4" thickTop="1" thickBot="1">
      <c r="E22202"/>
    </row>
    <row r="22203" spans="5:5" ht="14.4" thickTop="1" thickBot="1">
      <c r="E22203"/>
    </row>
    <row r="22204" spans="5:5" ht="14.4" thickTop="1" thickBot="1">
      <c r="E22204"/>
    </row>
    <row r="22205" spans="5:5" ht="14.4" thickTop="1" thickBot="1">
      <c r="E22205"/>
    </row>
    <row r="22206" spans="5:5" ht="14.4" thickTop="1" thickBot="1">
      <c r="E22206"/>
    </row>
    <row r="22207" spans="5:5" ht="14.4" thickTop="1" thickBot="1">
      <c r="E22207"/>
    </row>
    <row r="22208" spans="5:5" ht="14.4" thickTop="1" thickBot="1">
      <c r="E22208"/>
    </row>
    <row r="22209" spans="5:5" ht="14.4" thickTop="1" thickBot="1">
      <c r="E22209"/>
    </row>
    <row r="22210" spans="5:5" ht="14.4" thickTop="1" thickBot="1">
      <c r="E22210"/>
    </row>
    <row r="22211" spans="5:5" ht="14.4" thickTop="1" thickBot="1">
      <c r="E22211"/>
    </row>
    <row r="22212" spans="5:5" ht="14.4" thickTop="1" thickBot="1">
      <c r="E22212"/>
    </row>
    <row r="22213" spans="5:5" ht="14.4" thickTop="1" thickBot="1">
      <c r="E22213"/>
    </row>
    <row r="22214" spans="5:5" ht="14.4" thickTop="1" thickBot="1">
      <c r="E22214"/>
    </row>
    <row r="22215" spans="5:5" ht="14.4" thickTop="1" thickBot="1">
      <c r="E22215"/>
    </row>
    <row r="22216" spans="5:5" ht="14.4" thickTop="1" thickBot="1">
      <c r="E22216"/>
    </row>
    <row r="22217" spans="5:5" ht="14.4" thickTop="1" thickBot="1">
      <c r="E22217"/>
    </row>
    <row r="22218" spans="5:5" ht="14.4" thickTop="1" thickBot="1">
      <c r="E22218"/>
    </row>
    <row r="22219" spans="5:5" ht="14.4" thickTop="1" thickBot="1">
      <c r="E22219"/>
    </row>
    <row r="22220" spans="5:5" ht="14.4" thickTop="1" thickBot="1">
      <c r="E22220"/>
    </row>
    <row r="22221" spans="5:5" ht="14.4" thickTop="1" thickBot="1">
      <c r="E22221"/>
    </row>
    <row r="22222" spans="5:5" ht="14.4" thickTop="1" thickBot="1">
      <c r="E22222"/>
    </row>
    <row r="22223" spans="5:5" ht="14.4" thickTop="1" thickBot="1">
      <c r="E22223"/>
    </row>
    <row r="22224" spans="5:5" ht="14.4" thickTop="1" thickBot="1">
      <c r="E22224"/>
    </row>
    <row r="22225" spans="5:5" ht="14.4" thickTop="1" thickBot="1">
      <c r="E22225"/>
    </row>
    <row r="22226" spans="5:5" ht="14.4" thickTop="1" thickBot="1">
      <c r="E22226"/>
    </row>
    <row r="22227" spans="5:5" ht="14.4" thickTop="1" thickBot="1">
      <c r="E22227"/>
    </row>
    <row r="22228" spans="5:5" ht="14.4" thickTop="1" thickBot="1">
      <c r="E22228"/>
    </row>
    <row r="22229" spans="5:5" ht="14.4" thickTop="1" thickBot="1">
      <c r="E22229"/>
    </row>
    <row r="22230" spans="5:5" ht="14.4" thickTop="1" thickBot="1">
      <c r="E22230"/>
    </row>
    <row r="22231" spans="5:5" ht="14.4" thickTop="1" thickBot="1">
      <c r="E22231"/>
    </row>
    <row r="22232" spans="5:5" ht="14.4" thickTop="1" thickBot="1">
      <c r="E22232"/>
    </row>
    <row r="22233" spans="5:5" ht="14.4" thickTop="1" thickBot="1">
      <c r="E22233"/>
    </row>
    <row r="22234" spans="5:5" ht="14.4" thickTop="1" thickBot="1">
      <c r="E22234"/>
    </row>
    <row r="22235" spans="5:5" ht="14.4" thickTop="1" thickBot="1">
      <c r="E22235"/>
    </row>
    <row r="22236" spans="5:5" ht="14.4" thickTop="1" thickBot="1">
      <c r="E22236"/>
    </row>
    <row r="22237" spans="5:5" ht="14.4" thickTop="1" thickBot="1">
      <c r="E22237"/>
    </row>
    <row r="22238" spans="5:5" ht="14.4" thickTop="1" thickBot="1">
      <c r="E22238"/>
    </row>
    <row r="22239" spans="5:5" ht="14.4" thickTop="1" thickBot="1">
      <c r="E22239"/>
    </row>
    <row r="22240" spans="5:5" ht="14.4" thickTop="1" thickBot="1">
      <c r="E22240"/>
    </row>
    <row r="22241" spans="5:5" ht="14.4" thickTop="1" thickBot="1">
      <c r="E22241"/>
    </row>
    <row r="22242" spans="5:5" ht="14.4" thickTop="1" thickBot="1">
      <c r="E22242"/>
    </row>
    <row r="22243" spans="5:5" ht="14.4" thickTop="1" thickBot="1">
      <c r="E22243"/>
    </row>
    <row r="22244" spans="5:5" ht="14.4" thickTop="1" thickBot="1">
      <c r="E22244"/>
    </row>
    <row r="22245" spans="5:5" ht="14.4" thickTop="1" thickBot="1">
      <c r="E22245"/>
    </row>
    <row r="22246" spans="5:5" ht="14.4" thickTop="1" thickBot="1">
      <c r="E22246"/>
    </row>
    <row r="22247" spans="5:5" ht="14.4" thickTop="1" thickBot="1">
      <c r="E22247"/>
    </row>
    <row r="22248" spans="5:5" ht="14.4" thickTop="1" thickBot="1">
      <c r="E22248"/>
    </row>
    <row r="22249" spans="5:5" ht="14.4" thickTop="1" thickBot="1">
      <c r="E22249"/>
    </row>
    <row r="22250" spans="5:5" ht="14.4" thickTop="1" thickBot="1">
      <c r="E22250"/>
    </row>
    <row r="22251" spans="5:5" ht="14.4" thickTop="1" thickBot="1">
      <c r="E22251"/>
    </row>
    <row r="22252" spans="5:5" ht="14.4" thickTop="1" thickBot="1">
      <c r="E22252"/>
    </row>
    <row r="22253" spans="5:5" ht="14.4" thickTop="1" thickBot="1">
      <c r="E22253"/>
    </row>
    <row r="22254" spans="5:5" ht="14.4" thickTop="1" thickBot="1">
      <c r="E22254"/>
    </row>
    <row r="22255" spans="5:5" ht="14.4" thickTop="1" thickBot="1">
      <c r="E22255"/>
    </row>
    <row r="22256" spans="5:5" ht="14.4" thickTop="1" thickBot="1">
      <c r="E22256"/>
    </row>
    <row r="22257" spans="5:5" ht="14.4" thickTop="1" thickBot="1">
      <c r="E22257"/>
    </row>
    <row r="22258" spans="5:5" ht="13.8" thickTop="1">
      <c r="E22258"/>
    </row>
    <row r="22259" spans="5:5">
      <c r="E22259"/>
    </row>
    <row r="22260" spans="5:5">
      <c r="E22260"/>
    </row>
    <row r="22261" spans="5:5">
      <c r="E22261"/>
    </row>
    <row r="22262" spans="5:5">
      <c r="E22262"/>
    </row>
    <row r="22263" spans="5:5">
      <c r="E22263"/>
    </row>
    <row r="22264" spans="5:5">
      <c r="E22264"/>
    </row>
    <row r="22265" spans="5:5">
      <c r="E22265"/>
    </row>
    <row r="22266" spans="5:5">
      <c r="E22266"/>
    </row>
    <row r="22267" spans="5:5">
      <c r="E22267"/>
    </row>
    <row r="22268" spans="5:5">
      <c r="E22268"/>
    </row>
    <row r="22269" spans="5:5">
      <c r="E22269"/>
    </row>
    <row r="22270" spans="5:5">
      <c r="E22270"/>
    </row>
    <row r="22271" spans="5:5" ht="13.8" thickBot="1">
      <c r="E22271"/>
    </row>
    <row r="22272" spans="5:5" ht="14.4" thickTop="1" thickBot="1">
      <c r="E22272"/>
    </row>
    <row r="22273" spans="5:5" ht="14.4" thickTop="1" thickBot="1">
      <c r="E22273"/>
    </row>
    <row r="22274" spans="5:5" ht="14.4" thickTop="1" thickBot="1">
      <c r="E22274"/>
    </row>
    <row r="22275" spans="5:5" ht="14.4" thickTop="1" thickBot="1">
      <c r="E22275"/>
    </row>
    <row r="22276" spans="5:5" ht="14.4" thickTop="1" thickBot="1">
      <c r="E22276"/>
    </row>
    <row r="22277" spans="5:5" ht="14.4" thickTop="1" thickBot="1">
      <c r="E22277"/>
    </row>
    <row r="22278" spans="5:5" ht="14.4" thickTop="1" thickBot="1">
      <c r="E22278"/>
    </row>
    <row r="22279" spans="5:5" ht="14.4" thickTop="1" thickBot="1">
      <c r="E22279"/>
    </row>
    <row r="22280" spans="5:5" ht="14.4" thickTop="1" thickBot="1">
      <c r="E22280"/>
    </row>
    <row r="22281" spans="5:5" ht="14.4" thickTop="1" thickBot="1">
      <c r="E22281"/>
    </row>
    <row r="22282" spans="5:5" ht="14.4" thickTop="1" thickBot="1">
      <c r="E22282"/>
    </row>
    <row r="22283" spans="5:5" ht="14.4" thickTop="1" thickBot="1">
      <c r="E22283"/>
    </row>
    <row r="22284" spans="5:5" ht="14.4" thickTop="1" thickBot="1">
      <c r="E22284"/>
    </row>
    <row r="22285" spans="5:5" ht="14.4" thickTop="1" thickBot="1">
      <c r="E22285"/>
    </row>
    <row r="22286" spans="5:5" ht="14.4" thickTop="1" thickBot="1">
      <c r="E22286"/>
    </row>
    <row r="22287" spans="5:5" ht="14.4" thickTop="1" thickBot="1">
      <c r="E22287"/>
    </row>
    <row r="22288" spans="5:5" ht="14.4" thickTop="1" thickBot="1">
      <c r="E22288"/>
    </row>
    <row r="22289" spans="5:5" ht="14.4" thickTop="1" thickBot="1">
      <c r="E22289"/>
    </row>
    <row r="22290" spans="5:5" ht="14.4" thickTop="1" thickBot="1">
      <c r="E22290"/>
    </row>
    <row r="22291" spans="5:5" ht="14.4" thickTop="1" thickBot="1">
      <c r="E22291"/>
    </row>
    <row r="22292" spans="5:5" ht="14.4" thickTop="1" thickBot="1">
      <c r="E22292"/>
    </row>
    <row r="22293" spans="5:5" ht="14.4" thickTop="1" thickBot="1">
      <c r="E22293"/>
    </row>
    <row r="22294" spans="5:5" ht="14.4" thickTop="1" thickBot="1">
      <c r="E22294"/>
    </row>
    <row r="22295" spans="5:5" ht="14.4" thickTop="1" thickBot="1">
      <c r="E22295"/>
    </row>
    <row r="22296" spans="5:5" ht="14.4" thickTop="1" thickBot="1">
      <c r="E22296"/>
    </row>
    <row r="22297" spans="5:5" ht="14.4" thickTop="1" thickBot="1">
      <c r="E22297"/>
    </row>
    <row r="22298" spans="5:5" ht="14.4" thickTop="1" thickBot="1">
      <c r="E22298"/>
    </row>
    <row r="22299" spans="5:5" ht="14.4" thickTop="1" thickBot="1">
      <c r="E22299"/>
    </row>
    <row r="22300" spans="5:5" ht="14.4" thickTop="1" thickBot="1">
      <c r="E22300"/>
    </row>
    <row r="22301" spans="5:5" ht="14.4" thickTop="1" thickBot="1">
      <c r="E22301"/>
    </row>
    <row r="22302" spans="5:5" ht="14.4" thickTop="1" thickBot="1">
      <c r="E22302"/>
    </row>
    <row r="22303" spans="5:5" ht="14.4" thickTop="1" thickBot="1">
      <c r="E22303"/>
    </row>
    <row r="22304" spans="5:5" ht="14.4" thickTop="1" thickBot="1">
      <c r="E22304"/>
    </row>
    <row r="22305" spans="5:5" ht="14.4" thickTop="1" thickBot="1">
      <c r="E22305"/>
    </row>
    <row r="22306" spans="5:5" ht="14.4" thickTop="1" thickBot="1">
      <c r="E22306"/>
    </row>
    <row r="22307" spans="5:5" ht="14.4" thickTop="1" thickBot="1">
      <c r="E22307"/>
    </row>
    <row r="22308" spans="5:5" ht="14.4" thickTop="1" thickBot="1">
      <c r="E22308"/>
    </row>
    <row r="22309" spans="5:5" ht="14.4" thickTop="1" thickBot="1">
      <c r="E22309"/>
    </row>
    <row r="22310" spans="5:5" ht="14.4" thickTop="1" thickBot="1">
      <c r="E22310"/>
    </row>
    <row r="22311" spans="5:5" ht="14.4" thickTop="1" thickBot="1">
      <c r="E22311"/>
    </row>
    <row r="22312" spans="5:5" ht="14.4" thickTop="1" thickBot="1">
      <c r="E22312"/>
    </row>
    <row r="22313" spans="5:5" ht="14.4" thickTop="1" thickBot="1">
      <c r="E22313"/>
    </row>
    <row r="22314" spans="5:5" ht="14.4" thickTop="1" thickBot="1">
      <c r="E22314"/>
    </row>
    <row r="22315" spans="5:5" ht="14.4" thickTop="1" thickBot="1">
      <c r="E22315"/>
    </row>
    <row r="22316" spans="5:5" ht="14.4" thickTop="1" thickBot="1">
      <c r="E22316"/>
    </row>
    <row r="22317" spans="5:5" ht="14.4" thickTop="1" thickBot="1">
      <c r="E22317"/>
    </row>
    <row r="22318" spans="5:5" ht="14.4" thickTop="1" thickBot="1">
      <c r="E22318"/>
    </row>
    <row r="22319" spans="5:5" ht="14.4" thickTop="1" thickBot="1">
      <c r="E22319"/>
    </row>
    <row r="22320" spans="5:5" ht="14.4" thickTop="1" thickBot="1">
      <c r="E22320"/>
    </row>
    <row r="22321" spans="5:5" ht="14.4" thickTop="1" thickBot="1">
      <c r="E22321"/>
    </row>
    <row r="22322" spans="5:5" ht="14.4" thickTop="1" thickBot="1">
      <c r="E22322"/>
    </row>
    <row r="22323" spans="5:5" ht="14.4" thickTop="1" thickBot="1">
      <c r="E22323"/>
    </row>
    <row r="22324" spans="5:5" ht="14.4" thickTop="1" thickBot="1">
      <c r="E22324"/>
    </row>
    <row r="22325" spans="5:5" ht="14.4" thickTop="1" thickBot="1">
      <c r="E22325"/>
    </row>
    <row r="22326" spans="5:5" ht="14.4" thickTop="1" thickBot="1">
      <c r="E22326"/>
    </row>
    <row r="22327" spans="5:5" ht="14.4" thickTop="1" thickBot="1">
      <c r="E22327"/>
    </row>
    <row r="22328" spans="5:5" ht="13.8" thickTop="1">
      <c r="E22328"/>
    </row>
    <row r="22329" spans="5:5">
      <c r="E22329"/>
    </row>
    <row r="22330" spans="5:5">
      <c r="E22330"/>
    </row>
    <row r="22331" spans="5:5">
      <c r="E22331"/>
    </row>
    <row r="22332" spans="5:5">
      <c r="E22332"/>
    </row>
    <row r="22333" spans="5:5">
      <c r="E22333"/>
    </row>
    <row r="22334" spans="5:5">
      <c r="E22334"/>
    </row>
    <row r="22335" spans="5:5">
      <c r="E22335"/>
    </row>
    <row r="22336" spans="5:5">
      <c r="E22336"/>
    </row>
    <row r="22337" spans="5:5">
      <c r="E22337"/>
    </row>
    <row r="22338" spans="5:5">
      <c r="E22338"/>
    </row>
    <row r="22339" spans="5:5">
      <c r="E22339"/>
    </row>
    <row r="22340" spans="5:5">
      <c r="E22340"/>
    </row>
    <row r="22341" spans="5:5" ht="13.8" thickBot="1">
      <c r="E22341"/>
    </row>
    <row r="22342" spans="5:5" ht="14.4" thickTop="1" thickBot="1">
      <c r="E22342"/>
    </row>
    <row r="22343" spans="5:5" ht="14.4" thickTop="1" thickBot="1">
      <c r="E22343"/>
    </row>
    <row r="22344" spans="5:5" ht="14.4" thickTop="1" thickBot="1">
      <c r="E22344"/>
    </row>
    <row r="22345" spans="5:5" ht="14.4" thickTop="1" thickBot="1">
      <c r="E22345"/>
    </row>
    <row r="22346" spans="5:5" ht="14.4" thickTop="1" thickBot="1">
      <c r="E22346"/>
    </row>
    <row r="22347" spans="5:5" ht="14.4" thickTop="1" thickBot="1">
      <c r="E22347"/>
    </row>
    <row r="22348" spans="5:5" ht="14.4" thickTop="1" thickBot="1">
      <c r="E22348"/>
    </row>
    <row r="22349" spans="5:5" ht="14.4" thickTop="1" thickBot="1">
      <c r="E22349"/>
    </row>
    <row r="22350" spans="5:5" ht="14.4" thickTop="1" thickBot="1">
      <c r="E22350"/>
    </row>
    <row r="22351" spans="5:5" ht="14.4" thickTop="1" thickBot="1">
      <c r="E22351"/>
    </row>
    <row r="22352" spans="5:5" ht="14.4" thickTop="1" thickBot="1">
      <c r="E22352"/>
    </row>
    <row r="22353" spans="5:5" ht="14.4" thickTop="1" thickBot="1">
      <c r="E22353"/>
    </row>
    <row r="22354" spans="5:5" ht="14.4" thickTop="1" thickBot="1">
      <c r="E22354"/>
    </row>
    <row r="22355" spans="5:5" ht="14.4" thickTop="1" thickBot="1">
      <c r="E22355"/>
    </row>
    <row r="22356" spans="5:5" ht="14.4" thickTop="1" thickBot="1">
      <c r="E22356"/>
    </row>
    <row r="22357" spans="5:5" ht="14.4" thickTop="1" thickBot="1">
      <c r="E22357"/>
    </row>
    <row r="22358" spans="5:5" ht="14.4" thickTop="1" thickBot="1">
      <c r="E22358"/>
    </row>
    <row r="22359" spans="5:5" ht="14.4" thickTop="1" thickBot="1">
      <c r="E22359"/>
    </row>
    <row r="22360" spans="5:5" ht="14.4" thickTop="1" thickBot="1">
      <c r="E22360"/>
    </row>
    <row r="22361" spans="5:5" ht="14.4" thickTop="1" thickBot="1">
      <c r="E22361"/>
    </row>
    <row r="22362" spans="5:5" ht="14.4" thickTop="1" thickBot="1">
      <c r="E22362"/>
    </row>
    <row r="22363" spans="5:5" ht="14.4" thickTop="1" thickBot="1">
      <c r="E22363"/>
    </row>
    <row r="22364" spans="5:5" ht="14.4" thickTop="1" thickBot="1">
      <c r="E22364"/>
    </row>
    <row r="22365" spans="5:5" ht="14.4" thickTop="1" thickBot="1">
      <c r="E22365"/>
    </row>
    <row r="22366" spans="5:5" ht="14.4" thickTop="1" thickBot="1">
      <c r="E22366"/>
    </row>
    <row r="22367" spans="5:5" ht="14.4" thickTop="1" thickBot="1">
      <c r="E22367"/>
    </row>
    <row r="22368" spans="5:5" ht="14.4" thickTop="1" thickBot="1">
      <c r="E22368"/>
    </row>
    <row r="22369" spans="5:5" ht="14.4" thickTop="1" thickBot="1">
      <c r="E22369"/>
    </row>
    <row r="22370" spans="5:5" ht="14.4" thickTop="1" thickBot="1">
      <c r="E22370"/>
    </row>
    <row r="22371" spans="5:5" ht="14.4" thickTop="1" thickBot="1">
      <c r="E22371"/>
    </row>
    <row r="22372" spans="5:5" ht="14.4" thickTop="1" thickBot="1">
      <c r="E22372"/>
    </row>
    <row r="22373" spans="5:5" ht="14.4" thickTop="1" thickBot="1">
      <c r="E22373"/>
    </row>
    <row r="22374" spans="5:5" ht="14.4" thickTop="1" thickBot="1">
      <c r="E22374"/>
    </row>
    <row r="22375" spans="5:5" ht="14.4" thickTop="1" thickBot="1">
      <c r="E22375"/>
    </row>
    <row r="22376" spans="5:5" ht="14.4" thickTop="1" thickBot="1">
      <c r="E22376"/>
    </row>
    <row r="22377" spans="5:5" ht="14.4" thickTop="1" thickBot="1">
      <c r="E22377"/>
    </row>
    <row r="22378" spans="5:5" ht="14.4" thickTop="1" thickBot="1">
      <c r="E22378"/>
    </row>
    <row r="22379" spans="5:5" ht="14.4" thickTop="1" thickBot="1">
      <c r="E22379"/>
    </row>
    <row r="22380" spans="5:5" ht="14.4" thickTop="1" thickBot="1">
      <c r="E22380"/>
    </row>
    <row r="22381" spans="5:5" ht="14.4" thickTop="1" thickBot="1">
      <c r="E22381"/>
    </row>
    <row r="22382" spans="5:5" ht="14.4" thickTop="1" thickBot="1">
      <c r="E22382"/>
    </row>
    <row r="22383" spans="5:5" ht="14.4" thickTop="1" thickBot="1">
      <c r="E22383"/>
    </row>
    <row r="22384" spans="5:5" ht="14.4" thickTop="1" thickBot="1">
      <c r="E22384"/>
    </row>
    <row r="22385" spans="5:5" ht="14.4" thickTop="1" thickBot="1">
      <c r="E22385"/>
    </row>
    <row r="22386" spans="5:5" ht="14.4" thickTop="1" thickBot="1">
      <c r="E22386"/>
    </row>
    <row r="22387" spans="5:5" ht="14.4" thickTop="1" thickBot="1">
      <c r="E22387"/>
    </row>
    <row r="22388" spans="5:5" ht="14.4" thickTop="1" thickBot="1">
      <c r="E22388"/>
    </row>
    <row r="22389" spans="5:5" ht="14.4" thickTop="1" thickBot="1">
      <c r="E22389"/>
    </row>
    <row r="22390" spans="5:5" ht="14.4" thickTop="1" thickBot="1">
      <c r="E22390"/>
    </row>
    <row r="22391" spans="5:5" ht="14.4" thickTop="1" thickBot="1">
      <c r="E22391"/>
    </row>
    <row r="22392" spans="5:5" ht="14.4" thickTop="1" thickBot="1">
      <c r="E22392"/>
    </row>
    <row r="22393" spans="5:5" ht="14.4" thickTop="1" thickBot="1">
      <c r="E22393"/>
    </row>
    <row r="22394" spans="5:5" ht="14.4" thickTop="1" thickBot="1">
      <c r="E22394"/>
    </row>
    <row r="22395" spans="5:5" ht="14.4" thickTop="1" thickBot="1">
      <c r="E22395"/>
    </row>
    <row r="22396" spans="5:5" ht="14.4" thickTop="1" thickBot="1">
      <c r="E22396"/>
    </row>
    <row r="22397" spans="5:5" ht="14.4" thickTop="1" thickBot="1">
      <c r="E22397"/>
    </row>
    <row r="22398" spans="5:5" ht="13.8" thickTop="1">
      <c r="E22398"/>
    </row>
    <row r="22399" spans="5:5">
      <c r="E22399"/>
    </row>
    <row r="22400" spans="5:5">
      <c r="E22400"/>
    </row>
    <row r="22401" spans="5:5">
      <c r="E22401"/>
    </row>
    <row r="22402" spans="5:5">
      <c r="E22402"/>
    </row>
    <row r="22403" spans="5:5">
      <c r="E22403"/>
    </row>
    <row r="22404" spans="5:5">
      <c r="E22404"/>
    </row>
    <row r="22405" spans="5:5">
      <c r="E22405"/>
    </row>
    <row r="22406" spans="5:5">
      <c r="E22406"/>
    </row>
    <row r="22407" spans="5:5">
      <c r="E22407"/>
    </row>
    <row r="22408" spans="5:5">
      <c r="E22408"/>
    </row>
    <row r="22409" spans="5:5">
      <c r="E22409"/>
    </row>
    <row r="22410" spans="5:5">
      <c r="E22410"/>
    </row>
    <row r="22411" spans="5:5" ht="13.8" thickBot="1">
      <c r="E22411"/>
    </row>
    <row r="22412" spans="5:5" ht="14.4" thickTop="1" thickBot="1">
      <c r="E22412"/>
    </row>
    <row r="22413" spans="5:5" ht="14.4" thickTop="1" thickBot="1">
      <c r="E22413"/>
    </row>
    <row r="22414" spans="5:5" ht="14.4" thickTop="1" thickBot="1">
      <c r="E22414"/>
    </row>
    <row r="22415" spans="5:5" ht="14.4" thickTop="1" thickBot="1">
      <c r="E22415"/>
    </row>
    <row r="22416" spans="5:5" ht="14.4" thickTop="1" thickBot="1">
      <c r="E22416"/>
    </row>
    <row r="22417" spans="5:5" ht="14.4" thickTop="1" thickBot="1">
      <c r="E22417"/>
    </row>
    <row r="22418" spans="5:5" ht="14.4" thickTop="1" thickBot="1">
      <c r="E22418"/>
    </row>
    <row r="22419" spans="5:5" ht="14.4" thickTop="1" thickBot="1">
      <c r="E22419"/>
    </row>
    <row r="22420" spans="5:5" ht="14.4" thickTop="1" thickBot="1">
      <c r="E22420"/>
    </row>
    <row r="22421" spans="5:5" ht="14.4" thickTop="1" thickBot="1">
      <c r="E22421"/>
    </row>
    <row r="22422" spans="5:5" ht="14.4" thickTop="1" thickBot="1">
      <c r="E22422"/>
    </row>
    <row r="22423" spans="5:5" ht="14.4" thickTop="1" thickBot="1">
      <c r="E22423"/>
    </row>
    <row r="22424" spans="5:5" ht="14.4" thickTop="1" thickBot="1">
      <c r="E22424"/>
    </row>
    <row r="22425" spans="5:5" ht="14.4" thickTop="1" thickBot="1">
      <c r="E22425"/>
    </row>
    <row r="22426" spans="5:5" ht="14.4" thickTop="1" thickBot="1">
      <c r="E22426"/>
    </row>
    <row r="22427" spans="5:5" ht="14.4" thickTop="1" thickBot="1">
      <c r="E22427"/>
    </row>
    <row r="22428" spans="5:5" ht="14.4" thickTop="1" thickBot="1">
      <c r="E22428"/>
    </row>
    <row r="22429" spans="5:5" ht="14.4" thickTop="1" thickBot="1">
      <c r="E22429"/>
    </row>
    <row r="22430" spans="5:5" ht="14.4" thickTop="1" thickBot="1">
      <c r="E22430"/>
    </row>
    <row r="22431" spans="5:5" ht="14.4" thickTop="1" thickBot="1">
      <c r="E22431"/>
    </row>
    <row r="22432" spans="5:5" ht="14.4" thickTop="1" thickBot="1">
      <c r="E22432"/>
    </row>
    <row r="22433" spans="5:5" ht="14.4" thickTop="1" thickBot="1">
      <c r="E22433"/>
    </row>
    <row r="22434" spans="5:5" ht="14.4" thickTop="1" thickBot="1">
      <c r="E22434"/>
    </row>
    <row r="22435" spans="5:5" ht="14.4" thickTop="1" thickBot="1">
      <c r="E22435"/>
    </row>
    <row r="22436" spans="5:5" ht="14.4" thickTop="1" thickBot="1">
      <c r="E22436"/>
    </row>
    <row r="22437" spans="5:5" ht="14.4" thickTop="1" thickBot="1">
      <c r="E22437"/>
    </row>
    <row r="22438" spans="5:5" ht="14.4" thickTop="1" thickBot="1">
      <c r="E22438"/>
    </row>
    <row r="22439" spans="5:5" ht="14.4" thickTop="1" thickBot="1">
      <c r="E22439"/>
    </row>
    <row r="22440" spans="5:5" ht="14.4" thickTop="1" thickBot="1">
      <c r="E22440"/>
    </row>
    <row r="22441" spans="5:5" ht="14.4" thickTop="1" thickBot="1">
      <c r="E22441"/>
    </row>
    <row r="22442" spans="5:5" ht="14.4" thickTop="1" thickBot="1">
      <c r="E22442"/>
    </row>
    <row r="22443" spans="5:5" ht="14.4" thickTop="1" thickBot="1">
      <c r="E22443"/>
    </row>
    <row r="22444" spans="5:5" ht="14.4" thickTop="1" thickBot="1">
      <c r="E22444"/>
    </row>
    <row r="22445" spans="5:5" ht="14.4" thickTop="1" thickBot="1">
      <c r="E22445"/>
    </row>
    <row r="22446" spans="5:5" ht="14.4" thickTop="1" thickBot="1">
      <c r="E22446"/>
    </row>
    <row r="22447" spans="5:5" ht="14.4" thickTop="1" thickBot="1">
      <c r="E22447"/>
    </row>
    <row r="22448" spans="5:5" ht="14.4" thickTop="1" thickBot="1">
      <c r="E22448"/>
    </row>
    <row r="22449" spans="5:5" ht="14.4" thickTop="1" thickBot="1">
      <c r="E22449"/>
    </row>
    <row r="22450" spans="5:5" ht="14.4" thickTop="1" thickBot="1">
      <c r="E22450"/>
    </row>
    <row r="22451" spans="5:5" ht="14.4" thickTop="1" thickBot="1">
      <c r="E22451"/>
    </row>
    <row r="22452" spans="5:5" ht="14.4" thickTop="1" thickBot="1">
      <c r="E22452"/>
    </row>
    <row r="22453" spans="5:5" ht="14.4" thickTop="1" thickBot="1">
      <c r="E22453"/>
    </row>
    <row r="22454" spans="5:5" ht="14.4" thickTop="1" thickBot="1">
      <c r="E22454"/>
    </row>
    <row r="22455" spans="5:5" ht="14.4" thickTop="1" thickBot="1">
      <c r="E22455"/>
    </row>
    <row r="22456" spans="5:5" ht="14.4" thickTop="1" thickBot="1">
      <c r="E22456"/>
    </row>
    <row r="22457" spans="5:5" ht="14.4" thickTop="1" thickBot="1">
      <c r="E22457"/>
    </row>
    <row r="22458" spans="5:5" ht="14.4" thickTop="1" thickBot="1">
      <c r="E22458"/>
    </row>
    <row r="22459" spans="5:5" ht="14.4" thickTop="1" thickBot="1">
      <c r="E22459"/>
    </row>
    <row r="22460" spans="5:5" ht="14.4" thickTop="1" thickBot="1">
      <c r="E22460"/>
    </row>
    <row r="22461" spans="5:5" ht="14.4" thickTop="1" thickBot="1">
      <c r="E22461"/>
    </row>
    <row r="22462" spans="5:5" ht="14.4" thickTop="1" thickBot="1">
      <c r="E22462"/>
    </row>
    <row r="22463" spans="5:5" ht="14.4" thickTop="1" thickBot="1">
      <c r="E22463"/>
    </row>
    <row r="22464" spans="5:5" ht="14.4" thickTop="1" thickBot="1">
      <c r="E22464"/>
    </row>
    <row r="22465" spans="5:5" ht="14.4" thickTop="1" thickBot="1">
      <c r="E22465"/>
    </row>
    <row r="22466" spans="5:5" ht="14.4" thickTop="1" thickBot="1">
      <c r="E22466"/>
    </row>
    <row r="22467" spans="5:5" ht="14.4" thickTop="1" thickBot="1">
      <c r="E22467"/>
    </row>
    <row r="22468" spans="5:5" ht="13.8" thickTop="1">
      <c r="E22468"/>
    </row>
    <row r="22469" spans="5:5">
      <c r="E22469"/>
    </row>
    <row r="22470" spans="5:5">
      <c r="E22470"/>
    </row>
    <row r="22471" spans="5:5">
      <c r="E22471"/>
    </row>
    <row r="22472" spans="5:5">
      <c r="E22472"/>
    </row>
    <row r="22473" spans="5:5">
      <c r="E22473"/>
    </row>
    <row r="22474" spans="5:5">
      <c r="E22474"/>
    </row>
    <row r="22475" spans="5:5">
      <c r="E22475"/>
    </row>
    <row r="22476" spans="5:5">
      <c r="E22476"/>
    </row>
    <row r="22477" spans="5:5">
      <c r="E22477"/>
    </row>
    <row r="22478" spans="5:5">
      <c r="E22478"/>
    </row>
    <row r="22479" spans="5:5">
      <c r="E22479"/>
    </row>
    <row r="22480" spans="5:5">
      <c r="E22480"/>
    </row>
    <row r="22481" spans="5:5" ht="13.8" thickBot="1">
      <c r="E22481"/>
    </row>
    <row r="22482" spans="5:5" ht="14.4" thickTop="1" thickBot="1">
      <c r="E22482"/>
    </row>
    <row r="22483" spans="5:5" ht="14.4" thickTop="1" thickBot="1">
      <c r="E22483"/>
    </row>
    <row r="22484" spans="5:5" ht="14.4" thickTop="1" thickBot="1">
      <c r="E22484"/>
    </row>
    <row r="22485" spans="5:5" ht="14.4" thickTop="1" thickBot="1">
      <c r="E22485"/>
    </row>
    <row r="22486" spans="5:5" ht="14.4" thickTop="1" thickBot="1">
      <c r="E22486"/>
    </row>
    <row r="22487" spans="5:5" ht="14.4" thickTop="1" thickBot="1">
      <c r="E22487"/>
    </row>
    <row r="22488" spans="5:5" ht="14.4" thickTop="1" thickBot="1">
      <c r="E22488"/>
    </row>
    <row r="22489" spans="5:5" ht="14.4" thickTop="1" thickBot="1">
      <c r="E22489"/>
    </row>
    <row r="22490" spans="5:5" ht="14.4" thickTop="1" thickBot="1">
      <c r="E22490"/>
    </row>
    <row r="22491" spans="5:5" ht="14.4" thickTop="1" thickBot="1">
      <c r="E22491"/>
    </row>
    <row r="22492" spans="5:5" ht="14.4" thickTop="1" thickBot="1">
      <c r="E22492"/>
    </row>
    <row r="22493" spans="5:5" ht="14.4" thickTop="1" thickBot="1">
      <c r="E22493"/>
    </row>
    <row r="22494" spans="5:5" ht="14.4" thickTop="1" thickBot="1">
      <c r="E22494"/>
    </row>
    <row r="22495" spans="5:5" ht="14.4" thickTop="1" thickBot="1">
      <c r="E22495"/>
    </row>
    <row r="22496" spans="5:5" ht="14.4" thickTop="1" thickBot="1">
      <c r="E22496"/>
    </row>
    <row r="22497" spans="5:5" ht="14.4" thickTop="1" thickBot="1">
      <c r="E22497"/>
    </row>
    <row r="22498" spans="5:5" ht="14.4" thickTop="1" thickBot="1">
      <c r="E22498"/>
    </row>
    <row r="22499" spans="5:5" ht="14.4" thickTop="1" thickBot="1">
      <c r="E22499"/>
    </row>
    <row r="22500" spans="5:5" ht="14.4" thickTop="1" thickBot="1">
      <c r="E22500"/>
    </row>
    <row r="22501" spans="5:5" ht="14.4" thickTop="1" thickBot="1">
      <c r="E22501"/>
    </row>
    <row r="22502" spans="5:5" ht="14.4" thickTop="1" thickBot="1">
      <c r="E22502"/>
    </row>
    <row r="22503" spans="5:5" ht="14.4" thickTop="1" thickBot="1">
      <c r="E22503"/>
    </row>
    <row r="22504" spans="5:5" ht="14.4" thickTop="1" thickBot="1">
      <c r="E22504"/>
    </row>
    <row r="22505" spans="5:5" ht="14.4" thickTop="1" thickBot="1">
      <c r="E22505"/>
    </row>
    <row r="22506" spans="5:5" ht="14.4" thickTop="1" thickBot="1">
      <c r="E22506"/>
    </row>
    <row r="22507" spans="5:5" ht="14.4" thickTop="1" thickBot="1">
      <c r="E22507"/>
    </row>
    <row r="22508" spans="5:5" ht="14.4" thickTop="1" thickBot="1">
      <c r="E22508"/>
    </row>
    <row r="22509" spans="5:5" ht="14.4" thickTop="1" thickBot="1">
      <c r="E22509"/>
    </row>
    <row r="22510" spans="5:5" ht="14.4" thickTop="1" thickBot="1">
      <c r="E22510"/>
    </row>
    <row r="22511" spans="5:5" ht="14.4" thickTop="1" thickBot="1">
      <c r="E22511"/>
    </row>
    <row r="22512" spans="5:5" ht="14.4" thickTop="1" thickBot="1">
      <c r="E22512"/>
    </row>
    <row r="22513" spans="5:5" ht="14.4" thickTop="1" thickBot="1">
      <c r="E22513"/>
    </row>
    <row r="22514" spans="5:5" ht="14.4" thickTop="1" thickBot="1">
      <c r="E22514"/>
    </row>
    <row r="22515" spans="5:5" ht="14.4" thickTop="1" thickBot="1">
      <c r="E22515"/>
    </row>
    <row r="22516" spans="5:5" ht="14.4" thickTop="1" thickBot="1">
      <c r="E22516"/>
    </row>
    <row r="22517" spans="5:5" ht="14.4" thickTop="1" thickBot="1">
      <c r="E22517"/>
    </row>
    <row r="22518" spans="5:5" ht="14.4" thickTop="1" thickBot="1">
      <c r="E22518"/>
    </row>
    <row r="22519" spans="5:5" ht="14.4" thickTop="1" thickBot="1">
      <c r="E22519"/>
    </row>
    <row r="22520" spans="5:5" ht="14.4" thickTop="1" thickBot="1">
      <c r="E22520"/>
    </row>
    <row r="22521" spans="5:5" ht="14.4" thickTop="1" thickBot="1">
      <c r="E22521"/>
    </row>
    <row r="22522" spans="5:5" ht="14.4" thickTop="1" thickBot="1">
      <c r="E22522"/>
    </row>
    <row r="22523" spans="5:5" ht="14.4" thickTop="1" thickBot="1">
      <c r="E22523"/>
    </row>
    <row r="22524" spans="5:5" ht="14.4" thickTop="1" thickBot="1">
      <c r="E22524"/>
    </row>
    <row r="22525" spans="5:5" ht="14.4" thickTop="1" thickBot="1">
      <c r="E22525"/>
    </row>
    <row r="22526" spans="5:5" ht="14.4" thickTop="1" thickBot="1">
      <c r="E22526"/>
    </row>
    <row r="22527" spans="5:5" ht="14.4" thickTop="1" thickBot="1">
      <c r="E22527"/>
    </row>
    <row r="22528" spans="5:5" ht="14.4" thickTop="1" thickBot="1">
      <c r="E22528"/>
    </row>
    <row r="22529" spans="5:5" ht="14.4" thickTop="1" thickBot="1">
      <c r="E22529"/>
    </row>
    <row r="22530" spans="5:5" ht="14.4" thickTop="1" thickBot="1">
      <c r="E22530"/>
    </row>
    <row r="22531" spans="5:5" ht="14.4" thickTop="1" thickBot="1">
      <c r="E22531"/>
    </row>
    <row r="22532" spans="5:5" ht="14.4" thickTop="1" thickBot="1">
      <c r="E22532"/>
    </row>
    <row r="22533" spans="5:5" ht="14.4" thickTop="1" thickBot="1">
      <c r="E22533"/>
    </row>
    <row r="22534" spans="5:5" ht="14.4" thickTop="1" thickBot="1">
      <c r="E22534"/>
    </row>
    <row r="22535" spans="5:5" ht="14.4" thickTop="1" thickBot="1">
      <c r="E22535"/>
    </row>
    <row r="22536" spans="5:5" ht="14.4" thickTop="1" thickBot="1">
      <c r="E22536"/>
    </row>
    <row r="22537" spans="5:5" ht="14.4" thickTop="1" thickBot="1">
      <c r="E22537"/>
    </row>
    <row r="22538" spans="5:5" ht="13.8" thickTop="1">
      <c r="E22538"/>
    </row>
    <row r="22539" spans="5:5">
      <c r="E22539"/>
    </row>
    <row r="22540" spans="5:5">
      <c r="E22540"/>
    </row>
    <row r="22541" spans="5:5">
      <c r="E22541"/>
    </row>
    <row r="22542" spans="5:5">
      <c r="E22542"/>
    </row>
    <row r="22543" spans="5:5">
      <c r="E22543"/>
    </row>
    <row r="22544" spans="5:5">
      <c r="E22544"/>
    </row>
    <row r="22545" spans="5:5">
      <c r="E22545"/>
    </row>
    <row r="22546" spans="5:5">
      <c r="E22546"/>
    </row>
    <row r="22547" spans="5:5">
      <c r="E22547"/>
    </row>
    <row r="22548" spans="5:5">
      <c r="E22548"/>
    </row>
    <row r="22549" spans="5:5">
      <c r="E22549"/>
    </row>
    <row r="22550" spans="5:5">
      <c r="E22550"/>
    </row>
    <row r="22551" spans="5:5" ht="13.8" thickBot="1">
      <c r="E22551"/>
    </row>
    <row r="22552" spans="5:5" ht="14.4" thickTop="1" thickBot="1">
      <c r="E22552"/>
    </row>
    <row r="22553" spans="5:5" ht="14.4" thickTop="1" thickBot="1">
      <c r="E22553"/>
    </row>
    <row r="22554" spans="5:5" ht="14.4" thickTop="1" thickBot="1">
      <c r="E22554"/>
    </row>
    <row r="22555" spans="5:5" ht="14.4" thickTop="1" thickBot="1">
      <c r="E22555"/>
    </row>
    <row r="22556" spans="5:5" ht="14.4" thickTop="1" thickBot="1">
      <c r="E22556"/>
    </row>
    <row r="22557" spans="5:5" ht="14.4" thickTop="1" thickBot="1">
      <c r="E22557"/>
    </row>
    <row r="22558" spans="5:5" ht="14.4" thickTop="1" thickBot="1">
      <c r="E22558"/>
    </row>
    <row r="22559" spans="5:5" ht="14.4" thickTop="1" thickBot="1">
      <c r="E22559"/>
    </row>
    <row r="22560" spans="5:5" ht="14.4" thickTop="1" thickBot="1">
      <c r="E22560"/>
    </row>
    <row r="22561" spans="5:5" ht="14.4" thickTop="1" thickBot="1">
      <c r="E22561"/>
    </row>
    <row r="22562" spans="5:5" ht="14.4" thickTop="1" thickBot="1">
      <c r="E22562"/>
    </row>
    <row r="22563" spans="5:5" ht="14.4" thickTop="1" thickBot="1">
      <c r="E22563"/>
    </row>
    <row r="22564" spans="5:5" ht="14.4" thickTop="1" thickBot="1">
      <c r="E22564"/>
    </row>
    <row r="22565" spans="5:5" ht="14.4" thickTop="1" thickBot="1">
      <c r="E22565"/>
    </row>
    <row r="22566" spans="5:5" ht="14.4" thickTop="1" thickBot="1">
      <c r="E22566"/>
    </row>
    <row r="22567" spans="5:5" ht="14.4" thickTop="1" thickBot="1">
      <c r="E22567"/>
    </row>
    <row r="22568" spans="5:5" ht="14.4" thickTop="1" thickBot="1">
      <c r="E22568"/>
    </row>
    <row r="22569" spans="5:5" ht="14.4" thickTop="1" thickBot="1">
      <c r="E22569"/>
    </row>
    <row r="22570" spans="5:5" ht="14.4" thickTop="1" thickBot="1">
      <c r="E22570"/>
    </row>
    <row r="22571" spans="5:5" ht="14.4" thickTop="1" thickBot="1">
      <c r="E22571"/>
    </row>
    <row r="22572" spans="5:5" ht="14.4" thickTop="1" thickBot="1">
      <c r="E22572"/>
    </row>
    <row r="22573" spans="5:5" ht="14.4" thickTop="1" thickBot="1">
      <c r="E22573"/>
    </row>
    <row r="22574" spans="5:5" ht="14.4" thickTop="1" thickBot="1">
      <c r="E22574"/>
    </row>
    <row r="22575" spans="5:5" ht="14.4" thickTop="1" thickBot="1">
      <c r="E22575"/>
    </row>
    <row r="22576" spans="5:5" ht="14.4" thickTop="1" thickBot="1">
      <c r="E22576"/>
    </row>
    <row r="22577" spans="5:5" ht="14.4" thickTop="1" thickBot="1">
      <c r="E22577"/>
    </row>
    <row r="22578" spans="5:5" ht="14.4" thickTop="1" thickBot="1">
      <c r="E22578"/>
    </row>
    <row r="22579" spans="5:5" ht="14.4" thickTop="1" thickBot="1">
      <c r="E22579"/>
    </row>
    <row r="22580" spans="5:5" ht="14.4" thickTop="1" thickBot="1">
      <c r="E22580"/>
    </row>
    <row r="22581" spans="5:5" ht="14.4" thickTop="1" thickBot="1">
      <c r="E22581"/>
    </row>
    <row r="22582" spans="5:5" ht="14.4" thickTop="1" thickBot="1">
      <c r="E22582"/>
    </row>
    <row r="22583" spans="5:5" ht="14.4" thickTop="1" thickBot="1">
      <c r="E22583"/>
    </row>
    <row r="22584" spans="5:5" ht="14.4" thickTop="1" thickBot="1">
      <c r="E22584"/>
    </row>
    <row r="22585" spans="5:5" ht="14.4" thickTop="1" thickBot="1">
      <c r="E22585"/>
    </row>
    <row r="22586" spans="5:5" ht="14.4" thickTop="1" thickBot="1">
      <c r="E22586"/>
    </row>
    <row r="22587" spans="5:5" ht="14.4" thickTop="1" thickBot="1">
      <c r="E22587"/>
    </row>
    <row r="22588" spans="5:5" ht="14.4" thickTop="1" thickBot="1">
      <c r="E22588"/>
    </row>
    <row r="22589" spans="5:5" ht="14.4" thickTop="1" thickBot="1">
      <c r="E22589"/>
    </row>
    <row r="22590" spans="5:5" ht="14.4" thickTop="1" thickBot="1">
      <c r="E22590"/>
    </row>
    <row r="22591" spans="5:5" ht="14.4" thickTop="1" thickBot="1">
      <c r="E22591"/>
    </row>
    <row r="22592" spans="5:5" ht="14.4" thickTop="1" thickBot="1">
      <c r="E22592"/>
    </row>
    <row r="22593" spans="5:5" ht="14.4" thickTop="1" thickBot="1">
      <c r="E22593"/>
    </row>
    <row r="22594" spans="5:5" ht="14.4" thickTop="1" thickBot="1">
      <c r="E22594"/>
    </row>
    <row r="22595" spans="5:5" ht="14.4" thickTop="1" thickBot="1">
      <c r="E22595"/>
    </row>
    <row r="22596" spans="5:5" ht="14.4" thickTop="1" thickBot="1">
      <c r="E22596"/>
    </row>
    <row r="22597" spans="5:5" ht="14.4" thickTop="1" thickBot="1">
      <c r="E22597"/>
    </row>
    <row r="22598" spans="5:5" ht="14.4" thickTop="1" thickBot="1">
      <c r="E22598"/>
    </row>
    <row r="22599" spans="5:5" ht="14.4" thickTop="1" thickBot="1">
      <c r="E22599"/>
    </row>
    <row r="22600" spans="5:5" ht="14.4" thickTop="1" thickBot="1">
      <c r="E22600"/>
    </row>
    <row r="22601" spans="5:5" ht="14.4" thickTop="1" thickBot="1">
      <c r="E22601"/>
    </row>
    <row r="22602" spans="5:5" ht="14.4" thickTop="1" thickBot="1">
      <c r="E22602"/>
    </row>
    <row r="22603" spans="5:5" ht="14.4" thickTop="1" thickBot="1">
      <c r="E22603"/>
    </row>
    <row r="22604" spans="5:5" ht="14.4" thickTop="1" thickBot="1">
      <c r="E22604"/>
    </row>
    <row r="22605" spans="5:5" ht="14.4" thickTop="1" thickBot="1">
      <c r="E22605"/>
    </row>
    <row r="22606" spans="5:5" ht="14.4" thickTop="1" thickBot="1">
      <c r="E22606"/>
    </row>
    <row r="22607" spans="5:5" ht="14.4" thickTop="1" thickBot="1">
      <c r="E22607"/>
    </row>
    <row r="22608" spans="5:5" ht="13.8" thickTop="1">
      <c r="E22608"/>
    </row>
    <row r="22609" spans="5:5">
      <c r="E22609"/>
    </row>
    <row r="22610" spans="5:5">
      <c r="E22610"/>
    </row>
    <row r="22611" spans="5:5">
      <c r="E22611"/>
    </row>
    <row r="22612" spans="5:5">
      <c r="E22612"/>
    </row>
    <row r="22613" spans="5:5">
      <c r="E22613"/>
    </row>
    <row r="22614" spans="5:5">
      <c r="E22614"/>
    </row>
    <row r="22615" spans="5:5">
      <c r="E22615"/>
    </row>
    <row r="22616" spans="5:5">
      <c r="E22616"/>
    </row>
    <row r="22617" spans="5:5">
      <c r="E22617"/>
    </row>
    <row r="22618" spans="5:5">
      <c r="E22618"/>
    </row>
    <row r="22619" spans="5:5">
      <c r="E22619"/>
    </row>
    <row r="22620" spans="5:5">
      <c r="E22620"/>
    </row>
    <row r="22621" spans="5:5" ht="13.8" thickBot="1">
      <c r="E22621"/>
    </row>
    <row r="22622" spans="5:5" ht="14.4" thickTop="1" thickBot="1">
      <c r="E22622"/>
    </row>
    <row r="22623" spans="5:5" ht="14.4" thickTop="1" thickBot="1">
      <c r="E22623"/>
    </row>
    <row r="22624" spans="5:5" ht="14.4" thickTop="1" thickBot="1">
      <c r="E22624"/>
    </row>
    <row r="22625" spans="5:5" ht="14.4" thickTop="1" thickBot="1">
      <c r="E22625"/>
    </row>
    <row r="22626" spans="5:5" ht="14.4" thickTop="1" thickBot="1">
      <c r="E22626"/>
    </row>
    <row r="22627" spans="5:5" ht="14.4" thickTop="1" thickBot="1">
      <c r="E22627"/>
    </row>
    <row r="22628" spans="5:5" ht="14.4" thickTop="1" thickBot="1">
      <c r="E22628"/>
    </row>
    <row r="22629" spans="5:5" ht="14.4" thickTop="1" thickBot="1">
      <c r="E22629"/>
    </row>
    <row r="22630" spans="5:5" ht="14.4" thickTop="1" thickBot="1">
      <c r="E22630"/>
    </row>
    <row r="22631" spans="5:5" ht="14.4" thickTop="1" thickBot="1">
      <c r="E22631"/>
    </row>
    <row r="22632" spans="5:5" ht="14.4" thickTop="1" thickBot="1">
      <c r="E22632"/>
    </row>
    <row r="22633" spans="5:5" ht="14.4" thickTop="1" thickBot="1">
      <c r="E22633"/>
    </row>
    <row r="22634" spans="5:5" ht="14.4" thickTop="1" thickBot="1">
      <c r="E22634"/>
    </row>
    <row r="22635" spans="5:5" ht="14.4" thickTop="1" thickBot="1">
      <c r="E22635"/>
    </row>
    <row r="22636" spans="5:5" ht="14.4" thickTop="1" thickBot="1">
      <c r="E22636"/>
    </row>
    <row r="22637" spans="5:5" ht="14.4" thickTop="1" thickBot="1">
      <c r="E22637"/>
    </row>
    <row r="22638" spans="5:5" ht="14.4" thickTop="1" thickBot="1">
      <c r="E22638"/>
    </row>
    <row r="22639" spans="5:5" ht="14.4" thickTop="1" thickBot="1">
      <c r="E22639"/>
    </row>
    <row r="22640" spans="5:5" ht="14.4" thickTop="1" thickBot="1">
      <c r="E22640"/>
    </row>
    <row r="22641" spans="5:5" ht="14.4" thickTop="1" thickBot="1">
      <c r="E22641"/>
    </row>
    <row r="22642" spans="5:5" ht="14.4" thickTop="1" thickBot="1">
      <c r="E22642"/>
    </row>
    <row r="22643" spans="5:5" ht="14.4" thickTop="1" thickBot="1">
      <c r="E22643"/>
    </row>
    <row r="22644" spans="5:5" ht="14.4" thickTop="1" thickBot="1">
      <c r="E22644"/>
    </row>
    <row r="22645" spans="5:5" ht="14.4" thickTop="1" thickBot="1">
      <c r="E22645"/>
    </row>
    <row r="22646" spans="5:5" ht="14.4" thickTop="1" thickBot="1">
      <c r="E22646"/>
    </row>
    <row r="22647" spans="5:5" ht="14.4" thickTop="1" thickBot="1">
      <c r="E22647"/>
    </row>
    <row r="22648" spans="5:5" ht="14.4" thickTop="1" thickBot="1">
      <c r="E22648"/>
    </row>
    <row r="22649" spans="5:5" ht="14.4" thickTop="1" thickBot="1">
      <c r="E22649"/>
    </row>
    <row r="22650" spans="5:5" ht="14.4" thickTop="1" thickBot="1">
      <c r="E22650"/>
    </row>
    <row r="22651" spans="5:5" ht="14.4" thickTop="1" thickBot="1">
      <c r="E22651"/>
    </row>
    <row r="22652" spans="5:5" ht="14.4" thickTop="1" thickBot="1">
      <c r="E22652"/>
    </row>
    <row r="22653" spans="5:5" ht="14.4" thickTop="1" thickBot="1">
      <c r="E22653"/>
    </row>
    <row r="22654" spans="5:5" ht="14.4" thickTop="1" thickBot="1">
      <c r="E22654"/>
    </row>
    <row r="22655" spans="5:5" ht="14.4" thickTop="1" thickBot="1">
      <c r="E22655"/>
    </row>
    <row r="22656" spans="5:5" ht="14.4" thickTop="1" thickBot="1">
      <c r="E22656"/>
    </row>
    <row r="22657" spans="5:5" ht="14.4" thickTop="1" thickBot="1">
      <c r="E22657"/>
    </row>
    <row r="22658" spans="5:5" ht="14.4" thickTop="1" thickBot="1">
      <c r="E22658"/>
    </row>
    <row r="22659" spans="5:5" ht="14.4" thickTop="1" thickBot="1">
      <c r="E22659"/>
    </row>
    <row r="22660" spans="5:5" ht="14.4" thickTop="1" thickBot="1">
      <c r="E22660"/>
    </row>
    <row r="22661" spans="5:5" ht="14.4" thickTop="1" thickBot="1">
      <c r="E22661"/>
    </row>
    <row r="22662" spans="5:5" ht="14.4" thickTop="1" thickBot="1">
      <c r="E22662"/>
    </row>
    <row r="22663" spans="5:5" ht="14.4" thickTop="1" thickBot="1">
      <c r="E22663"/>
    </row>
    <row r="22664" spans="5:5" ht="14.4" thickTop="1" thickBot="1">
      <c r="E22664"/>
    </row>
    <row r="22665" spans="5:5" ht="14.4" thickTop="1" thickBot="1">
      <c r="E22665"/>
    </row>
    <row r="22666" spans="5:5" ht="14.4" thickTop="1" thickBot="1">
      <c r="E22666"/>
    </row>
    <row r="22667" spans="5:5" ht="14.4" thickTop="1" thickBot="1">
      <c r="E22667"/>
    </row>
    <row r="22668" spans="5:5" ht="14.4" thickTop="1" thickBot="1">
      <c r="E22668"/>
    </row>
    <row r="22669" spans="5:5" ht="14.4" thickTop="1" thickBot="1">
      <c r="E22669"/>
    </row>
    <row r="22670" spans="5:5" ht="14.4" thickTop="1" thickBot="1">
      <c r="E22670"/>
    </row>
    <row r="22671" spans="5:5" ht="14.4" thickTop="1" thickBot="1">
      <c r="E22671"/>
    </row>
    <row r="22672" spans="5:5" ht="14.4" thickTop="1" thickBot="1">
      <c r="E22672"/>
    </row>
    <row r="22673" spans="5:5" ht="14.4" thickTop="1" thickBot="1">
      <c r="E22673"/>
    </row>
    <row r="22674" spans="5:5" ht="14.4" thickTop="1" thickBot="1">
      <c r="E22674"/>
    </row>
    <row r="22675" spans="5:5" ht="14.4" thickTop="1" thickBot="1">
      <c r="E22675"/>
    </row>
    <row r="22676" spans="5:5" ht="14.4" thickTop="1" thickBot="1">
      <c r="E22676"/>
    </row>
    <row r="22677" spans="5:5" ht="14.4" thickTop="1" thickBot="1">
      <c r="E22677"/>
    </row>
    <row r="22678" spans="5:5" ht="13.8" thickTop="1">
      <c r="E22678"/>
    </row>
    <row r="22679" spans="5:5">
      <c r="E22679"/>
    </row>
    <row r="22680" spans="5:5">
      <c r="E22680"/>
    </row>
    <row r="22681" spans="5:5">
      <c r="E22681"/>
    </row>
    <row r="22682" spans="5:5">
      <c r="E22682"/>
    </row>
    <row r="22683" spans="5:5">
      <c r="E22683"/>
    </row>
    <row r="22684" spans="5:5">
      <c r="E22684"/>
    </row>
    <row r="22685" spans="5:5">
      <c r="E22685"/>
    </row>
    <row r="22686" spans="5:5">
      <c r="E22686"/>
    </row>
    <row r="22687" spans="5:5">
      <c r="E22687"/>
    </row>
    <row r="22688" spans="5:5">
      <c r="E22688"/>
    </row>
    <row r="22689" spans="5:5">
      <c r="E22689"/>
    </row>
    <row r="22690" spans="5:5">
      <c r="E22690"/>
    </row>
    <row r="22691" spans="5:5" ht="13.8" thickBot="1">
      <c r="E22691"/>
    </row>
    <row r="22692" spans="5:5" ht="14.4" thickTop="1" thickBot="1">
      <c r="E22692"/>
    </row>
    <row r="22693" spans="5:5" ht="14.4" thickTop="1" thickBot="1">
      <c r="E22693"/>
    </row>
    <row r="22694" spans="5:5" ht="14.4" thickTop="1" thickBot="1">
      <c r="E22694"/>
    </row>
    <row r="22695" spans="5:5" ht="14.4" thickTop="1" thickBot="1">
      <c r="E22695"/>
    </row>
    <row r="22696" spans="5:5" ht="14.4" thickTop="1" thickBot="1">
      <c r="E22696"/>
    </row>
    <row r="22697" spans="5:5" ht="14.4" thickTop="1" thickBot="1">
      <c r="E22697"/>
    </row>
    <row r="22698" spans="5:5" ht="14.4" thickTop="1" thickBot="1">
      <c r="E22698"/>
    </row>
    <row r="22699" spans="5:5" ht="14.4" thickTop="1" thickBot="1">
      <c r="E22699"/>
    </row>
    <row r="22700" spans="5:5" ht="14.4" thickTop="1" thickBot="1">
      <c r="E22700"/>
    </row>
    <row r="22701" spans="5:5" ht="14.4" thickTop="1" thickBot="1">
      <c r="E22701"/>
    </row>
    <row r="22702" spans="5:5" ht="14.4" thickTop="1" thickBot="1">
      <c r="E22702"/>
    </row>
    <row r="22703" spans="5:5" ht="14.4" thickTop="1" thickBot="1">
      <c r="E22703"/>
    </row>
    <row r="22704" spans="5:5" ht="14.4" thickTop="1" thickBot="1">
      <c r="E22704"/>
    </row>
    <row r="22705" spans="5:5" ht="14.4" thickTop="1" thickBot="1">
      <c r="E22705"/>
    </row>
    <row r="22706" spans="5:5" ht="14.4" thickTop="1" thickBot="1">
      <c r="E22706"/>
    </row>
    <row r="22707" spans="5:5" ht="14.4" thickTop="1" thickBot="1">
      <c r="E22707"/>
    </row>
    <row r="22708" spans="5:5" ht="14.4" thickTop="1" thickBot="1">
      <c r="E22708"/>
    </row>
    <row r="22709" spans="5:5" ht="14.4" thickTop="1" thickBot="1">
      <c r="E22709"/>
    </row>
    <row r="22710" spans="5:5" ht="14.4" thickTop="1" thickBot="1">
      <c r="E22710"/>
    </row>
    <row r="22711" spans="5:5" ht="14.4" thickTop="1" thickBot="1">
      <c r="E22711"/>
    </row>
    <row r="22712" spans="5:5" ht="14.4" thickTop="1" thickBot="1">
      <c r="E22712"/>
    </row>
    <row r="22713" spans="5:5" ht="14.4" thickTop="1" thickBot="1">
      <c r="E22713"/>
    </row>
    <row r="22714" spans="5:5" ht="14.4" thickTop="1" thickBot="1">
      <c r="E22714"/>
    </row>
    <row r="22715" spans="5:5" ht="14.4" thickTop="1" thickBot="1">
      <c r="E22715"/>
    </row>
    <row r="22716" spans="5:5" ht="14.4" thickTop="1" thickBot="1">
      <c r="E22716"/>
    </row>
    <row r="22717" spans="5:5" ht="14.4" thickTop="1" thickBot="1">
      <c r="E22717"/>
    </row>
    <row r="22718" spans="5:5" ht="14.4" thickTop="1" thickBot="1">
      <c r="E22718"/>
    </row>
    <row r="22719" spans="5:5" ht="14.4" thickTop="1" thickBot="1">
      <c r="E22719"/>
    </row>
    <row r="22720" spans="5:5" ht="14.4" thickTop="1" thickBot="1">
      <c r="E22720"/>
    </row>
    <row r="22721" spans="5:5" ht="14.4" thickTop="1" thickBot="1">
      <c r="E22721"/>
    </row>
    <row r="22722" spans="5:5" ht="14.4" thickTop="1" thickBot="1">
      <c r="E22722"/>
    </row>
    <row r="22723" spans="5:5" ht="14.4" thickTop="1" thickBot="1">
      <c r="E22723"/>
    </row>
    <row r="22724" spans="5:5" ht="14.4" thickTop="1" thickBot="1">
      <c r="E22724"/>
    </row>
    <row r="22725" spans="5:5" ht="14.4" thickTop="1" thickBot="1">
      <c r="E22725"/>
    </row>
    <row r="22726" spans="5:5" ht="14.4" thickTop="1" thickBot="1">
      <c r="E22726"/>
    </row>
    <row r="22727" spans="5:5" ht="14.4" thickTop="1" thickBot="1">
      <c r="E22727"/>
    </row>
    <row r="22728" spans="5:5" ht="14.4" thickTop="1" thickBot="1">
      <c r="E22728"/>
    </row>
    <row r="22729" spans="5:5" ht="14.4" thickTop="1" thickBot="1">
      <c r="E22729"/>
    </row>
    <row r="22730" spans="5:5" ht="14.4" thickTop="1" thickBot="1">
      <c r="E22730"/>
    </row>
    <row r="22731" spans="5:5" ht="14.4" thickTop="1" thickBot="1">
      <c r="E22731"/>
    </row>
    <row r="22732" spans="5:5" ht="14.4" thickTop="1" thickBot="1">
      <c r="E22732"/>
    </row>
    <row r="22733" spans="5:5" ht="14.4" thickTop="1" thickBot="1">
      <c r="E22733"/>
    </row>
    <row r="22734" spans="5:5" ht="14.4" thickTop="1" thickBot="1">
      <c r="E22734"/>
    </row>
    <row r="22735" spans="5:5" ht="14.4" thickTop="1" thickBot="1">
      <c r="E22735"/>
    </row>
    <row r="22736" spans="5:5" ht="14.4" thickTop="1" thickBot="1">
      <c r="E22736"/>
    </row>
    <row r="22737" spans="5:5" ht="14.4" thickTop="1" thickBot="1">
      <c r="E22737"/>
    </row>
    <row r="22738" spans="5:5" ht="14.4" thickTop="1" thickBot="1">
      <c r="E22738"/>
    </row>
    <row r="22739" spans="5:5" ht="14.4" thickTop="1" thickBot="1">
      <c r="E22739"/>
    </row>
    <row r="22740" spans="5:5" ht="14.4" thickTop="1" thickBot="1">
      <c r="E22740"/>
    </row>
    <row r="22741" spans="5:5" ht="14.4" thickTop="1" thickBot="1">
      <c r="E22741"/>
    </row>
    <row r="22742" spans="5:5" ht="14.4" thickTop="1" thickBot="1">
      <c r="E22742"/>
    </row>
    <row r="22743" spans="5:5" ht="14.4" thickTop="1" thickBot="1">
      <c r="E22743"/>
    </row>
    <row r="22744" spans="5:5" ht="14.4" thickTop="1" thickBot="1">
      <c r="E22744"/>
    </row>
    <row r="22745" spans="5:5" ht="14.4" thickTop="1" thickBot="1">
      <c r="E22745"/>
    </row>
    <row r="22746" spans="5:5" ht="14.4" thickTop="1" thickBot="1">
      <c r="E22746"/>
    </row>
    <row r="22747" spans="5:5" ht="14.4" thickTop="1" thickBot="1">
      <c r="E22747"/>
    </row>
    <row r="22748" spans="5:5" ht="13.8" thickTop="1">
      <c r="E22748"/>
    </row>
    <row r="22749" spans="5:5">
      <c r="E22749"/>
    </row>
    <row r="22750" spans="5:5">
      <c r="E22750"/>
    </row>
    <row r="22751" spans="5:5">
      <c r="E22751"/>
    </row>
    <row r="22752" spans="5:5">
      <c r="E22752"/>
    </row>
    <row r="22753" spans="5:5">
      <c r="E22753"/>
    </row>
    <row r="22754" spans="5:5">
      <c r="E22754"/>
    </row>
    <row r="22755" spans="5:5">
      <c r="E22755"/>
    </row>
    <row r="22756" spans="5:5">
      <c r="E22756"/>
    </row>
    <row r="22757" spans="5:5">
      <c r="E22757"/>
    </row>
    <row r="22758" spans="5:5">
      <c r="E22758"/>
    </row>
    <row r="22759" spans="5:5">
      <c r="E22759"/>
    </row>
    <row r="22760" spans="5:5">
      <c r="E22760"/>
    </row>
    <row r="22761" spans="5:5" ht="13.8" thickBot="1">
      <c r="E22761"/>
    </row>
    <row r="22762" spans="5:5" ht="14.4" thickTop="1" thickBot="1">
      <c r="E22762"/>
    </row>
    <row r="22763" spans="5:5" ht="14.4" thickTop="1" thickBot="1">
      <c r="E22763"/>
    </row>
    <row r="22764" spans="5:5" ht="14.4" thickTop="1" thickBot="1">
      <c r="E22764"/>
    </row>
    <row r="22765" spans="5:5" ht="14.4" thickTop="1" thickBot="1">
      <c r="E22765"/>
    </row>
    <row r="22766" spans="5:5" ht="14.4" thickTop="1" thickBot="1">
      <c r="E22766"/>
    </row>
    <row r="22767" spans="5:5" ht="14.4" thickTop="1" thickBot="1">
      <c r="E22767"/>
    </row>
    <row r="22768" spans="5:5" ht="14.4" thickTop="1" thickBot="1">
      <c r="E22768"/>
    </row>
    <row r="22769" spans="5:5" ht="14.4" thickTop="1" thickBot="1">
      <c r="E22769"/>
    </row>
    <row r="22770" spans="5:5" ht="14.4" thickTop="1" thickBot="1">
      <c r="E22770"/>
    </row>
    <row r="22771" spans="5:5" ht="14.4" thickTop="1" thickBot="1">
      <c r="E22771"/>
    </row>
    <row r="22772" spans="5:5" ht="14.4" thickTop="1" thickBot="1">
      <c r="E22772"/>
    </row>
    <row r="22773" spans="5:5" ht="14.4" thickTop="1" thickBot="1">
      <c r="E22773"/>
    </row>
    <row r="22774" spans="5:5" ht="14.4" thickTop="1" thickBot="1">
      <c r="E22774"/>
    </row>
    <row r="22775" spans="5:5" ht="14.4" thickTop="1" thickBot="1">
      <c r="E22775"/>
    </row>
    <row r="22776" spans="5:5" ht="14.4" thickTop="1" thickBot="1">
      <c r="E22776"/>
    </row>
    <row r="22777" spans="5:5" ht="14.4" thickTop="1" thickBot="1">
      <c r="E22777"/>
    </row>
    <row r="22778" spans="5:5" ht="14.4" thickTop="1" thickBot="1">
      <c r="E22778"/>
    </row>
    <row r="22779" spans="5:5" ht="14.4" thickTop="1" thickBot="1">
      <c r="E22779"/>
    </row>
    <row r="22780" spans="5:5" ht="14.4" thickTop="1" thickBot="1">
      <c r="E22780"/>
    </row>
    <row r="22781" spans="5:5" ht="14.4" thickTop="1" thickBot="1">
      <c r="E22781"/>
    </row>
    <row r="22782" spans="5:5" ht="14.4" thickTop="1" thickBot="1">
      <c r="E22782"/>
    </row>
    <row r="22783" spans="5:5" ht="14.4" thickTop="1" thickBot="1">
      <c r="E22783"/>
    </row>
    <row r="22784" spans="5:5" ht="14.4" thickTop="1" thickBot="1">
      <c r="E22784"/>
    </row>
    <row r="22785" spans="5:5" ht="14.4" thickTop="1" thickBot="1">
      <c r="E22785"/>
    </row>
    <row r="22786" spans="5:5" ht="14.4" thickTop="1" thickBot="1">
      <c r="E22786"/>
    </row>
    <row r="22787" spans="5:5" ht="14.4" thickTop="1" thickBot="1">
      <c r="E22787"/>
    </row>
    <row r="22788" spans="5:5" ht="14.4" thickTop="1" thickBot="1">
      <c r="E22788"/>
    </row>
    <row r="22789" spans="5:5" ht="14.4" thickTop="1" thickBot="1">
      <c r="E22789"/>
    </row>
    <row r="22790" spans="5:5" ht="14.4" thickTop="1" thickBot="1">
      <c r="E22790"/>
    </row>
    <row r="22791" spans="5:5" ht="14.4" thickTop="1" thickBot="1">
      <c r="E22791"/>
    </row>
    <row r="22792" spans="5:5" ht="14.4" thickTop="1" thickBot="1">
      <c r="E22792"/>
    </row>
    <row r="22793" spans="5:5" ht="14.4" thickTop="1" thickBot="1">
      <c r="E22793"/>
    </row>
    <row r="22794" spans="5:5" ht="14.4" thickTop="1" thickBot="1">
      <c r="E22794"/>
    </row>
    <row r="22795" spans="5:5" ht="14.4" thickTop="1" thickBot="1">
      <c r="E22795"/>
    </row>
    <row r="22796" spans="5:5" ht="14.4" thickTop="1" thickBot="1">
      <c r="E22796"/>
    </row>
    <row r="22797" spans="5:5" ht="14.4" thickTop="1" thickBot="1">
      <c r="E22797"/>
    </row>
    <row r="22798" spans="5:5" ht="14.4" thickTop="1" thickBot="1">
      <c r="E22798"/>
    </row>
    <row r="22799" spans="5:5" ht="14.4" thickTop="1" thickBot="1">
      <c r="E22799"/>
    </row>
    <row r="22800" spans="5:5" ht="14.4" thickTop="1" thickBot="1">
      <c r="E22800"/>
    </row>
    <row r="22801" spans="5:5" ht="14.4" thickTop="1" thickBot="1">
      <c r="E22801"/>
    </row>
    <row r="22802" spans="5:5" ht="14.4" thickTop="1" thickBot="1">
      <c r="E22802"/>
    </row>
    <row r="22803" spans="5:5" ht="14.4" thickTop="1" thickBot="1">
      <c r="E22803"/>
    </row>
    <row r="22804" spans="5:5" ht="14.4" thickTop="1" thickBot="1">
      <c r="E22804"/>
    </row>
    <row r="22805" spans="5:5" ht="14.4" thickTop="1" thickBot="1">
      <c r="E22805"/>
    </row>
    <row r="22806" spans="5:5" ht="14.4" thickTop="1" thickBot="1">
      <c r="E22806"/>
    </row>
    <row r="22807" spans="5:5" ht="14.4" thickTop="1" thickBot="1">
      <c r="E22807"/>
    </row>
    <row r="22808" spans="5:5" ht="14.4" thickTop="1" thickBot="1">
      <c r="E22808"/>
    </row>
    <row r="22809" spans="5:5" ht="14.4" thickTop="1" thickBot="1">
      <c r="E22809"/>
    </row>
    <row r="22810" spans="5:5" ht="14.4" thickTop="1" thickBot="1">
      <c r="E22810"/>
    </row>
    <row r="22811" spans="5:5" ht="14.4" thickTop="1" thickBot="1">
      <c r="E22811"/>
    </row>
    <row r="22812" spans="5:5" ht="14.4" thickTop="1" thickBot="1">
      <c r="E22812"/>
    </row>
    <row r="22813" spans="5:5" ht="14.4" thickTop="1" thickBot="1">
      <c r="E22813"/>
    </row>
    <row r="22814" spans="5:5" ht="14.4" thickTop="1" thickBot="1">
      <c r="E22814"/>
    </row>
    <row r="22815" spans="5:5" ht="14.4" thickTop="1" thickBot="1">
      <c r="E22815"/>
    </row>
    <row r="22816" spans="5:5" ht="14.4" thickTop="1" thickBot="1">
      <c r="E22816"/>
    </row>
    <row r="22817" spans="5:5" ht="14.4" thickTop="1" thickBot="1">
      <c r="E22817"/>
    </row>
    <row r="22818" spans="5:5" ht="13.8" thickTop="1">
      <c r="E22818"/>
    </row>
    <row r="22819" spans="5:5">
      <c r="E22819"/>
    </row>
    <row r="22820" spans="5:5">
      <c r="E22820"/>
    </row>
    <row r="22821" spans="5:5">
      <c r="E22821"/>
    </row>
    <row r="22822" spans="5:5">
      <c r="E22822"/>
    </row>
    <row r="22823" spans="5:5">
      <c r="E22823"/>
    </row>
    <row r="22824" spans="5:5">
      <c r="E22824"/>
    </row>
    <row r="22825" spans="5:5">
      <c r="E22825"/>
    </row>
    <row r="22826" spans="5:5">
      <c r="E22826"/>
    </row>
    <row r="22827" spans="5:5">
      <c r="E22827"/>
    </row>
    <row r="22828" spans="5:5">
      <c r="E22828"/>
    </row>
    <row r="22829" spans="5:5">
      <c r="E22829"/>
    </row>
    <row r="22830" spans="5:5">
      <c r="E22830"/>
    </row>
    <row r="22831" spans="5:5" ht="13.8" thickBot="1">
      <c r="E22831"/>
    </row>
    <row r="22832" spans="5:5" ht="14.4" thickTop="1" thickBot="1">
      <c r="E22832"/>
    </row>
    <row r="22833" spans="5:5" ht="14.4" thickTop="1" thickBot="1">
      <c r="E22833"/>
    </row>
    <row r="22834" spans="5:5" ht="14.4" thickTop="1" thickBot="1">
      <c r="E22834"/>
    </row>
    <row r="22835" spans="5:5" ht="14.4" thickTop="1" thickBot="1">
      <c r="E22835"/>
    </row>
    <row r="22836" spans="5:5" ht="14.4" thickTop="1" thickBot="1">
      <c r="E22836"/>
    </row>
    <row r="22837" spans="5:5" ht="14.4" thickTop="1" thickBot="1">
      <c r="E22837"/>
    </row>
    <row r="22838" spans="5:5" ht="14.4" thickTop="1" thickBot="1">
      <c r="E22838"/>
    </row>
    <row r="22839" spans="5:5" ht="14.4" thickTop="1" thickBot="1">
      <c r="E22839"/>
    </row>
    <row r="22840" spans="5:5" ht="14.4" thickTop="1" thickBot="1">
      <c r="E22840"/>
    </row>
    <row r="22841" spans="5:5" ht="14.4" thickTop="1" thickBot="1">
      <c r="E22841"/>
    </row>
    <row r="22842" spans="5:5" ht="14.4" thickTop="1" thickBot="1">
      <c r="E22842"/>
    </row>
    <row r="22843" spans="5:5" ht="14.4" thickTop="1" thickBot="1">
      <c r="E22843"/>
    </row>
    <row r="22844" spans="5:5" ht="14.4" thickTop="1" thickBot="1">
      <c r="E22844"/>
    </row>
    <row r="22845" spans="5:5" ht="14.4" thickTop="1" thickBot="1">
      <c r="E22845"/>
    </row>
    <row r="22846" spans="5:5" ht="14.4" thickTop="1" thickBot="1">
      <c r="E22846"/>
    </row>
    <row r="22847" spans="5:5" ht="14.4" thickTop="1" thickBot="1">
      <c r="E22847"/>
    </row>
    <row r="22848" spans="5:5" ht="14.4" thickTop="1" thickBot="1">
      <c r="E22848"/>
    </row>
    <row r="22849" spans="5:5" ht="14.4" thickTop="1" thickBot="1">
      <c r="E22849"/>
    </row>
    <row r="22850" spans="5:5" ht="14.4" thickTop="1" thickBot="1">
      <c r="E22850"/>
    </row>
    <row r="22851" spans="5:5" ht="14.4" thickTop="1" thickBot="1">
      <c r="E22851"/>
    </row>
    <row r="22852" spans="5:5" ht="14.4" thickTop="1" thickBot="1">
      <c r="E22852"/>
    </row>
    <row r="22853" spans="5:5" ht="14.4" thickTop="1" thickBot="1">
      <c r="E22853"/>
    </row>
    <row r="22854" spans="5:5" ht="14.4" thickTop="1" thickBot="1">
      <c r="E22854"/>
    </row>
    <row r="22855" spans="5:5" ht="14.4" thickTop="1" thickBot="1">
      <c r="E22855"/>
    </row>
    <row r="22856" spans="5:5" ht="14.4" thickTop="1" thickBot="1">
      <c r="E22856"/>
    </row>
    <row r="22857" spans="5:5" ht="14.4" thickTop="1" thickBot="1">
      <c r="E22857"/>
    </row>
    <row r="22858" spans="5:5" ht="14.4" thickTop="1" thickBot="1">
      <c r="E22858"/>
    </row>
    <row r="22859" spans="5:5" ht="14.4" thickTop="1" thickBot="1">
      <c r="E22859"/>
    </row>
    <row r="22860" spans="5:5" ht="14.4" thickTop="1" thickBot="1">
      <c r="E22860"/>
    </row>
    <row r="22861" spans="5:5" ht="14.4" thickTop="1" thickBot="1">
      <c r="E22861"/>
    </row>
    <row r="22862" spans="5:5" ht="14.4" thickTop="1" thickBot="1">
      <c r="E22862"/>
    </row>
    <row r="22863" spans="5:5" ht="14.4" thickTop="1" thickBot="1">
      <c r="E22863"/>
    </row>
    <row r="22864" spans="5:5" ht="14.4" thickTop="1" thickBot="1">
      <c r="E22864"/>
    </row>
    <row r="22865" spans="5:5" ht="14.4" thickTop="1" thickBot="1">
      <c r="E22865"/>
    </row>
    <row r="22866" spans="5:5" ht="14.4" thickTop="1" thickBot="1">
      <c r="E22866"/>
    </row>
    <row r="22867" spans="5:5" ht="14.4" thickTop="1" thickBot="1">
      <c r="E22867"/>
    </row>
    <row r="22868" spans="5:5" ht="14.4" thickTop="1" thickBot="1">
      <c r="E22868"/>
    </row>
    <row r="22869" spans="5:5" ht="14.4" thickTop="1" thickBot="1">
      <c r="E22869"/>
    </row>
    <row r="22870" spans="5:5" ht="14.4" thickTop="1" thickBot="1">
      <c r="E22870"/>
    </row>
    <row r="22871" spans="5:5" ht="14.4" thickTop="1" thickBot="1">
      <c r="E22871"/>
    </row>
    <row r="22872" spans="5:5" ht="14.4" thickTop="1" thickBot="1">
      <c r="E22872"/>
    </row>
    <row r="22873" spans="5:5" ht="14.4" thickTop="1" thickBot="1">
      <c r="E22873"/>
    </row>
    <row r="22874" spans="5:5" ht="14.4" thickTop="1" thickBot="1">
      <c r="E22874"/>
    </row>
    <row r="22875" spans="5:5" ht="14.4" thickTop="1" thickBot="1">
      <c r="E22875"/>
    </row>
    <row r="22876" spans="5:5" ht="14.4" thickTop="1" thickBot="1">
      <c r="E22876"/>
    </row>
    <row r="22877" spans="5:5" ht="14.4" thickTop="1" thickBot="1">
      <c r="E22877"/>
    </row>
    <row r="22878" spans="5:5" ht="14.4" thickTop="1" thickBot="1">
      <c r="E22878"/>
    </row>
    <row r="22879" spans="5:5" ht="14.4" thickTop="1" thickBot="1">
      <c r="E22879"/>
    </row>
    <row r="22880" spans="5:5" ht="14.4" thickTop="1" thickBot="1">
      <c r="E22880"/>
    </row>
    <row r="22881" spans="5:5" ht="14.4" thickTop="1" thickBot="1">
      <c r="E22881"/>
    </row>
    <row r="22882" spans="5:5" ht="14.4" thickTop="1" thickBot="1">
      <c r="E22882"/>
    </row>
    <row r="22883" spans="5:5" ht="14.4" thickTop="1" thickBot="1">
      <c r="E22883"/>
    </row>
    <row r="22884" spans="5:5" ht="14.4" thickTop="1" thickBot="1">
      <c r="E22884"/>
    </row>
    <row r="22885" spans="5:5" ht="14.4" thickTop="1" thickBot="1">
      <c r="E22885"/>
    </row>
    <row r="22886" spans="5:5" ht="14.4" thickTop="1" thickBot="1">
      <c r="E22886"/>
    </row>
    <row r="22887" spans="5:5" ht="14.4" thickTop="1" thickBot="1">
      <c r="E22887"/>
    </row>
    <row r="22888" spans="5:5" ht="13.8" thickTop="1">
      <c r="E22888"/>
    </row>
    <row r="22889" spans="5:5">
      <c r="E22889"/>
    </row>
    <row r="22890" spans="5:5">
      <c r="E22890"/>
    </row>
    <row r="22891" spans="5:5">
      <c r="E22891"/>
    </row>
    <row r="22892" spans="5:5">
      <c r="E22892"/>
    </row>
    <row r="22893" spans="5:5">
      <c r="E22893"/>
    </row>
    <row r="22894" spans="5:5">
      <c r="E22894"/>
    </row>
    <row r="22895" spans="5:5">
      <c r="E22895"/>
    </row>
    <row r="22896" spans="5:5">
      <c r="E22896"/>
    </row>
    <row r="22897" spans="5:5">
      <c r="E22897"/>
    </row>
    <row r="22898" spans="5:5">
      <c r="E22898"/>
    </row>
    <row r="22899" spans="5:5">
      <c r="E22899"/>
    </row>
    <row r="22900" spans="5:5">
      <c r="E22900"/>
    </row>
    <row r="22901" spans="5:5" ht="13.8" thickBot="1">
      <c r="E22901"/>
    </row>
    <row r="22902" spans="5:5" ht="14.4" thickTop="1" thickBot="1">
      <c r="E22902"/>
    </row>
    <row r="22903" spans="5:5" ht="14.4" thickTop="1" thickBot="1">
      <c r="E22903"/>
    </row>
    <row r="22904" spans="5:5" ht="14.4" thickTop="1" thickBot="1">
      <c r="E22904"/>
    </row>
    <row r="22905" spans="5:5" ht="14.4" thickTop="1" thickBot="1">
      <c r="E22905"/>
    </row>
    <row r="22906" spans="5:5" ht="14.4" thickTop="1" thickBot="1">
      <c r="E22906"/>
    </row>
    <row r="22907" spans="5:5" ht="14.4" thickTop="1" thickBot="1">
      <c r="E22907"/>
    </row>
    <row r="22908" spans="5:5" ht="14.4" thickTop="1" thickBot="1">
      <c r="E22908"/>
    </row>
    <row r="22909" spans="5:5" ht="14.4" thickTop="1" thickBot="1">
      <c r="E22909"/>
    </row>
    <row r="22910" spans="5:5" ht="14.4" thickTop="1" thickBot="1">
      <c r="E22910"/>
    </row>
    <row r="22911" spans="5:5" ht="14.4" thickTop="1" thickBot="1">
      <c r="E22911"/>
    </row>
    <row r="22912" spans="5:5" ht="14.4" thickTop="1" thickBot="1">
      <c r="E22912"/>
    </row>
    <row r="22913" spans="5:5" ht="14.4" thickTop="1" thickBot="1">
      <c r="E22913"/>
    </row>
    <row r="22914" spans="5:5" ht="14.4" thickTop="1" thickBot="1">
      <c r="E22914"/>
    </row>
    <row r="22915" spans="5:5" ht="14.4" thickTop="1" thickBot="1">
      <c r="E22915"/>
    </row>
    <row r="22916" spans="5:5" ht="14.4" thickTop="1" thickBot="1">
      <c r="E22916"/>
    </row>
    <row r="22917" spans="5:5" ht="14.4" thickTop="1" thickBot="1">
      <c r="E22917"/>
    </row>
    <row r="22918" spans="5:5" ht="14.4" thickTop="1" thickBot="1">
      <c r="E22918"/>
    </row>
    <row r="22919" spans="5:5" ht="14.4" thickTop="1" thickBot="1">
      <c r="E22919"/>
    </row>
    <row r="22920" spans="5:5" ht="14.4" thickTop="1" thickBot="1">
      <c r="E22920"/>
    </row>
    <row r="22921" spans="5:5" ht="14.4" thickTop="1" thickBot="1">
      <c r="E22921"/>
    </row>
    <row r="22922" spans="5:5" ht="14.4" thickTop="1" thickBot="1">
      <c r="E22922"/>
    </row>
    <row r="22923" spans="5:5" ht="14.4" thickTop="1" thickBot="1">
      <c r="E22923"/>
    </row>
    <row r="22924" spans="5:5" ht="14.4" thickTop="1" thickBot="1">
      <c r="E22924"/>
    </row>
    <row r="22925" spans="5:5" ht="14.4" thickTop="1" thickBot="1">
      <c r="E22925"/>
    </row>
    <row r="22926" spans="5:5" ht="14.4" thickTop="1" thickBot="1">
      <c r="E22926"/>
    </row>
    <row r="22927" spans="5:5" ht="14.4" thickTop="1" thickBot="1">
      <c r="E22927"/>
    </row>
    <row r="22928" spans="5:5" ht="14.4" thickTop="1" thickBot="1">
      <c r="E22928"/>
    </row>
    <row r="22929" spans="5:5" ht="14.4" thickTop="1" thickBot="1">
      <c r="E22929"/>
    </row>
    <row r="22930" spans="5:5" ht="14.4" thickTop="1" thickBot="1">
      <c r="E22930"/>
    </row>
    <row r="22931" spans="5:5" ht="14.4" thickTop="1" thickBot="1">
      <c r="E22931"/>
    </row>
    <row r="22932" spans="5:5" ht="14.4" thickTop="1" thickBot="1">
      <c r="E22932"/>
    </row>
    <row r="22933" spans="5:5" ht="14.4" thickTop="1" thickBot="1">
      <c r="E22933"/>
    </row>
    <row r="22934" spans="5:5" ht="14.4" thickTop="1" thickBot="1">
      <c r="E22934"/>
    </row>
    <row r="22935" spans="5:5" ht="14.4" thickTop="1" thickBot="1">
      <c r="E22935"/>
    </row>
    <row r="22936" spans="5:5" ht="14.4" thickTop="1" thickBot="1">
      <c r="E22936"/>
    </row>
    <row r="22937" spans="5:5" ht="14.4" thickTop="1" thickBot="1">
      <c r="E22937"/>
    </row>
    <row r="22938" spans="5:5" ht="14.4" thickTop="1" thickBot="1">
      <c r="E22938"/>
    </row>
    <row r="22939" spans="5:5" ht="14.4" thickTop="1" thickBot="1">
      <c r="E22939"/>
    </row>
    <row r="22940" spans="5:5" ht="14.4" thickTop="1" thickBot="1">
      <c r="E22940"/>
    </row>
    <row r="22941" spans="5:5" ht="14.4" thickTop="1" thickBot="1">
      <c r="E22941"/>
    </row>
    <row r="22942" spans="5:5" ht="14.4" thickTop="1" thickBot="1">
      <c r="E22942"/>
    </row>
    <row r="22943" spans="5:5" ht="14.4" thickTop="1" thickBot="1">
      <c r="E22943"/>
    </row>
    <row r="22944" spans="5:5" ht="14.4" thickTop="1" thickBot="1">
      <c r="E22944"/>
    </row>
    <row r="22945" spans="5:5" ht="14.4" thickTop="1" thickBot="1">
      <c r="E22945"/>
    </row>
    <row r="22946" spans="5:5" ht="14.4" thickTop="1" thickBot="1">
      <c r="E22946"/>
    </row>
    <row r="22947" spans="5:5" ht="14.4" thickTop="1" thickBot="1">
      <c r="E22947"/>
    </row>
    <row r="22948" spans="5:5" ht="14.4" thickTop="1" thickBot="1">
      <c r="E22948"/>
    </row>
    <row r="22949" spans="5:5" ht="14.4" thickTop="1" thickBot="1">
      <c r="E22949"/>
    </row>
    <row r="22950" spans="5:5" ht="14.4" thickTop="1" thickBot="1">
      <c r="E22950"/>
    </row>
    <row r="22951" spans="5:5" ht="14.4" thickTop="1" thickBot="1">
      <c r="E22951"/>
    </row>
    <row r="22952" spans="5:5" ht="14.4" thickTop="1" thickBot="1">
      <c r="E22952"/>
    </row>
    <row r="22953" spans="5:5" ht="14.4" thickTop="1" thickBot="1">
      <c r="E22953"/>
    </row>
    <row r="22954" spans="5:5" ht="14.4" thickTop="1" thickBot="1">
      <c r="E22954"/>
    </row>
    <row r="22955" spans="5:5" ht="14.4" thickTop="1" thickBot="1">
      <c r="E22955"/>
    </row>
    <row r="22956" spans="5:5" ht="14.4" thickTop="1" thickBot="1">
      <c r="E22956"/>
    </row>
    <row r="22957" spans="5:5" ht="14.4" thickTop="1" thickBot="1">
      <c r="E22957"/>
    </row>
    <row r="22958" spans="5:5" ht="13.8" thickTop="1">
      <c r="E22958"/>
    </row>
    <row r="22959" spans="5:5">
      <c r="E22959"/>
    </row>
    <row r="22960" spans="5:5">
      <c r="E22960"/>
    </row>
    <row r="22961" spans="5:5">
      <c r="E22961"/>
    </row>
    <row r="22962" spans="5:5">
      <c r="E22962"/>
    </row>
    <row r="22963" spans="5:5">
      <c r="E22963"/>
    </row>
    <row r="22964" spans="5:5">
      <c r="E22964"/>
    </row>
    <row r="22965" spans="5:5">
      <c r="E22965"/>
    </row>
    <row r="22966" spans="5:5">
      <c r="E22966"/>
    </row>
    <row r="22967" spans="5:5">
      <c r="E22967"/>
    </row>
    <row r="22968" spans="5:5">
      <c r="E22968"/>
    </row>
    <row r="22969" spans="5:5">
      <c r="E22969"/>
    </row>
    <row r="22970" spans="5:5">
      <c r="E22970"/>
    </row>
    <row r="22971" spans="5:5" ht="13.8" thickBot="1">
      <c r="E22971"/>
    </row>
    <row r="22972" spans="5:5" ht="14.4" thickTop="1" thickBot="1">
      <c r="E22972"/>
    </row>
    <row r="22973" spans="5:5" ht="14.4" thickTop="1" thickBot="1">
      <c r="E22973"/>
    </row>
    <row r="22974" spans="5:5" ht="14.4" thickTop="1" thickBot="1">
      <c r="E22974"/>
    </row>
    <row r="22975" spans="5:5" ht="14.4" thickTop="1" thickBot="1">
      <c r="E22975"/>
    </row>
    <row r="22976" spans="5:5" ht="14.4" thickTop="1" thickBot="1">
      <c r="E22976"/>
    </row>
    <row r="22977" spans="5:5" ht="14.4" thickTop="1" thickBot="1">
      <c r="E22977"/>
    </row>
    <row r="22978" spans="5:5" ht="14.4" thickTop="1" thickBot="1">
      <c r="E22978"/>
    </row>
    <row r="22979" spans="5:5" ht="14.4" thickTop="1" thickBot="1">
      <c r="E22979"/>
    </row>
    <row r="22980" spans="5:5" ht="14.4" thickTop="1" thickBot="1">
      <c r="E22980"/>
    </row>
    <row r="22981" spans="5:5" ht="14.4" thickTop="1" thickBot="1">
      <c r="E22981"/>
    </row>
    <row r="22982" spans="5:5" ht="14.4" thickTop="1" thickBot="1">
      <c r="E22982"/>
    </row>
    <row r="22983" spans="5:5" ht="14.4" thickTop="1" thickBot="1">
      <c r="E22983"/>
    </row>
    <row r="22984" spans="5:5" ht="14.4" thickTop="1" thickBot="1">
      <c r="E22984"/>
    </row>
    <row r="22985" spans="5:5" ht="14.4" thickTop="1" thickBot="1">
      <c r="E22985"/>
    </row>
    <row r="22986" spans="5:5" ht="14.4" thickTop="1" thickBot="1">
      <c r="E22986"/>
    </row>
    <row r="22987" spans="5:5" ht="14.4" thickTop="1" thickBot="1">
      <c r="E22987"/>
    </row>
    <row r="22988" spans="5:5" ht="14.4" thickTop="1" thickBot="1">
      <c r="E22988"/>
    </row>
    <row r="22989" spans="5:5" ht="14.4" thickTop="1" thickBot="1">
      <c r="E22989"/>
    </row>
    <row r="22990" spans="5:5" ht="14.4" thickTop="1" thickBot="1">
      <c r="E22990"/>
    </row>
    <row r="22991" spans="5:5" ht="14.4" thickTop="1" thickBot="1">
      <c r="E22991"/>
    </row>
    <row r="22992" spans="5:5" ht="14.4" thickTop="1" thickBot="1">
      <c r="E22992"/>
    </row>
    <row r="22993" spans="5:5" ht="14.4" thickTop="1" thickBot="1">
      <c r="E22993"/>
    </row>
    <row r="22994" spans="5:5" ht="14.4" thickTop="1" thickBot="1">
      <c r="E22994"/>
    </row>
    <row r="22995" spans="5:5" ht="14.4" thickTop="1" thickBot="1">
      <c r="E22995"/>
    </row>
    <row r="22996" spans="5:5" ht="14.4" thickTop="1" thickBot="1">
      <c r="E22996"/>
    </row>
    <row r="22997" spans="5:5" ht="14.4" thickTop="1" thickBot="1">
      <c r="E22997"/>
    </row>
    <row r="22998" spans="5:5" ht="14.4" thickTop="1" thickBot="1">
      <c r="E22998"/>
    </row>
    <row r="22999" spans="5:5" ht="14.4" thickTop="1" thickBot="1">
      <c r="E22999"/>
    </row>
    <row r="23000" spans="5:5" ht="14.4" thickTop="1" thickBot="1">
      <c r="E23000"/>
    </row>
    <row r="23001" spans="5:5" ht="14.4" thickTop="1" thickBot="1">
      <c r="E23001"/>
    </row>
    <row r="23002" spans="5:5" ht="14.4" thickTop="1" thickBot="1">
      <c r="E23002"/>
    </row>
    <row r="23003" spans="5:5" ht="14.4" thickTop="1" thickBot="1">
      <c r="E23003"/>
    </row>
    <row r="23004" spans="5:5" ht="14.4" thickTop="1" thickBot="1">
      <c r="E23004"/>
    </row>
    <row r="23005" spans="5:5" ht="14.4" thickTop="1" thickBot="1">
      <c r="E23005"/>
    </row>
    <row r="23006" spans="5:5" ht="14.4" thickTop="1" thickBot="1">
      <c r="E23006"/>
    </row>
    <row r="23007" spans="5:5" ht="14.4" thickTop="1" thickBot="1">
      <c r="E23007"/>
    </row>
    <row r="23008" spans="5:5" ht="14.4" thickTop="1" thickBot="1">
      <c r="E23008"/>
    </row>
    <row r="23009" spans="5:5" ht="14.4" thickTop="1" thickBot="1">
      <c r="E23009"/>
    </row>
    <row r="23010" spans="5:5" ht="14.4" thickTop="1" thickBot="1">
      <c r="E23010"/>
    </row>
    <row r="23011" spans="5:5" ht="14.4" thickTop="1" thickBot="1">
      <c r="E23011"/>
    </row>
    <row r="23012" spans="5:5" ht="14.4" thickTop="1" thickBot="1">
      <c r="E23012"/>
    </row>
    <row r="23013" spans="5:5" ht="14.4" thickTop="1" thickBot="1">
      <c r="E23013"/>
    </row>
    <row r="23014" spans="5:5" ht="14.4" thickTop="1" thickBot="1">
      <c r="E23014"/>
    </row>
    <row r="23015" spans="5:5" ht="14.4" thickTop="1" thickBot="1">
      <c r="E23015"/>
    </row>
    <row r="23016" spans="5:5" ht="14.4" thickTop="1" thickBot="1">
      <c r="E23016"/>
    </row>
    <row r="23017" spans="5:5" ht="14.4" thickTop="1" thickBot="1">
      <c r="E23017"/>
    </row>
    <row r="23018" spans="5:5" ht="14.4" thickTop="1" thickBot="1">
      <c r="E23018"/>
    </row>
    <row r="23019" spans="5:5" ht="14.4" thickTop="1" thickBot="1">
      <c r="E23019"/>
    </row>
    <row r="23020" spans="5:5" ht="14.4" thickTop="1" thickBot="1">
      <c r="E23020"/>
    </row>
    <row r="23021" spans="5:5" ht="14.4" thickTop="1" thickBot="1">
      <c r="E23021"/>
    </row>
    <row r="23022" spans="5:5" ht="14.4" thickTop="1" thickBot="1">
      <c r="E23022"/>
    </row>
    <row r="23023" spans="5:5" ht="14.4" thickTop="1" thickBot="1">
      <c r="E23023"/>
    </row>
    <row r="23024" spans="5:5" ht="14.4" thickTop="1" thickBot="1">
      <c r="E23024"/>
    </row>
    <row r="23025" spans="5:5" ht="14.4" thickTop="1" thickBot="1">
      <c r="E23025"/>
    </row>
    <row r="23026" spans="5:5" ht="14.4" thickTop="1" thickBot="1">
      <c r="E23026"/>
    </row>
    <row r="23027" spans="5:5" ht="14.4" thickTop="1" thickBot="1">
      <c r="E23027"/>
    </row>
    <row r="23028" spans="5:5" ht="13.8" thickTop="1">
      <c r="E23028"/>
    </row>
    <row r="23029" spans="5:5">
      <c r="E23029"/>
    </row>
    <row r="23030" spans="5:5">
      <c r="E23030"/>
    </row>
    <row r="23031" spans="5:5">
      <c r="E23031"/>
    </row>
    <row r="23032" spans="5:5">
      <c r="E23032"/>
    </row>
    <row r="23033" spans="5:5">
      <c r="E23033"/>
    </row>
    <row r="23034" spans="5:5">
      <c r="E23034"/>
    </row>
    <row r="23035" spans="5:5">
      <c r="E23035"/>
    </row>
    <row r="23036" spans="5:5">
      <c r="E23036"/>
    </row>
    <row r="23037" spans="5:5">
      <c r="E23037"/>
    </row>
    <row r="23038" spans="5:5">
      <c r="E23038"/>
    </row>
    <row r="23039" spans="5:5">
      <c r="E23039"/>
    </row>
    <row r="23040" spans="5:5">
      <c r="E23040"/>
    </row>
    <row r="23041" spans="5:5" ht="13.8" thickBot="1">
      <c r="E23041"/>
    </row>
    <row r="23042" spans="5:5" ht="14.4" thickTop="1" thickBot="1">
      <c r="E23042"/>
    </row>
    <row r="23043" spans="5:5" ht="14.4" thickTop="1" thickBot="1">
      <c r="E23043"/>
    </row>
    <row r="23044" spans="5:5" ht="14.4" thickTop="1" thickBot="1">
      <c r="E23044"/>
    </row>
    <row r="23045" spans="5:5" ht="14.4" thickTop="1" thickBot="1">
      <c r="E23045"/>
    </row>
    <row r="23046" spans="5:5" ht="14.4" thickTop="1" thickBot="1">
      <c r="E23046"/>
    </row>
    <row r="23047" spans="5:5" ht="14.4" thickTop="1" thickBot="1">
      <c r="E23047"/>
    </row>
    <row r="23048" spans="5:5" ht="14.4" thickTop="1" thickBot="1">
      <c r="E23048"/>
    </row>
    <row r="23049" spans="5:5" ht="14.4" thickTop="1" thickBot="1">
      <c r="E23049"/>
    </row>
    <row r="23050" spans="5:5" ht="14.4" thickTop="1" thickBot="1">
      <c r="E23050"/>
    </row>
    <row r="23051" spans="5:5" ht="14.4" thickTop="1" thickBot="1">
      <c r="E23051"/>
    </row>
    <row r="23052" spans="5:5" ht="14.4" thickTop="1" thickBot="1">
      <c r="E23052"/>
    </row>
    <row r="23053" spans="5:5" ht="14.4" thickTop="1" thickBot="1">
      <c r="E23053"/>
    </row>
    <row r="23054" spans="5:5" ht="14.4" thickTop="1" thickBot="1">
      <c r="E23054"/>
    </row>
    <row r="23055" spans="5:5" ht="14.4" thickTop="1" thickBot="1">
      <c r="E23055"/>
    </row>
    <row r="23056" spans="5:5" ht="14.4" thickTop="1" thickBot="1">
      <c r="E23056"/>
    </row>
    <row r="23057" spans="5:5" ht="14.4" thickTop="1" thickBot="1">
      <c r="E23057"/>
    </row>
    <row r="23058" spans="5:5" ht="14.4" thickTop="1" thickBot="1">
      <c r="E23058"/>
    </row>
    <row r="23059" spans="5:5" ht="14.4" thickTop="1" thickBot="1">
      <c r="E23059"/>
    </row>
    <row r="23060" spans="5:5" ht="14.4" thickTop="1" thickBot="1">
      <c r="E23060"/>
    </row>
    <row r="23061" spans="5:5" ht="14.4" thickTop="1" thickBot="1">
      <c r="E23061"/>
    </row>
    <row r="23062" spans="5:5" ht="14.4" thickTop="1" thickBot="1">
      <c r="E23062"/>
    </row>
    <row r="23063" spans="5:5" ht="14.4" thickTop="1" thickBot="1">
      <c r="E23063"/>
    </row>
    <row r="23064" spans="5:5" ht="14.4" thickTop="1" thickBot="1">
      <c r="E23064"/>
    </row>
    <row r="23065" spans="5:5" ht="14.4" thickTop="1" thickBot="1">
      <c r="E23065"/>
    </row>
    <row r="23066" spans="5:5" ht="14.4" thickTop="1" thickBot="1">
      <c r="E23066"/>
    </row>
    <row r="23067" spans="5:5" ht="14.4" thickTop="1" thickBot="1">
      <c r="E23067"/>
    </row>
    <row r="23068" spans="5:5" ht="14.4" thickTop="1" thickBot="1">
      <c r="E23068"/>
    </row>
    <row r="23069" spans="5:5" ht="14.4" thickTop="1" thickBot="1">
      <c r="E23069"/>
    </row>
    <row r="23070" spans="5:5" ht="14.4" thickTop="1" thickBot="1">
      <c r="E23070"/>
    </row>
    <row r="23071" spans="5:5" ht="14.4" thickTop="1" thickBot="1">
      <c r="E23071"/>
    </row>
    <row r="23072" spans="5:5" ht="14.4" thickTop="1" thickBot="1">
      <c r="E23072"/>
    </row>
    <row r="23073" spans="5:5" ht="14.4" thickTop="1" thickBot="1">
      <c r="E23073"/>
    </row>
    <row r="23074" spans="5:5" ht="14.4" thickTop="1" thickBot="1">
      <c r="E23074"/>
    </row>
    <row r="23075" spans="5:5" ht="14.4" thickTop="1" thickBot="1">
      <c r="E23075"/>
    </row>
    <row r="23076" spans="5:5" ht="14.4" thickTop="1" thickBot="1">
      <c r="E23076"/>
    </row>
    <row r="23077" spans="5:5" ht="14.4" thickTop="1" thickBot="1">
      <c r="E23077"/>
    </row>
    <row r="23078" spans="5:5" ht="14.4" thickTop="1" thickBot="1">
      <c r="E23078"/>
    </row>
    <row r="23079" spans="5:5" ht="14.4" thickTop="1" thickBot="1">
      <c r="E23079"/>
    </row>
    <row r="23080" spans="5:5" ht="14.4" thickTop="1" thickBot="1">
      <c r="E23080"/>
    </row>
    <row r="23081" spans="5:5" ht="14.4" thickTop="1" thickBot="1">
      <c r="E23081"/>
    </row>
    <row r="23082" spans="5:5" ht="14.4" thickTop="1" thickBot="1">
      <c r="E23082"/>
    </row>
    <row r="23083" spans="5:5" ht="14.4" thickTop="1" thickBot="1">
      <c r="E23083"/>
    </row>
    <row r="23084" spans="5:5" ht="14.4" thickTop="1" thickBot="1">
      <c r="E23084"/>
    </row>
    <row r="23085" spans="5:5" ht="14.4" thickTop="1" thickBot="1">
      <c r="E23085"/>
    </row>
    <row r="23086" spans="5:5" ht="14.4" thickTop="1" thickBot="1">
      <c r="E23086"/>
    </row>
    <row r="23087" spans="5:5" ht="14.4" thickTop="1" thickBot="1">
      <c r="E23087"/>
    </row>
    <row r="23088" spans="5:5" ht="14.4" thickTop="1" thickBot="1">
      <c r="E23088"/>
    </row>
    <row r="23089" spans="5:5" ht="14.4" thickTop="1" thickBot="1">
      <c r="E23089"/>
    </row>
    <row r="23090" spans="5:5" ht="14.4" thickTop="1" thickBot="1">
      <c r="E23090"/>
    </row>
    <row r="23091" spans="5:5" ht="14.4" thickTop="1" thickBot="1">
      <c r="E23091"/>
    </row>
    <row r="23092" spans="5:5" ht="14.4" thickTop="1" thickBot="1">
      <c r="E23092"/>
    </row>
    <row r="23093" spans="5:5" ht="14.4" thickTop="1" thickBot="1">
      <c r="E23093"/>
    </row>
    <row r="23094" spans="5:5" ht="14.4" thickTop="1" thickBot="1">
      <c r="E23094"/>
    </row>
    <row r="23095" spans="5:5" ht="14.4" thickTop="1" thickBot="1">
      <c r="E23095"/>
    </row>
    <row r="23096" spans="5:5" ht="14.4" thickTop="1" thickBot="1">
      <c r="E23096"/>
    </row>
    <row r="23097" spans="5:5" ht="14.4" thickTop="1" thickBot="1">
      <c r="E23097"/>
    </row>
    <row r="23098" spans="5:5" ht="13.8" thickTop="1">
      <c r="E23098"/>
    </row>
    <row r="23099" spans="5:5">
      <c r="E23099"/>
    </row>
    <row r="23100" spans="5:5">
      <c r="E23100"/>
    </row>
    <row r="23101" spans="5:5">
      <c r="E23101"/>
    </row>
    <row r="23102" spans="5:5">
      <c r="E23102"/>
    </row>
    <row r="23103" spans="5:5">
      <c r="E23103"/>
    </row>
    <row r="23104" spans="5:5">
      <c r="E23104"/>
    </row>
    <row r="23105" spans="5:5">
      <c r="E23105"/>
    </row>
    <row r="23106" spans="5:5">
      <c r="E23106"/>
    </row>
    <row r="23107" spans="5:5">
      <c r="E23107"/>
    </row>
    <row r="23108" spans="5:5">
      <c r="E23108"/>
    </row>
    <row r="23109" spans="5:5">
      <c r="E23109"/>
    </row>
    <row r="23110" spans="5:5">
      <c r="E23110"/>
    </row>
    <row r="23111" spans="5:5" ht="13.8" thickBot="1">
      <c r="E23111"/>
    </row>
    <row r="23112" spans="5:5" ht="14.4" thickTop="1" thickBot="1">
      <c r="E23112"/>
    </row>
    <row r="23113" spans="5:5" ht="14.4" thickTop="1" thickBot="1">
      <c r="E23113"/>
    </row>
    <row r="23114" spans="5:5" ht="14.4" thickTop="1" thickBot="1">
      <c r="E23114"/>
    </row>
    <row r="23115" spans="5:5" ht="14.4" thickTop="1" thickBot="1">
      <c r="E23115"/>
    </row>
    <row r="23116" spans="5:5" ht="14.4" thickTop="1" thickBot="1">
      <c r="E23116"/>
    </row>
    <row r="23117" spans="5:5" ht="14.4" thickTop="1" thickBot="1">
      <c r="E23117"/>
    </row>
    <row r="23118" spans="5:5" ht="14.4" thickTop="1" thickBot="1">
      <c r="E23118"/>
    </row>
    <row r="23119" spans="5:5" ht="14.4" thickTop="1" thickBot="1">
      <c r="E23119"/>
    </row>
    <row r="23120" spans="5:5" ht="14.4" thickTop="1" thickBot="1">
      <c r="E23120"/>
    </row>
    <row r="23121" spans="5:5" ht="14.4" thickTop="1" thickBot="1">
      <c r="E23121"/>
    </row>
    <row r="23122" spans="5:5" ht="14.4" thickTop="1" thickBot="1">
      <c r="E23122"/>
    </row>
    <row r="23123" spans="5:5" ht="14.4" thickTop="1" thickBot="1">
      <c r="E23123"/>
    </row>
    <row r="23124" spans="5:5" ht="14.4" thickTop="1" thickBot="1">
      <c r="E23124"/>
    </row>
    <row r="23125" spans="5:5" ht="14.4" thickTop="1" thickBot="1">
      <c r="E23125"/>
    </row>
    <row r="23126" spans="5:5" ht="14.4" thickTop="1" thickBot="1">
      <c r="E23126"/>
    </row>
    <row r="23127" spans="5:5" ht="14.4" thickTop="1" thickBot="1">
      <c r="E23127"/>
    </row>
    <row r="23128" spans="5:5" ht="14.4" thickTop="1" thickBot="1">
      <c r="E23128"/>
    </row>
    <row r="23129" spans="5:5" ht="14.4" thickTop="1" thickBot="1">
      <c r="E23129"/>
    </row>
    <row r="23130" spans="5:5" ht="14.4" thickTop="1" thickBot="1">
      <c r="E23130"/>
    </row>
    <row r="23131" spans="5:5" ht="14.4" thickTop="1" thickBot="1">
      <c r="E23131"/>
    </row>
    <row r="23132" spans="5:5" ht="14.4" thickTop="1" thickBot="1">
      <c r="E23132"/>
    </row>
    <row r="23133" spans="5:5" ht="14.4" thickTop="1" thickBot="1">
      <c r="E23133"/>
    </row>
    <row r="23134" spans="5:5" ht="14.4" thickTop="1" thickBot="1">
      <c r="E23134"/>
    </row>
    <row r="23135" spans="5:5" ht="14.4" thickTop="1" thickBot="1">
      <c r="E23135"/>
    </row>
    <row r="23136" spans="5:5" ht="14.4" thickTop="1" thickBot="1">
      <c r="E23136"/>
    </row>
    <row r="23137" spans="5:5" ht="14.4" thickTop="1" thickBot="1">
      <c r="E23137"/>
    </row>
    <row r="23138" spans="5:5" ht="14.4" thickTop="1" thickBot="1">
      <c r="E23138"/>
    </row>
    <row r="23139" spans="5:5" ht="14.4" thickTop="1" thickBot="1">
      <c r="E23139"/>
    </row>
    <row r="23140" spans="5:5" ht="14.4" thickTop="1" thickBot="1">
      <c r="E23140"/>
    </row>
    <row r="23141" spans="5:5" ht="14.4" thickTop="1" thickBot="1">
      <c r="E23141"/>
    </row>
    <row r="23142" spans="5:5" ht="14.4" thickTop="1" thickBot="1">
      <c r="E23142"/>
    </row>
    <row r="23143" spans="5:5" ht="14.4" thickTop="1" thickBot="1">
      <c r="E23143"/>
    </row>
    <row r="23144" spans="5:5" ht="14.4" thickTop="1" thickBot="1">
      <c r="E23144"/>
    </row>
    <row r="23145" spans="5:5" ht="14.4" thickTop="1" thickBot="1">
      <c r="E23145"/>
    </row>
    <row r="23146" spans="5:5" ht="14.4" thickTop="1" thickBot="1">
      <c r="E23146"/>
    </row>
    <row r="23147" spans="5:5" ht="14.4" thickTop="1" thickBot="1">
      <c r="E23147"/>
    </row>
    <row r="23148" spans="5:5" ht="14.4" thickTop="1" thickBot="1">
      <c r="E23148"/>
    </row>
    <row r="23149" spans="5:5" ht="14.4" thickTop="1" thickBot="1">
      <c r="E23149"/>
    </row>
    <row r="23150" spans="5:5" ht="14.4" thickTop="1" thickBot="1">
      <c r="E23150"/>
    </row>
    <row r="23151" spans="5:5" ht="14.4" thickTop="1" thickBot="1">
      <c r="E23151"/>
    </row>
    <row r="23152" spans="5:5" ht="14.4" thickTop="1" thickBot="1">
      <c r="E23152"/>
    </row>
    <row r="23153" spans="5:5" ht="14.4" thickTop="1" thickBot="1">
      <c r="E23153"/>
    </row>
    <row r="23154" spans="5:5" ht="14.4" thickTop="1" thickBot="1">
      <c r="E23154"/>
    </row>
    <row r="23155" spans="5:5" ht="14.4" thickTop="1" thickBot="1">
      <c r="E23155"/>
    </row>
    <row r="23156" spans="5:5" ht="14.4" thickTop="1" thickBot="1">
      <c r="E23156"/>
    </row>
    <row r="23157" spans="5:5" ht="14.4" thickTop="1" thickBot="1">
      <c r="E23157"/>
    </row>
    <row r="23158" spans="5:5" ht="14.4" thickTop="1" thickBot="1">
      <c r="E23158"/>
    </row>
    <row r="23159" spans="5:5" ht="14.4" thickTop="1" thickBot="1">
      <c r="E23159"/>
    </row>
    <row r="23160" spans="5:5" ht="14.4" thickTop="1" thickBot="1">
      <c r="E23160"/>
    </row>
    <row r="23161" spans="5:5" ht="14.4" thickTop="1" thickBot="1">
      <c r="E23161"/>
    </row>
    <row r="23162" spans="5:5" ht="14.4" thickTop="1" thickBot="1">
      <c r="E23162"/>
    </row>
    <row r="23163" spans="5:5" ht="14.4" thickTop="1" thickBot="1">
      <c r="E23163"/>
    </row>
    <row r="23164" spans="5:5" ht="14.4" thickTop="1" thickBot="1">
      <c r="E23164"/>
    </row>
    <row r="23165" spans="5:5" ht="14.4" thickTop="1" thickBot="1">
      <c r="E23165"/>
    </row>
    <row r="23166" spans="5:5" ht="14.4" thickTop="1" thickBot="1">
      <c r="E23166"/>
    </row>
    <row r="23167" spans="5:5" ht="14.4" thickTop="1" thickBot="1">
      <c r="E23167"/>
    </row>
    <row r="23168" spans="5:5" ht="13.8" thickTop="1">
      <c r="E23168"/>
    </row>
    <row r="23169" spans="5:5">
      <c r="E23169"/>
    </row>
    <row r="23170" spans="5:5">
      <c r="E23170"/>
    </row>
    <row r="23171" spans="5:5">
      <c r="E23171"/>
    </row>
    <row r="23172" spans="5:5">
      <c r="E23172"/>
    </row>
    <row r="23173" spans="5:5">
      <c r="E23173"/>
    </row>
    <row r="23174" spans="5:5">
      <c r="E23174"/>
    </row>
    <row r="23175" spans="5:5">
      <c r="E23175"/>
    </row>
    <row r="23176" spans="5:5">
      <c r="E23176"/>
    </row>
    <row r="23177" spans="5:5">
      <c r="E23177"/>
    </row>
    <row r="23178" spans="5:5">
      <c r="E23178"/>
    </row>
    <row r="23179" spans="5:5">
      <c r="E23179"/>
    </row>
    <row r="23180" spans="5:5">
      <c r="E23180"/>
    </row>
    <row r="23181" spans="5:5" ht="13.8" thickBot="1">
      <c r="E23181"/>
    </row>
    <row r="23182" spans="5:5" ht="14.4" thickTop="1" thickBot="1">
      <c r="E23182"/>
    </row>
    <row r="23183" spans="5:5" ht="14.4" thickTop="1" thickBot="1">
      <c r="E23183"/>
    </row>
    <row r="23184" spans="5:5" ht="14.4" thickTop="1" thickBot="1">
      <c r="E23184"/>
    </row>
    <row r="23185" spans="5:5" ht="14.4" thickTop="1" thickBot="1">
      <c r="E23185"/>
    </row>
    <row r="23186" spans="5:5" ht="14.4" thickTop="1" thickBot="1">
      <c r="E23186"/>
    </row>
    <row r="23187" spans="5:5" ht="14.4" thickTop="1" thickBot="1">
      <c r="E23187"/>
    </row>
    <row r="23188" spans="5:5" ht="14.4" thickTop="1" thickBot="1">
      <c r="E23188"/>
    </row>
    <row r="23189" spans="5:5" ht="14.4" thickTop="1" thickBot="1">
      <c r="E23189"/>
    </row>
    <row r="23190" spans="5:5" ht="14.4" thickTop="1" thickBot="1">
      <c r="E23190"/>
    </row>
    <row r="23191" spans="5:5" ht="14.4" thickTop="1" thickBot="1">
      <c r="E23191"/>
    </row>
    <row r="23192" spans="5:5" ht="14.4" thickTop="1" thickBot="1">
      <c r="E23192"/>
    </row>
    <row r="23193" spans="5:5" ht="14.4" thickTop="1" thickBot="1">
      <c r="E23193"/>
    </row>
    <row r="23194" spans="5:5" ht="14.4" thickTop="1" thickBot="1">
      <c r="E23194"/>
    </row>
    <row r="23195" spans="5:5" ht="14.4" thickTop="1" thickBot="1">
      <c r="E23195"/>
    </row>
    <row r="23196" spans="5:5" ht="14.4" thickTop="1" thickBot="1">
      <c r="E23196"/>
    </row>
    <row r="23197" spans="5:5" ht="14.4" thickTop="1" thickBot="1">
      <c r="E23197"/>
    </row>
    <row r="23198" spans="5:5" ht="14.4" thickTop="1" thickBot="1">
      <c r="E23198"/>
    </row>
    <row r="23199" spans="5:5" ht="14.4" thickTop="1" thickBot="1">
      <c r="E23199"/>
    </row>
    <row r="23200" spans="5:5" ht="14.4" thickTop="1" thickBot="1">
      <c r="E23200"/>
    </row>
    <row r="23201" spans="5:5" ht="14.4" thickTop="1" thickBot="1">
      <c r="E23201"/>
    </row>
    <row r="23202" spans="5:5" ht="14.4" thickTop="1" thickBot="1">
      <c r="E23202"/>
    </row>
    <row r="23203" spans="5:5" ht="14.4" thickTop="1" thickBot="1">
      <c r="E23203"/>
    </row>
    <row r="23204" spans="5:5" ht="14.4" thickTop="1" thickBot="1">
      <c r="E23204"/>
    </row>
    <row r="23205" spans="5:5" ht="14.4" thickTop="1" thickBot="1">
      <c r="E23205"/>
    </row>
    <row r="23206" spans="5:5" ht="14.4" thickTop="1" thickBot="1">
      <c r="E23206"/>
    </row>
    <row r="23207" spans="5:5" ht="14.4" thickTop="1" thickBot="1">
      <c r="E23207"/>
    </row>
    <row r="23208" spans="5:5" ht="14.4" thickTop="1" thickBot="1">
      <c r="E23208"/>
    </row>
    <row r="23209" spans="5:5" ht="14.4" thickTop="1" thickBot="1">
      <c r="E23209"/>
    </row>
    <row r="23210" spans="5:5" ht="14.4" thickTop="1" thickBot="1">
      <c r="E23210"/>
    </row>
    <row r="23211" spans="5:5" ht="14.4" thickTop="1" thickBot="1">
      <c r="E23211"/>
    </row>
    <row r="23212" spans="5:5" ht="14.4" thickTop="1" thickBot="1">
      <c r="E23212"/>
    </row>
    <row r="23213" spans="5:5" ht="14.4" thickTop="1" thickBot="1">
      <c r="E23213"/>
    </row>
    <row r="23214" spans="5:5" ht="14.4" thickTop="1" thickBot="1">
      <c r="E23214"/>
    </row>
    <row r="23215" spans="5:5" ht="14.4" thickTop="1" thickBot="1">
      <c r="E23215"/>
    </row>
    <row r="23216" spans="5:5" ht="14.4" thickTop="1" thickBot="1">
      <c r="E23216"/>
    </row>
    <row r="23217" spans="5:5" ht="14.4" thickTop="1" thickBot="1">
      <c r="E23217"/>
    </row>
    <row r="23218" spans="5:5" ht="14.4" thickTop="1" thickBot="1">
      <c r="E23218"/>
    </row>
    <row r="23219" spans="5:5" ht="14.4" thickTop="1" thickBot="1">
      <c r="E23219"/>
    </row>
    <row r="23220" spans="5:5" ht="14.4" thickTop="1" thickBot="1">
      <c r="E23220"/>
    </row>
    <row r="23221" spans="5:5" ht="14.4" thickTop="1" thickBot="1">
      <c r="E23221"/>
    </row>
    <row r="23222" spans="5:5" ht="14.4" thickTop="1" thickBot="1">
      <c r="E23222"/>
    </row>
    <row r="23223" spans="5:5" ht="14.4" thickTop="1" thickBot="1">
      <c r="E23223"/>
    </row>
    <row r="23224" spans="5:5" ht="14.4" thickTop="1" thickBot="1">
      <c r="E23224"/>
    </row>
    <row r="23225" spans="5:5" ht="14.4" thickTop="1" thickBot="1">
      <c r="E23225"/>
    </row>
    <row r="23226" spans="5:5" ht="14.4" thickTop="1" thickBot="1">
      <c r="E23226"/>
    </row>
    <row r="23227" spans="5:5" ht="14.4" thickTop="1" thickBot="1">
      <c r="E23227"/>
    </row>
    <row r="23228" spans="5:5" ht="14.4" thickTop="1" thickBot="1">
      <c r="E23228"/>
    </row>
    <row r="23229" spans="5:5" ht="14.4" thickTop="1" thickBot="1">
      <c r="E23229"/>
    </row>
    <row r="23230" spans="5:5" ht="14.4" thickTop="1" thickBot="1">
      <c r="E23230"/>
    </row>
    <row r="23231" spans="5:5" ht="14.4" thickTop="1" thickBot="1">
      <c r="E23231"/>
    </row>
    <row r="23232" spans="5:5" ht="14.4" thickTop="1" thickBot="1">
      <c r="E23232"/>
    </row>
    <row r="23233" spans="5:5" ht="14.4" thickTop="1" thickBot="1">
      <c r="E23233"/>
    </row>
    <row r="23234" spans="5:5" ht="14.4" thickTop="1" thickBot="1">
      <c r="E23234"/>
    </row>
    <row r="23235" spans="5:5" ht="14.4" thickTop="1" thickBot="1">
      <c r="E23235"/>
    </row>
    <row r="23236" spans="5:5" ht="14.4" thickTop="1" thickBot="1">
      <c r="E23236"/>
    </row>
    <row r="23237" spans="5:5" ht="14.4" thickTop="1" thickBot="1">
      <c r="E23237"/>
    </row>
    <row r="23238" spans="5:5" ht="13.8" thickTop="1">
      <c r="E23238"/>
    </row>
    <row r="23239" spans="5:5">
      <c r="E23239"/>
    </row>
    <row r="23240" spans="5:5">
      <c r="E23240"/>
    </row>
    <row r="23241" spans="5:5">
      <c r="E23241"/>
    </row>
    <row r="23242" spans="5:5">
      <c r="E23242"/>
    </row>
    <row r="23243" spans="5:5">
      <c r="E23243"/>
    </row>
    <row r="23244" spans="5:5">
      <c r="E23244"/>
    </row>
    <row r="23245" spans="5:5">
      <c r="E23245"/>
    </row>
    <row r="23246" spans="5:5">
      <c r="E23246"/>
    </row>
    <row r="23247" spans="5:5">
      <c r="E23247"/>
    </row>
    <row r="23248" spans="5:5">
      <c r="E23248"/>
    </row>
    <row r="23249" spans="5:5">
      <c r="E23249"/>
    </row>
    <row r="23250" spans="5:5">
      <c r="E23250"/>
    </row>
    <row r="23251" spans="5:5" ht="13.8" thickBot="1">
      <c r="E23251"/>
    </row>
    <row r="23252" spans="5:5" ht="14.4" thickTop="1" thickBot="1">
      <c r="E23252"/>
    </row>
    <row r="23253" spans="5:5" ht="14.4" thickTop="1" thickBot="1">
      <c r="E23253"/>
    </row>
    <row r="23254" spans="5:5" ht="14.4" thickTop="1" thickBot="1">
      <c r="E23254"/>
    </row>
    <row r="23255" spans="5:5" ht="14.4" thickTop="1" thickBot="1">
      <c r="E23255"/>
    </row>
    <row r="23256" spans="5:5" ht="14.4" thickTop="1" thickBot="1">
      <c r="E23256"/>
    </row>
    <row r="23257" spans="5:5" ht="14.4" thickTop="1" thickBot="1">
      <c r="E23257"/>
    </row>
    <row r="23258" spans="5:5" ht="14.4" thickTop="1" thickBot="1">
      <c r="E23258"/>
    </row>
    <row r="23259" spans="5:5" ht="14.4" thickTop="1" thickBot="1">
      <c r="E23259"/>
    </row>
    <row r="23260" spans="5:5" ht="14.4" thickTop="1" thickBot="1">
      <c r="E23260"/>
    </row>
    <row r="23261" spans="5:5" ht="14.4" thickTop="1" thickBot="1">
      <c r="E23261"/>
    </row>
    <row r="23262" spans="5:5" ht="14.4" thickTop="1" thickBot="1">
      <c r="E23262"/>
    </row>
    <row r="23263" spans="5:5" ht="14.4" thickTop="1" thickBot="1">
      <c r="E23263"/>
    </row>
    <row r="23264" spans="5:5" ht="14.4" thickTop="1" thickBot="1">
      <c r="E23264"/>
    </row>
    <row r="23265" spans="5:5" ht="14.4" thickTop="1" thickBot="1">
      <c r="E23265"/>
    </row>
    <row r="23266" spans="5:5" ht="14.4" thickTop="1" thickBot="1">
      <c r="E23266"/>
    </row>
    <row r="23267" spans="5:5" ht="14.4" thickTop="1" thickBot="1">
      <c r="E23267"/>
    </row>
    <row r="23268" spans="5:5" ht="14.4" thickTop="1" thickBot="1">
      <c r="E23268"/>
    </row>
    <row r="23269" spans="5:5" ht="14.4" thickTop="1" thickBot="1">
      <c r="E23269"/>
    </row>
    <row r="23270" spans="5:5" ht="14.4" thickTop="1" thickBot="1">
      <c r="E23270"/>
    </row>
    <row r="23271" spans="5:5" ht="14.4" thickTop="1" thickBot="1">
      <c r="E23271"/>
    </row>
    <row r="23272" spans="5:5" ht="14.4" thickTop="1" thickBot="1">
      <c r="E23272"/>
    </row>
    <row r="23273" spans="5:5" ht="14.4" thickTop="1" thickBot="1">
      <c r="E23273"/>
    </row>
    <row r="23274" spans="5:5" ht="14.4" thickTop="1" thickBot="1">
      <c r="E23274"/>
    </row>
    <row r="23275" spans="5:5" ht="14.4" thickTop="1" thickBot="1">
      <c r="E23275"/>
    </row>
    <row r="23276" spans="5:5" ht="14.4" thickTop="1" thickBot="1">
      <c r="E23276"/>
    </row>
    <row r="23277" spans="5:5" ht="14.4" thickTop="1" thickBot="1">
      <c r="E23277"/>
    </row>
    <row r="23278" spans="5:5" ht="14.4" thickTop="1" thickBot="1">
      <c r="E23278"/>
    </row>
    <row r="23279" spans="5:5" ht="14.4" thickTop="1" thickBot="1">
      <c r="E23279"/>
    </row>
    <row r="23280" spans="5:5" ht="14.4" thickTop="1" thickBot="1">
      <c r="E23280"/>
    </row>
    <row r="23281" spans="5:5" ht="14.4" thickTop="1" thickBot="1">
      <c r="E23281"/>
    </row>
    <row r="23282" spans="5:5" ht="14.4" thickTop="1" thickBot="1">
      <c r="E23282"/>
    </row>
    <row r="23283" spans="5:5" ht="14.4" thickTop="1" thickBot="1">
      <c r="E23283"/>
    </row>
    <row r="23284" spans="5:5" ht="14.4" thickTop="1" thickBot="1">
      <c r="E23284"/>
    </row>
    <row r="23285" spans="5:5" ht="14.4" thickTop="1" thickBot="1">
      <c r="E23285"/>
    </row>
    <row r="23286" spans="5:5" ht="14.4" thickTop="1" thickBot="1">
      <c r="E23286"/>
    </row>
    <row r="23287" spans="5:5" ht="14.4" thickTop="1" thickBot="1">
      <c r="E23287"/>
    </row>
    <row r="23288" spans="5:5" ht="14.4" thickTop="1" thickBot="1">
      <c r="E23288"/>
    </row>
    <row r="23289" spans="5:5" ht="14.4" thickTop="1" thickBot="1">
      <c r="E23289"/>
    </row>
    <row r="23290" spans="5:5" ht="14.4" thickTop="1" thickBot="1">
      <c r="E23290"/>
    </row>
    <row r="23291" spans="5:5" ht="14.4" thickTop="1" thickBot="1">
      <c r="E23291"/>
    </row>
    <row r="23292" spans="5:5" ht="14.4" thickTop="1" thickBot="1">
      <c r="E23292"/>
    </row>
    <row r="23293" spans="5:5" ht="14.4" thickTop="1" thickBot="1">
      <c r="E23293"/>
    </row>
    <row r="23294" spans="5:5" ht="14.4" thickTop="1" thickBot="1">
      <c r="E23294"/>
    </row>
    <row r="23295" spans="5:5" ht="14.4" thickTop="1" thickBot="1">
      <c r="E23295"/>
    </row>
    <row r="23296" spans="5:5" ht="14.4" thickTop="1" thickBot="1">
      <c r="E23296"/>
    </row>
    <row r="23297" spans="5:5" ht="14.4" thickTop="1" thickBot="1">
      <c r="E23297"/>
    </row>
    <row r="23298" spans="5:5" ht="14.4" thickTop="1" thickBot="1">
      <c r="E23298"/>
    </row>
    <row r="23299" spans="5:5" ht="14.4" thickTop="1" thickBot="1">
      <c r="E23299"/>
    </row>
    <row r="23300" spans="5:5" ht="14.4" thickTop="1" thickBot="1">
      <c r="E23300"/>
    </row>
    <row r="23301" spans="5:5" ht="14.4" thickTop="1" thickBot="1">
      <c r="E23301"/>
    </row>
    <row r="23302" spans="5:5" ht="14.4" thickTop="1" thickBot="1">
      <c r="E23302"/>
    </row>
    <row r="23303" spans="5:5" ht="14.4" thickTop="1" thickBot="1">
      <c r="E23303"/>
    </row>
    <row r="23304" spans="5:5" ht="14.4" thickTop="1" thickBot="1">
      <c r="E23304"/>
    </row>
    <row r="23305" spans="5:5" ht="14.4" thickTop="1" thickBot="1">
      <c r="E23305"/>
    </row>
    <row r="23306" spans="5:5" ht="14.4" thickTop="1" thickBot="1">
      <c r="E23306"/>
    </row>
    <row r="23307" spans="5:5" ht="14.4" thickTop="1" thickBot="1">
      <c r="E23307"/>
    </row>
    <row r="23308" spans="5:5" ht="13.8" thickTop="1">
      <c r="E23308"/>
    </row>
    <row r="23309" spans="5:5">
      <c r="E23309"/>
    </row>
    <row r="23310" spans="5:5">
      <c r="E23310"/>
    </row>
    <row r="23311" spans="5:5">
      <c r="E23311"/>
    </row>
    <row r="23312" spans="5:5">
      <c r="E23312"/>
    </row>
    <row r="23313" spans="5:5">
      <c r="E23313"/>
    </row>
    <row r="23314" spans="5:5">
      <c r="E23314"/>
    </row>
    <row r="23315" spans="5:5">
      <c r="E23315"/>
    </row>
    <row r="23316" spans="5:5">
      <c r="E23316"/>
    </row>
    <row r="23317" spans="5:5">
      <c r="E23317"/>
    </row>
    <row r="23318" spans="5:5">
      <c r="E23318"/>
    </row>
    <row r="23319" spans="5:5">
      <c r="E23319"/>
    </row>
    <row r="23320" spans="5:5">
      <c r="E23320"/>
    </row>
    <row r="23321" spans="5:5" ht="13.8" thickBot="1">
      <c r="E23321"/>
    </row>
    <row r="23322" spans="5:5" ht="14.4" thickTop="1" thickBot="1">
      <c r="E23322"/>
    </row>
    <row r="23323" spans="5:5" ht="14.4" thickTop="1" thickBot="1">
      <c r="E23323"/>
    </row>
    <row r="23324" spans="5:5" ht="14.4" thickTop="1" thickBot="1">
      <c r="E23324"/>
    </row>
    <row r="23325" spans="5:5" ht="14.4" thickTop="1" thickBot="1">
      <c r="E23325"/>
    </row>
    <row r="23326" spans="5:5" ht="14.4" thickTop="1" thickBot="1">
      <c r="E23326"/>
    </row>
    <row r="23327" spans="5:5" ht="14.4" thickTop="1" thickBot="1">
      <c r="E23327"/>
    </row>
    <row r="23328" spans="5:5" ht="14.4" thickTop="1" thickBot="1">
      <c r="E23328"/>
    </row>
    <row r="23329" spans="5:5" ht="14.4" thickTop="1" thickBot="1">
      <c r="E23329"/>
    </row>
    <row r="23330" spans="5:5" ht="14.4" thickTop="1" thickBot="1">
      <c r="E23330"/>
    </row>
    <row r="23331" spans="5:5" ht="14.4" thickTop="1" thickBot="1">
      <c r="E23331"/>
    </row>
    <row r="23332" spans="5:5" ht="14.4" thickTop="1" thickBot="1">
      <c r="E23332"/>
    </row>
    <row r="23333" spans="5:5" ht="14.4" thickTop="1" thickBot="1">
      <c r="E23333"/>
    </row>
    <row r="23334" spans="5:5" ht="14.4" thickTop="1" thickBot="1">
      <c r="E23334"/>
    </row>
    <row r="23335" spans="5:5" ht="14.4" thickTop="1" thickBot="1">
      <c r="E23335"/>
    </row>
    <row r="23336" spans="5:5" ht="14.4" thickTop="1" thickBot="1">
      <c r="E23336"/>
    </row>
    <row r="23337" spans="5:5" ht="14.4" thickTop="1" thickBot="1">
      <c r="E23337"/>
    </row>
    <row r="23338" spans="5:5" ht="14.4" thickTop="1" thickBot="1">
      <c r="E23338"/>
    </row>
    <row r="23339" spans="5:5" ht="14.4" thickTop="1" thickBot="1">
      <c r="E23339"/>
    </row>
    <row r="23340" spans="5:5" ht="14.4" thickTop="1" thickBot="1">
      <c r="E23340"/>
    </row>
    <row r="23341" spans="5:5" ht="14.4" thickTop="1" thickBot="1">
      <c r="E23341"/>
    </row>
    <row r="23342" spans="5:5" ht="14.4" thickTop="1" thickBot="1">
      <c r="E23342"/>
    </row>
    <row r="23343" spans="5:5" ht="14.4" thickTop="1" thickBot="1">
      <c r="E23343"/>
    </row>
    <row r="23344" spans="5:5" ht="14.4" thickTop="1" thickBot="1">
      <c r="E23344"/>
    </row>
    <row r="23345" spans="5:5" ht="14.4" thickTop="1" thickBot="1">
      <c r="E23345"/>
    </row>
    <row r="23346" spans="5:5" ht="14.4" thickTop="1" thickBot="1">
      <c r="E23346"/>
    </row>
    <row r="23347" spans="5:5" ht="14.4" thickTop="1" thickBot="1">
      <c r="E23347"/>
    </row>
    <row r="23348" spans="5:5" ht="14.4" thickTop="1" thickBot="1">
      <c r="E23348"/>
    </row>
    <row r="23349" spans="5:5" ht="14.4" thickTop="1" thickBot="1">
      <c r="E23349"/>
    </row>
    <row r="23350" spans="5:5" ht="14.4" thickTop="1" thickBot="1">
      <c r="E23350"/>
    </row>
    <row r="23351" spans="5:5" ht="14.4" thickTop="1" thickBot="1">
      <c r="E23351"/>
    </row>
    <row r="23352" spans="5:5" ht="14.4" thickTop="1" thickBot="1">
      <c r="E23352"/>
    </row>
    <row r="23353" spans="5:5" ht="14.4" thickTop="1" thickBot="1">
      <c r="E23353"/>
    </row>
    <row r="23354" spans="5:5" ht="14.4" thickTop="1" thickBot="1">
      <c r="E23354"/>
    </row>
    <row r="23355" spans="5:5" ht="14.4" thickTop="1" thickBot="1">
      <c r="E23355"/>
    </row>
    <row r="23356" spans="5:5" ht="14.4" thickTop="1" thickBot="1">
      <c r="E23356"/>
    </row>
    <row r="23357" spans="5:5" ht="14.4" thickTop="1" thickBot="1">
      <c r="E23357"/>
    </row>
    <row r="23358" spans="5:5" ht="14.4" thickTop="1" thickBot="1">
      <c r="E23358"/>
    </row>
    <row r="23359" spans="5:5" ht="14.4" thickTop="1" thickBot="1">
      <c r="E23359"/>
    </row>
    <row r="23360" spans="5:5" ht="14.4" thickTop="1" thickBot="1">
      <c r="E23360"/>
    </row>
    <row r="23361" spans="5:5" ht="14.4" thickTop="1" thickBot="1">
      <c r="E23361"/>
    </row>
    <row r="23362" spans="5:5" ht="14.4" thickTop="1" thickBot="1">
      <c r="E23362"/>
    </row>
    <row r="23363" spans="5:5" ht="14.4" thickTop="1" thickBot="1">
      <c r="E23363"/>
    </row>
    <row r="23364" spans="5:5" ht="14.4" thickTop="1" thickBot="1">
      <c r="E23364"/>
    </row>
    <row r="23365" spans="5:5" ht="14.4" thickTop="1" thickBot="1">
      <c r="E23365"/>
    </row>
    <row r="23366" spans="5:5" ht="14.4" thickTop="1" thickBot="1">
      <c r="E23366"/>
    </row>
    <row r="23367" spans="5:5" ht="14.4" thickTop="1" thickBot="1">
      <c r="E23367"/>
    </row>
    <row r="23368" spans="5:5" ht="14.4" thickTop="1" thickBot="1">
      <c r="E23368"/>
    </row>
    <row r="23369" spans="5:5" ht="14.4" thickTop="1" thickBot="1">
      <c r="E23369"/>
    </row>
    <row r="23370" spans="5:5" ht="14.4" thickTop="1" thickBot="1">
      <c r="E23370"/>
    </row>
    <row r="23371" spans="5:5" ht="14.4" thickTop="1" thickBot="1">
      <c r="E23371"/>
    </row>
    <row r="23372" spans="5:5" ht="14.4" thickTop="1" thickBot="1">
      <c r="E23372"/>
    </row>
    <row r="23373" spans="5:5" ht="14.4" thickTop="1" thickBot="1">
      <c r="E23373"/>
    </row>
    <row r="23374" spans="5:5" ht="14.4" thickTop="1" thickBot="1">
      <c r="E23374"/>
    </row>
    <row r="23375" spans="5:5" ht="14.4" thickTop="1" thickBot="1">
      <c r="E23375"/>
    </row>
    <row r="23376" spans="5:5" ht="14.4" thickTop="1" thickBot="1">
      <c r="E23376"/>
    </row>
    <row r="23377" spans="5:5" ht="14.4" thickTop="1" thickBot="1">
      <c r="E23377"/>
    </row>
    <row r="23378" spans="5:5" ht="13.8" thickTop="1">
      <c r="E23378"/>
    </row>
    <row r="23379" spans="5:5">
      <c r="E23379"/>
    </row>
    <row r="23380" spans="5:5">
      <c r="E23380"/>
    </row>
    <row r="23381" spans="5:5">
      <c r="E23381"/>
    </row>
    <row r="23382" spans="5:5">
      <c r="E23382"/>
    </row>
    <row r="23383" spans="5:5">
      <c r="E23383"/>
    </row>
    <row r="23384" spans="5:5">
      <c r="E23384"/>
    </row>
    <row r="23385" spans="5:5">
      <c r="E23385"/>
    </row>
    <row r="23386" spans="5:5">
      <c r="E23386"/>
    </row>
    <row r="23387" spans="5:5">
      <c r="E23387"/>
    </row>
    <row r="23388" spans="5:5">
      <c r="E23388"/>
    </row>
    <row r="23389" spans="5:5">
      <c r="E23389"/>
    </row>
    <row r="23390" spans="5:5">
      <c r="E23390"/>
    </row>
    <row r="23391" spans="5:5" ht="13.8" thickBot="1">
      <c r="E23391"/>
    </row>
    <row r="23392" spans="5:5" ht="14.4" thickTop="1" thickBot="1">
      <c r="E23392"/>
    </row>
    <row r="23393" spans="5:5" ht="14.4" thickTop="1" thickBot="1">
      <c r="E23393"/>
    </row>
    <row r="23394" spans="5:5" ht="14.4" thickTop="1" thickBot="1">
      <c r="E23394"/>
    </row>
    <row r="23395" spans="5:5" ht="14.4" thickTop="1" thickBot="1">
      <c r="E23395"/>
    </row>
    <row r="23396" spans="5:5" ht="14.4" thickTop="1" thickBot="1">
      <c r="E23396"/>
    </row>
    <row r="23397" spans="5:5" ht="14.4" thickTop="1" thickBot="1">
      <c r="E23397"/>
    </row>
    <row r="23398" spans="5:5" ht="14.4" thickTop="1" thickBot="1">
      <c r="E23398"/>
    </row>
    <row r="23399" spans="5:5" ht="14.4" thickTop="1" thickBot="1">
      <c r="E23399"/>
    </row>
    <row r="23400" spans="5:5" ht="14.4" thickTop="1" thickBot="1">
      <c r="E23400"/>
    </row>
    <row r="23401" spans="5:5" ht="14.4" thickTop="1" thickBot="1">
      <c r="E23401"/>
    </row>
    <row r="23402" spans="5:5" ht="14.4" thickTop="1" thickBot="1">
      <c r="E23402"/>
    </row>
    <row r="23403" spans="5:5" ht="14.4" thickTop="1" thickBot="1">
      <c r="E23403"/>
    </row>
    <row r="23404" spans="5:5" ht="14.4" thickTop="1" thickBot="1">
      <c r="E23404"/>
    </row>
    <row r="23405" spans="5:5" ht="14.4" thickTop="1" thickBot="1">
      <c r="E23405"/>
    </row>
    <row r="23406" spans="5:5" ht="14.4" thickTop="1" thickBot="1">
      <c r="E23406"/>
    </row>
    <row r="23407" spans="5:5" ht="14.4" thickTop="1" thickBot="1">
      <c r="E23407"/>
    </row>
    <row r="23408" spans="5:5" ht="14.4" thickTop="1" thickBot="1">
      <c r="E23408"/>
    </row>
    <row r="23409" spans="5:5" ht="14.4" thickTop="1" thickBot="1">
      <c r="E23409"/>
    </row>
    <row r="23410" spans="5:5" ht="14.4" thickTop="1" thickBot="1">
      <c r="E23410"/>
    </row>
    <row r="23411" spans="5:5" ht="14.4" thickTop="1" thickBot="1">
      <c r="E23411"/>
    </row>
    <row r="23412" spans="5:5" ht="14.4" thickTop="1" thickBot="1">
      <c r="E23412"/>
    </row>
    <row r="23413" spans="5:5" ht="14.4" thickTop="1" thickBot="1">
      <c r="E23413"/>
    </row>
    <row r="23414" spans="5:5" ht="14.4" thickTop="1" thickBot="1">
      <c r="E23414"/>
    </row>
    <row r="23415" spans="5:5" ht="14.4" thickTop="1" thickBot="1">
      <c r="E23415"/>
    </row>
    <row r="23416" spans="5:5" ht="14.4" thickTop="1" thickBot="1">
      <c r="E23416"/>
    </row>
    <row r="23417" spans="5:5" ht="14.4" thickTop="1" thickBot="1">
      <c r="E23417"/>
    </row>
    <row r="23418" spans="5:5" ht="14.4" thickTop="1" thickBot="1">
      <c r="E23418"/>
    </row>
    <row r="23419" spans="5:5" ht="14.4" thickTop="1" thickBot="1">
      <c r="E23419"/>
    </row>
    <row r="23420" spans="5:5" ht="14.4" thickTop="1" thickBot="1">
      <c r="E23420"/>
    </row>
    <row r="23421" spans="5:5" ht="14.4" thickTop="1" thickBot="1">
      <c r="E23421"/>
    </row>
    <row r="23422" spans="5:5" ht="14.4" thickTop="1" thickBot="1">
      <c r="E23422"/>
    </row>
    <row r="23423" spans="5:5" ht="14.4" thickTop="1" thickBot="1">
      <c r="E23423"/>
    </row>
    <row r="23424" spans="5:5" ht="14.4" thickTop="1" thickBot="1">
      <c r="E23424"/>
    </row>
    <row r="23425" spans="5:5" ht="14.4" thickTop="1" thickBot="1">
      <c r="E23425"/>
    </row>
    <row r="23426" spans="5:5" ht="14.4" thickTop="1" thickBot="1">
      <c r="E23426"/>
    </row>
    <row r="23427" spans="5:5" ht="14.4" thickTop="1" thickBot="1">
      <c r="E23427"/>
    </row>
    <row r="23428" spans="5:5" ht="14.4" thickTop="1" thickBot="1">
      <c r="E23428"/>
    </row>
    <row r="23429" spans="5:5" ht="14.4" thickTop="1" thickBot="1">
      <c r="E23429"/>
    </row>
    <row r="23430" spans="5:5" ht="14.4" thickTop="1" thickBot="1">
      <c r="E23430"/>
    </row>
    <row r="23431" spans="5:5" ht="14.4" thickTop="1" thickBot="1">
      <c r="E23431"/>
    </row>
    <row r="23432" spans="5:5" ht="14.4" thickTop="1" thickBot="1">
      <c r="E23432"/>
    </row>
    <row r="23433" spans="5:5" ht="14.4" thickTop="1" thickBot="1">
      <c r="E23433"/>
    </row>
    <row r="23434" spans="5:5" ht="14.4" thickTop="1" thickBot="1">
      <c r="E23434"/>
    </row>
    <row r="23435" spans="5:5" ht="14.4" thickTop="1" thickBot="1">
      <c r="E23435"/>
    </row>
    <row r="23436" spans="5:5" ht="14.4" thickTop="1" thickBot="1">
      <c r="E23436"/>
    </row>
    <row r="23437" spans="5:5" ht="14.4" thickTop="1" thickBot="1">
      <c r="E23437"/>
    </row>
    <row r="23438" spans="5:5" ht="14.4" thickTop="1" thickBot="1">
      <c r="E23438"/>
    </row>
    <row r="23439" spans="5:5" ht="14.4" thickTop="1" thickBot="1">
      <c r="E23439"/>
    </row>
    <row r="23440" spans="5:5" ht="14.4" thickTop="1" thickBot="1">
      <c r="E23440"/>
    </row>
    <row r="23441" spans="5:5" ht="14.4" thickTop="1" thickBot="1">
      <c r="E23441"/>
    </row>
    <row r="23442" spans="5:5" ht="14.4" thickTop="1" thickBot="1">
      <c r="E23442"/>
    </row>
    <row r="23443" spans="5:5" ht="14.4" thickTop="1" thickBot="1">
      <c r="E23443"/>
    </row>
    <row r="23444" spans="5:5" ht="14.4" thickTop="1" thickBot="1">
      <c r="E23444"/>
    </row>
    <row r="23445" spans="5:5" ht="14.4" thickTop="1" thickBot="1">
      <c r="E23445"/>
    </row>
    <row r="23446" spans="5:5" ht="14.4" thickTop="1" thickBot="1">
      <c r="E23446"/>
    </row>
    <row r="23447" spans="5:5" ht="14.4" thickTop="1" thickBot="1">
      <c r="E23447"/>
    </row>
    <row r="23448" spans="5:5" ht="13.8" thickTop="1">
      <c r="E23448"/>
    </row>
    <row r="23449" spans="5:5">
      <c r="E23449"/>
    </row>
    <row r="23450" spans="5:5">
      <c r="E23450"/>
    </row>
    <row r="23451" spans="5:5">
      <c r="E23451"/>
    </row>
    <row r="23452" spans="5:5">
      <c r="E23452"/>
    </row>
    <row r="23453" spans="5:5">
      <c r="E23453"/>
    </row>
    <row r="23454" spans="5:5">
      <c r="E23454"/>
    </row>
    <row r="23455" spans="5:5">
      <c r="E23455"/>
    </row>
    <row r="23456" spans="5:5">
      <c r="E23456"/>
    </row>
    <row r="23457" spans="5:5">
      <c r="E23457"/>
    </row>
    <row r="23458" spans="5:5">
      <c r="E23458"/>
    </row>
    <row r="23459" spans="5:5">
      <c r="E23459"/>
    </row>
    <row r="23460" spans="5:5">
      <c r="E23460"/>
    </row>
    <row r="23461" spans="5:5" ht="13.8" thickBot="1">
      <c r="E23461"/>
    </row>
    <row r="23462" spans="5:5" ht="14.4" thickTop="1" thickBot="1">
      <c r="E23462"/>
    </row>
    <row r="23463" spans="5:5" ht="14.4" thickTop="1" thickBot="1">
      <c r="E23463"/>
    </row>
    <row r="23464" spans="5:5" ht="14.4" thickTop="1" thickBot="1">
      <c r="E23464"/>
    </row>
    <row r="23465" spans="5:5" ht="14.4" thickTop="1" thickBot="1">
      <c r="E23465"/>
    </row>
    <row r="23466" spans="5:5" ht="14.4" thickTop="1" thickBot="1">
      <c r="E23466"/>
    </row>
    <row r="23467" spans="5:5" ht="14.4" thickTop="1" thickBot="1">
      <c r="E23467"/>
    </row>
    <row r="23468" spans="5:5" ht="14.4" thickTop="1" thickBot="1">
      <c r="E23468"/>
    </row>
    <row r="23469" spans="5:5" ht="14.4" thickTop="1" thickBot="1">
      <c r="E23469"/>
    </row>
    <row r="23470" spans="5:5" ht="14.4" thickTop="1" thickBot="1">
      <c r="E23470"/>
    </row>
    <row r="23471" spans="5:5" ht="14.4" thickTop="1" thickBot="1">
      <c r="E23471"/>
    </row>
    <row r="23472" spans="5:5" ht="14.4" thickTop="1" thickBot="1">
      <c r="E23472"/>
    </row>
    <row r="23473" spans="5:5" ht="14.4" thickTop="1" thickBot="1">
      <c r="E23473"/>
    </row>
    <row r="23474" spans="5:5" ht="14.4" thickTop="1" thickBot="1">
      <c r="E23474"/>
    </row>
    <row r="23475" spans="5:5" ht="14.4" thickTop="1" thickBot="1">
      <c r="E23475"/>
    </row>
    <row r="23476" spans="5:5" ht="14.4" thickTop="1" thickBot="1">
      <c r="E23476"/>
    </row>
    <row r="23477" spans="5:5" ht="14.4" thickTop="1" thickBot="1">
      <c r="E23477"/>
    </row>
    <row r="23478" spans="5:5" ht="14.4" thickTop="1" thickBot="1">
      <c r="E23478"/>
    </row>
    <row r="23479" spans="5:5" ht="14.4" thickTop="1" thickBot="1">
      <c r="E23479"/>
    </row>
    <row r="23480" spans="5:5" ht="14.4" thickTop="1" thickBot="1">
      <c r="E23480"/>
    </row>
    <row r="23481" spans="5:5" ht="14.4" thickTop="1" thickBot="1">
      <c r="E23481"/>
    </row>
    <row r="23482" spans="5:5" ht="14.4" thickTop="1" thickBot="1">
      <c r="E23482"/>
    </row>
    <row r="23483" spans="5:5" ht="14.4" thickTop="1" thickBot="1">
      <c r="E23483"/>
    </row>
    <row r="23484" spans="5:5" ht="14.4" thickTop="1" thickBot="1">
      <c r="E23484"/>
    </row>
    <row r="23485" spans="5:5" ht="14.4" thickTop="1" thickBot="1">
      <c r="E23485"/>
    </row>
    <row r="23486" spans="5:5" ht="14.4" thickTop="1" thickBot="1">
      <c r="E23486"/>
    </row>
    <row r="23487" spans="5:5" ht="14.4" thickTop="1" thickBot="1">
      <c r="E23487"/>
    </row>
    <row r="23488" spans="5:5" ht="14.4" thickTop="1" thickBot="1">
      <c r="E23488"/>
    </row>
    <row r="23489" spans="5:5" ht="14.4" thickTop="1" thickBot="1">
      <c r="E23489"/>
    </row>
    <row r="23490" spans="5:5" ht="14.4" thickTop="1" thickBot="1">
      <c r="E23490"/>
    </row>
    <row r="23491" spans="5:5" ht="14.4" thickTop="1" thickBot="1">
      <c r="E23491"/>
    </row>
    <row r="23492" spans="5:5" ht="14.4" thickTop="1" thickBot="1">
      <c r="E23492"/>
    </row>
    <row r="23493" spans="5:5" ht="14.4" thickTop="1" thickBot="1">
      <c r="E23493"/>
    </row>
    <row r="23494" spans="5:5" ht="14.4" thickTop="1" thickBot="1">
      <c r="E23494"/>
    </row>
    <row r="23495" spans="5:5" ht="14.4" thickTop="1" thickBot="1">
      <c r="E23495"/>
    </row>
    <row r="23496" spans="5:5" ht="14.4" thickTop="1" thickBot="1">
      <c r="E23496"/>
    </row>
    <row r="23497" spans="5:5" ht="14.4" thickTop="1" thickBot="1">
      <c r="E23497"/>
    </row>
    <row r="23498" spans="5:5" ht="14.4" thickTop="1" thickBot="1">
      <c r="E23498"/>
    </row>
    <row r="23499" spans="5:5" ht="14.4" thickTop="1" thickBot="1">
      <c r="E23499"/>
    </row>
    <row r="23500" spans="5:5" ht="14.4" thickTop="1" thickBot="1">
      <c r="E23500"/>
    </row>
    <row r="23501" spans="5:5" ht="14.4" thickTop="1" thickBot="1">
      <c r="E23501"/>
    </row>
    <row r="23502" spans="5:5" ht="14.4" thickTop="1" thickBot="1">
      <c r="E23502"/>
    </row>
    <row r="23503" spans="5:5" ht="14.4" thickTop="1" thickBot="1">
      <c r="E23503"/>
    </row>
    <row r="23504" spans="5:5" ht="14.4" thickTop="1" thickBot="1">
      <c r="E23504"/>
    </row>
    <row r="23505" spans="5:5" ht="14.4" thickTop="1" thickBot="1">
      <c r="E23505"/>
    </row>
    <row r="23506" spans="5:5" ht="14.4" thickTop="1" thickBot="1">
      <c r="E23506"/>
    </row>
    <row r="23507" spans="5:5" ht="14.4" thickTop="1" thickBot="1">
      <c r="E23507"/>
    </row>
    <row r="23508" spans="5:5" ht="14.4" thickTop="1" thickBot="1">
      <c r="E23508"/>
    </row>
    <row r="23509" spans="5:5" ht="14.4" thickTop="1" thickBot="1">
      <c r="E23509"/>
    </row>
    <row r="23510" spans="5:5" ht="14.4" thickTop="1" thickBot="1">
      <c r="E23510"/>
    </row>
    <row r="23511" spans="5:5" ht="14.4" thickTop="1" thickBot="1">
      <c r="E23511"/>
    </row>
    <row r="23512" spans="5:5" ht="14.4" thickTop="1" thickBot="1">
      <c r="E23512"/>
    </row>
    <row r="23513" spans="5:5" ht="14.4" thickTop="1" thickBot="1">
      <c r="E23513"/>
    </row>
    <row r="23514" spans="5:5" ht="14.4" thickTop="1" thickBot="1">
      <c r="E23514"/>
    </row>
    <row r="23515" spans="5:5" ht="14.4" thickTop="1" thickBot="1">
      <c r="E23515"/>
    </row>
    <row r="23516" spans="5:5" ht="14.4" thickTop="1" thickBot="1">
      <c r="E23516"/>
    </row>
    <row r="23517" spans="5:5" ht="14.4" thickTop="1" thickBot="1">
      <c r="E23517"/>
    </row>
    <row r="23518" spans="5:5" ht="13.8" thickTop="1">
      <c r="E23518"/>
    </row>
    <row r="23519" spans="5:5">
      <c r="E23519"/>
    </row>
    <row r="23520" spans="5:5">
      <c r="E23520"/>
    </row>
    <row r="23521" spans="5:5">
      <c r="E23521"/>
    </row>
    <row r="23522" spans="5:5">
      <c r="E23522"/>
    </row>
    <row r="23523" spans="5:5">
      <c r="E23523"/>
    </row>
    <row r="23524" spans="5:5">
      <c r="E23524"/>
    </row>
    <row r="23525" spans="5:5">
      <c r="E23525"/>
    </row>
    <row r="23526" spans="5:5">
      <c r="E23526"/>
    </row>
    <row r="23527" spans="5:5">
      <c r="E23527"/>
    </row>
    <row r="23528" spans="5:5">
      <c r="E23528"/>
    </row>
    <row r="23529" spans="5:5">
      <c r="E23529"/>
    </row>
    <row r="23530" spans="5:5">
      <c r="E23530"/>
    </row>
    <row r="23531" spans="5:5" ht="13.8" thickBot="1">
      <c r="E23531"/>
    </row>
    <row r="23532" spans="5:5" ht="14.4" thickTop="1" thickBot="1">
      <c r="E23532"/>
    </row>
    <row r="23533" spans="5:5" ht="14.4" thickTop="1" thickBot="1">
      <c r="E23533"/>
    </row>
    <row r="23534" spans="5:5" ht="14.4" thickTop="1" thickBot="1">
      <c r="E23534"/>
    </row>
    <row r="23535" spans="5:5" ht="14.4" thickTop="1" thickBot="1">
      <c r="E23535"/>
    </row>
    <row r="23536" spans="5:5" ht="14.4" thickTop="1" thickBot="1">
      <c r="E23536"/>
    </row>
    <row r="23537" spans="5:5" ht="14.4" thickTop="1" thickBot="1">
      <c r="E23537"/>
    </row>
    <row r="23538" spans="5:5" ht="14.4" thickTop="1" thickBot="1">
      <c r="E23538"/>
    </row>
    <row r="23539" spans="5:5" ht="14.4" thickTop="1" thickBot="1">
      <c r="E23539"/>
    </row>
    <row r="23540" spans="5:5" ht="14.4" thickTop="1" thickBot="1">
      <c r="E23540"/>
    </row>
    <row r="23541" spans="5:5" ht="14.4" thickTop="1" thickBot="1">
      <c r="E23541"/>
    </row>
    <row r="23542" spans="5:5" ht="14.4" thickTop="1" thickBot="1">
      <c r="E23542"/>
    </row>
    <row r="23543" spans="5:5" ht="14.4" thickTop="1" thickBot="1">
      <c r="E23543"/>
    </row>
    <row r="23544" spans="5:5" ht="14.4" thickTop="1" thickBot="1">
      <c r="E23544"/>
    </row>
    <row r="23545" spans="5:5" ht="14.4" thickTop="1" thickBot="1">
      <c r="E23545"/>
    </row>
    <row r="23546" spans="5:5" ht="14.4" thickTop="1" thickBot="1">
      <c r="E23546"/>
    </row>
    <row r="23547" spans="5:5" ht="14.4" thickTop="1" thickBot="1">
      <c r="E23547"/>
    </row>
    <row r="23548" spans="5:5" ht="14.4" thickTop="1" thickBot="1">
      <c r="E23548"/>
    </row>
    <row r="23549" spans="5:5" ht="14.4" thickTop="1" thickBot="1">
      <c r="E23549"/>
    </row>
    <row r="23550" spans="5:5" ht="14.4" thickTop="1" thickBot="1">
      <c r="E23550"/>
    </row>
    <row r="23551" spans="5:5" ht="14.4" thickTop="1" thickBot="1">
      <c r="E23551"/>
    </row>
    <row r="23552" spans="5:5" ht="14.4" thickTop="1" thickBot="1">
      <c r="E23552"/>
    </row>
    <row r="23553" spans="5:5" ht="14.4" thickTop="1" thickBot="1">
      <c r="E23553"/>
    </row>
    <row r="23554" spans="5:5" ht="14.4" thickTop="1" thickBot="1">
      <c r="E23554"/>
    </row>
    <row r="23555" spans="5:5" ht="14.4" thickTop="1" thickBot="1">
      <c r="E23555"/>
    </row>
    <row r="23556" spans="5:5" ht="14.4" thickTop="1" thickBot="1">
      <c r="E23556"/>
    </row>
    <row r="23557" spans="5:5" ht="14.4" thickTop="1" thickBot="1">
      <c r="E23557"/>
    </row>
    <row r="23558" spans="5:5" ht="14.4" thickTop="1" thickBot="1">
      <c r="E23558"/>
    </row>
    <row r="23559" spans="5:5" ht="14.4" thickTop="1" thickBot="1">
      <c r="E23559"/>
    </row>
    <row r="23560" spans="5:5" ht="14.4" thickTop="1" thickBot="1">
      <c r="E23560"/>
    </row>
    <row r="23561" spans="5:5" ht="14.4" thickTop="1" thickBot="1">
      <c r="E23561"/>
    </row>
    <row r="23562" spans="5:5" ht="14.4" thickTop="1" thickBot="1">
      <c r="E23562"/>
    </row>
    <row r="23563" spans="5:5" ht="14.4" thickTop="1" thickBot="1">
      <c r="E23563"/>
    </row>
    <row r="23564" spans="5:5" ht="14.4" thickTop="1" thickBot="1">
      <c r="E23564"/>
    </row>
    <row r="23565" spans="5:5" ht="14.4" thickTop="1" thickBot="1">
      <c r="E23565"/>
    </row>
    <row r="23566" spans="5:5" ht="14.4" thickTop="1" thickBot="1">
      <c r="E23566"/>
    </row>
    <row r="23567" spans="5:5" ht="14.4" thickTop="1" thickBot="1">
      <c r="E23567"/>
    </row>
    <row r="23568" spans="5:5" ht="14.4" thickTop="1" thickBot="1">
      <c r="E23568"/>
    </row>
    <row r="23569" spans="5:5" ht="14.4" thickTop="1" thickBot="1">
      <c r="E23569"/>
    </row>
    <row r="23570" spans="5:5" ht="14.4" thickTop="1" thickBot="1">
      <c r="E23570"/>
    </row>
    <row r="23571" spans="5:5" ht="14.4" thickTop="1" thickBot="1">
      <c r="E23571"/>
    </row>
    <row r="23572" spans="5:5" ht="14.4" thickTop="1" thickBot="1">
      <c r="E23572"/>
    </row>
    <row r="23573" spans="5:5" ht="14.4" thickTop="1" thickBot="1">
      <c r="E23573"/>
    </row>
    <row r="23574" spans="5:5" ht="14.4" thickTop="1" thickBot="1">
      <c r="E23574"/>
    </row>
    <row r="23575" spans="5:5" ht="14.4" thickTop="1" thickBot="1">
      <c r="E23575"/>
    </row>
    <row r="23576" spans="5:5" ht="14.4" thickTop="1" thickBot="1">
      <c r="E23576"/>
    </row>
    <row r="23577" spans="5:5" ht="14.4" thickTop="1" thickBot="1">
      <c r="E23577"/>
    </row>
    <row r="23578" spans="5:5" ht="14.4" thickTop="1" thickBot="1">
      <c r="E23578"/>
    </row>
    <row r="23579" spans="5:5" ht="14.4" thickTop="1" thickBot="1">
      <c r="E23579"/>
    </row>
    <row r="23580" spans="5:5" ht="14.4" thickTop="1" thickBot="1">
      <c r="E23580"/>
    </row>
    <row r="23581" spans="5:5" ht="14.4" thickTop="1" thickBot="1">
      <c r="E23581"/>
    </row>
    <row r="23582" spans="5:5" ht="14.4" thickTop="1" thickBot="1">
      <c r="E23582"/>
    </row>
    <row r="23583" spans="5:5" ht="14.4" thickTop="1" thickBot="1">
      <c r="E23583"/>
    </row>
    <row r="23584" spans="5:5" ht="14.4" thickTop="1" thickBot="1">
      <c r="E23584"/>
    </row>
    <row r="23585" spans="5:5" ht="14.4" thickTop="1" thickBot="1">
      <c r="E23585"/>
    </row>
    <row r="23586" spans="5:5" ht="14.4" thickTop="1" thickBot="1">
      <c r="E23586"/>
    </row>
    <row r="23587" spans="5:5" ht="14.4" thickTop="1" thickBot="1">
      <c r="E23587"/>
    </row>
    <row r="23588" spans="5:5" ht="13.8" thickTop="1">
      <c r="E23588"/>
    </row>
    <row r="23589" spans="5:5">
      <c r="E23589"/>
    </row>
    <row r="23590" spans="5:5">
      <c r="E23590"/>
    </row>
    <row r="23591" spans="5:5">
      <c r="E23591"/>
    </row>
    <row r="23592" spans="5:5">
      <c r="E23592"/>
    </row>
    <row r="23593" spans="5:5">
      <c r="E23593"/>
    </row>
    <row r="23594" spans="5:5">
      <c r="E23594"/>
    </row>
    <row r="23595" spans="5:5">
      <c r="E23595"/>
    </row>
    <row r="23596" spans="5:5">
      <c r="E23596"/>
    </row>
    <row r="23597" spans="5:5">
      <c r="E23597"/>
    </row>
    <row r="23598" spans="5:5">
      <c r="E23598"/>
    </row>
    <row r="23599" spans="5:5">
      <c r="E23599"/>
    </row>
    <row r="23600" spans="5:5">
      <c r="E23600"/>
    </row>
    <row r="23601" spans="5:5" ht="13.8" thickBot="1">
      <c r="E23601"/>
    </row>
    <row r="23602" spans="5:5" ht="14.4" thickTop="1" thickBot="1">
      <c r="E23602"/>
    </row>
    <row r="23603" spans="5:5" ht="14.4" thickTop="1" thickBot="1">
      <c r="E23603"/>
    </row>
    <row r="23604" spans="5:5" ht="14.4" thickTop="1" thickBot="1">
      <c r="E23604"/>
    </row>
    <row r="23605" spans="5:5" ht="14.4" thickTop="1" thickBot="1">
      <c r="E23605"/>
    </row>
    <row r="23606" spans="5:5" ht="14.4" thickTop="1" thickBot="1">
      <c r="E23606"/>
    </row>
    <row r="23607" spans="5:5" ht="14.4" thickTop="1" thickBot="1">
      <c r="E23607"/>
    </row>
    <row r="23608" spans="5:5" ht="14.4" thickTop="1" thickBot="1">
      <c r="E23608"/>
    </row>
    <row r="23609" spans="5:5" ht="14.4" thickTop="1" thickBot="1">
      <c r="E23609"/>
    </row>
    <row r="23610" spans="5:5" ht="14.4" thickTop="1" thickBot="1">
      <c r="E23610"/>
    </row>
    <row r="23611" spans="5:5" ht="14.4" thickTop="1" thickBot="1">
      <c r="E23611"/>
    </row>
    <row r="23612" spans="5:5" ht="14.4" thickTop="1" thickBot="1">
      <c r="E23612"/>
    </row>
    <row r="23613" spans="5:5" ht="14.4" thickTop="1" thickBot="1">
      <c r="E23613"/>
    </row>
    <row r="23614" spans="5:5" ht="14.4" thickTop="1" thickBot="1">
      <c r="E23614"/>
    </row>
    <row r="23615" spans="5:5" ht="14.4" thickTop="1" thickBot="1">
      <c r="E23615"/>
    </row>
    <row r="23616" spans="5:5" ht="14.4" thickTop="1" thickBot="1">
      <c r="E23616"/>
    </row>
    <row r="23617" spans="5:5" ht="14.4" thickTop="1" thickBot="1">
      <c r="E23617"/>
    </row>
    <row r="23618" spans="5:5" ht="14.4" thickTop="1" thickBot="1">
      <c r="E23618"/>
    </row>
    <row r="23619" spans="5:5" ht="14.4" thickTop="1" thickBot="1">
      <c r="E23619"/>
    </row>
    <row r="23620" spans="5:5" ht="14.4" thickTop="1" thickBot="1">
      <c r="E23620"/>
    </row>
    <row r="23621" spans="5:5" ht="14.4" thickTop="1" thickBot="1">
      <c r="E23621"/>
    </row>
    <row r="23622" spans="5:5" ht="14.4" thickTop="1" thickBot="1">
      <c r="E23622"/>
    </row>
    <row r="23623" spans="5:5" ht="14.4" thickTop="1" thickBot="1">
      <c r="E23623"/>
    </row>
    <row r="23624" spans="5:5" ht="14.4" thickTop="1" thickBot="1">
      <c r="E23624"/>
    </row>
    <row r="23625" spans="5:5" ht="14.4" thickTop="1" thickBot="1">
      <c r="E23625"/>
    </row>
    <row r="23626" spans="5:5" ht="14.4" thickTop="1" thickBot="1">
      <c r="E23626"/>
    </row>
    <row r="23627" spans="5:5" ht="14.4" thickTop="1" thickBot="1">
      <c r="E23627"/>
    </row>
    <row r="23628" spans="5:5" ht="14.4" thickTop="1" thickBot="1">
      <c r="E23628"/>
    </row>
    <row r="23629" spans="5:5" ht="14.4" thickTop="1" thickBot="1">
      <c r="E23629"/>
    </row>
    <row r="23630" spans="5:5" ht="14.4" thickTop="1" thickBot="1">
      <c r="E23630"/>
    </row>
    <row r="23631" spans="5:5" ht="14.4" thickTop="1" thickBot="1">
      <c r="E23631"/>
    </row>
    <row r="23632" spans="5:5" ht="14.4" thickTop="1" thickBot="1">
      <c r="E23632"/>
    </row>
    <row r="23633" spans="5:5" ht="14.4" thickTop="1" thickBot="1">
      <c r="E23633"/>
    </row>
    <row r="23634" spans="5:5" ht="14.4" thickTop="1" thickBot="1">
      <c r="E23634"/>
    </row>
    <row r="23635" spans="5:5" ht="14.4" thickTop="1" thickBot="1">
      <c r="E23635"/>
    </row>
    <row r="23636" spans="5:5" ht="14.4" thickTop="1" thickBot="1">
      <c r="E23636"/>
    </row>
    <row r="23637" spans="5:5" ht="14.4" thickTop="1" thickBot="1">
      <c r="E23637"/>
    </row>
    <row r="23638" spans="5:5" ht="14.4" thickTop="1" thickBot="1">
      <c r="E23638"/>
    </row>
    <row r="23639" spans="5:5" ht="14.4" thickTop="1" thickBot="1">
      <c r="E23639"/>
    </row>
    <row r="23640" spans="5:5" ht="14.4" thickTop="1" thickBot="1">
      <c r="E23640"/>
    </row>
    <row r="23641" spans="5:5" ht="14.4" thickTop="1" thickBot="1">
      <c r="E23641"/>
    </row>
    <row r="23642" spans="5:5" ht="14.4" thickTop="1" thickBot="1">
      <c r="E23642"/>
    </row>
    <row r="23643" spans="5:5" ht="14.4" thickTop="1" thickBot="1">
      <c r="E23643"/>
    </row>
    <row r="23644" spans="5:5" ht="14.4" thickTop="1" thickBot="1">
      <c r="E23644"/>
    </row>
    <row r="23645" spans="5:5" ht="14.4" thickTop="1" thickBot="1">
      <c r="E23645"/>
    </row>
    <row r="23646" spans="5:5" ht="14.4" thickTop="1" thickBot="1">
      <c r="E23646"/>
    </row>
    <row r="23647" spans="5:5" ht="14.4" thickTop="1" thickBot="1">
      <c r="E23647"/>
    </row>
    <row r="23648" spans="5:5" ht="14.4" thickTop="1" thickBot="1">
      <c r="E23648"/>
    </row>
    <row r="23649" spans="5:5" ht="14.4" thickTop="1" thickBot="1">
      <c r="E23649"/>
    </row>
    <row r="23650" spans="5:5" ht="14.4" thickTop="1" thickBot="1">
      <c r="E23650"/>
    </row>
    <row r="23651" spans="5:5" ht="14.4" thickTop="1" thickBot="1">
      <c r="E23651"/>
    </row>
    <row r="23652" spans="5:5" ht="14.4" thickTop="1" thickBot="1">
      <c r="E23652"/>
    </row>
    <row r="23653" spans="5:5" ht="14.4" thickTop="1" thickBot="1">
      <c r="E23653"/>
    </row>
    <row r="23654" spans="5:5" ht="14.4" thickTop="1" thickBot="1">
      <c r="E23654"/>
    </row>
    <row r="23655" spans="5:5" ht="14.4" thickTop="1" thickBot="1">
      <c r="E23655"/>
    </row>
    <row r="23656" spans="5:5" ht="14.4" thickTop="1" thickBot="1">
      <c r="E23656"/>
    </row>
    <row r="23657" spans="5:5" ht="14.4" thickTop="1" thickBot="1">
      <c r="E23657"/>
    </row>
    <row r="23658" spans="5:5" ht="13.8" thickTop="1">
      <c r="E23658"/>
    </row>
    <row r="23659" spans="5:5">
      <c r="E23659"/>
    </row>
    <row r="23660" spans="5:5">
      <c r="E23660"/>
    </row>
    <row r="23661" spans="5:5">
      <c r="E23661"/>
    </row>
    <row r="23662" spans="5:5">
      <c r="E23662"/>
    </row>
    <row r="23663" spans="5:5">
      <c r="E23663"/>
    </row>
    <row r="23664" spans="5:5">
      <c r="E23664"/>
    </row>
    <row r="23665" spans="5:5">
      <c r="E23665"/>
    </row>
    <row r="23666" spans="5:5">
      <c r="E23666"/>
    </row>
    <row r="23667" spans="5:5">
      <c r="E23667"/>
    </row>
    <row r="23668" spans="5:5">
      <c r="E23668"/>
    </row>
    <row r="23669" spans="5:5">
      <c r="E23669"/>
    </row>
    <row r="23670" spans="5:5">
      <c r="E23670"/>
    </row>
    <row r="23671" spans="5:5" ht="13.8" thickBot="1">
      <c r="E23671"/>
    </row>
    <row r="23672" spans="5:5" ht="14.4" thickTop="1" thickBot="1">
      <c r="E23672"/>
    </row>
    <row r="23673" spans="5:5" ht="14.4" thickTop="1" thickBot="1">
      <c r="E23673"/>
    </row>
    <row r="23674" spans="5:5" ht="14.4" thickTop="1" thickBot="1">
      <c r="E23674"/>
    </row>
    <row r="23675" spans="5:5" ht="14.4" thickTop="1" thickBot="1">
      <c r="E23675"/>
    </row>
    <row r="23676" spans="5:5" ht="14.4" thickTop="1" thickBot="1">
      <c r="E23676"/>
    </row>
    <row r="23677" spans="5:5" ht="14.4" thickTop="1" thickBot="1">
      <c r="E23677"/>
    </row>
    <row r="23678" spans="5:5" ht="14.4" thickTop="1" thickBot="1">
      <c r="E23678"/>
    </row>
    <row r="23679" spans="5:5" ht="14.4" thickTop="1" thickBot="1">
      <c r="E23679"/>
    </row>
    <row r="23680" spans="5:5" ht="14.4" thickTop="1" thickBot="1">
      <c r="E23680"/>
    </row>
    <row r="23681" spans="5:5" ht="14.4" thickTop="1" thickBot="1">
      <c r="E23681"/>
    </row>
    <row r="23682" spans="5:5" ht="14.4" thickTop="1" thickBot="1">
      <c r="E23682"/>
    </row>
    <row r="23683" spans="5:5" ht="14.4" thickTop="1" thickBot="1">
      <c r="E23683"/>
    </row>
    <row r="23684" spans="5:5" ht="14.4" thickTop="1" thickBot="1">
      <c r="E23684"/>
    </row>
    <row r="23685" spans="5:5" ht="14.4" thickTop="1" thickBot="1">
      <c r="E23685"/>
    </row>
    <row r="23686" spans="5:5" ht="14.4" thickTop="1" thickBot="1">
      <c r="E23686"/>
    </row>
    <row r="23687" spans="5:5" ht="14.4" thickTop="1" thickBot="1">
      <c r="E23687"/>
    </row>
    <row r="23688" spans="5:5" ht="14.4" thickTop="1" thickBot="1">
      <c r="E23688"/>
    </row>
    <row r="23689" spans="5:5" ht="14.4" thickTop="1" thickBot="1">
      <c r="E23689"/>
    </row>
    <row r="23690" spans="5:5" ht="14.4" thickTop="1" thickBot="1">
      <c r="E23690"/>
    </row>
    <row r="23691" spans="5:5" ht="14.4" thickTop="1" thickBot="1">
      <c r="E23691"/>
    </row>
    <row r="23692" spans="5:5" ht="14.4" thickTop="1" thickBot="1">
      <c r="E23692"/>
    </row>
    <row r="23693" spans="5:5" ht="14.4" thickTop="1" thickBot="1">
      <c r="E23693"/>
    </row>
    <row r="23694" spans="5:5" ht="14.4" thickTop="1" thickBot="1">
      <c r="E23694"/>
    </row>
    <row r="23695" spans="5:5" ht="14.4" thickTop="1" thickBot="1">
      <c r="E23695"/>
    </row>
    <row r="23696" spans="5:5" ht="14.4" thickTop="1" thickBot="1">
      <c r="E23696"/>
    </row>
    <row r="23697" spans="5:5" ht="14.4" thickTop="1" thickBot="1">
      <c r="E23697"/>
    </row>
    <row r="23698" spans="5:5" ht="14.4" thickTop="1" thickBot="1">
      <c r="E23698"/>
    </row>
    <row r="23699" spans="5:5" ht="14.4" thickTop="1" thickBot="1">
      <c r="E23699"/>
    </row>
    <row r="23700" spans="5:5" ht="14.4" thickTop="1" thickBot="1">
      <c r="E23700"/>
    </row>
    <row r="23701" spans="5:5" ht="14.4" thickTop="1" thickBot="1">
      <c r="E23701"/>
    </row>
    <row r="23702" spans="5:5" ht="14.4" thickTop="1" thickBot="1">
      <c r="E23702"/>
    </row>
    <row r="23703" spans="5:5" ht="14.4" thickTop="1" thickBot="1">
      <c r="E23703"/>
    </row>
    <row r="23704" spans="5:5" ht="14.4" thickTop="1" thickBot="1">
      <c r="E23704"/>
    </row>
    <row r="23705" spans="5:5" ht="14.4" thickTop="1" thickBot="1">
      <c r="E23705"/>
    </row>
    <row r="23706" spans="5:5" ht="14.4" thickTop="1" thickBot="1">
      <c r="E23706"/>
    </row>
    <row r="23707" spans="5:5" ht="14.4" thickTop="1" thickBot="1">
      <c r="E23707"/>
    </row>
    <row r="23708" spans="5:5" ht="14.4" thickTop="1" thickBot="1">
      <c r="E23708"/>
    </row>
    <row r="23709" spans="5:5" ht="14.4" thickTop="1" thickBot="1">
      <c r="E23709"/>
    </row>
    <row r="23710" spans="5:5" ht="14.4" thickTop="1" thickBot="1">
      <c r="E23710"/>
    </row>
    <row r="23711" spans="5:5" ht="14.4" thickTop="1" thickBot="1">
      <c r="E23711"/>
    </row>
    <row r="23712" spans="5:5" ht="14.4" thickTop="1" thickBot="1">
      <c r="E23712"/>
    </row>
    <row r="23713" spans="5:5" ht="14.4" thickTop="1" thickBot="1">
      <c r="E23713"/>
    </row>
    <row r="23714" spans="5:5" ht="14.4" thickTop="1" thickBot="1">
      <c r="E23714"/>
    </row>
    <row r="23715" spans="5:5" ht="14.4" thickTop="1" thickBot="1">
      <c r="E23715"/>
    </row>
    <row r="23716" spans="5:5" ht="14.4" thickTop="1" thickBot="1">
      <c r="E23716"/>
    </row>
    <row r="23717" spans="5:5" ht="14.4" thickTop="1" thickBot="1">
      <c r="E23717"/>
    </row>
    <row r="23718" spans="5:5" ht="14.4" thickTop="1" thickBot="1">
      <c r="E23718"/>
    </row>
    <row r="23719" spans="5:5" ht="14.4" thickTop="1" thickBot="1">
      <c r="E23719"/>
    </row>
    <row r="23720" spans="5:5" ht="14.4" thickTop="1" thickBot="1">
      <c r="E23720"/>
    </row>
    <row r="23721" spans="5:5" ht="14.4" thickTop="1" thickBot="1">
      <c r="E23721"/>
    </row>
    <row r="23722" spans="5:5" ht="14.4" thickTop="1" thickBot="1">
      <c r="E23722"/>
    </row>
    <row r="23723" spans="5:5" ht="14.4" thickTop="1" thickBot="1">
      <c r="E23723"/>
    </row>
    <row r="23724" spans="5:5" ht="14.4" thickTop="1" thickBot="1">
      <c r="E23724"/>
    </row>
    <row r="23725" spans="5:5" ht="14.4" thickTop="1" thickBot="1">
      <c r="E23725"/>
    </row>
    <row r="23726" spans="5:5" ht="14.4" thickTop="1" thickBot="1">
      <c r="E23726"/>
    </row>
    <row r="23727" spans="5:5" ht="14.4" thickTop="1" thickBot="1">
      <c r="E23727"/>
    </row>
    <row r="23728" spans="5:5" ht="13.8" thickTop="1">
      <c r="E23728"/>
    </row>
    <row r="23729" spans="5:5">
      <c r="E23729"/>
    </row>
    <row r="23730" spans="5:5">
      <c r="E23730"/>
    </row>
    <row r="23731" spans="5:5">
      <c r="E23731"/>
    </row>
    <row r="23732" spans="5:5">
      <c r="E23732"/>
    </row>
    <row r="23733" spans="5:5">
      <c r="E23733"/>
    </row>
    <row r="23734" spans="5:5">
      <c r="E23734"/>
    </row>
    <row r="23735" spans="5:5">
      <c r="E23735"/>
    </row>
    <row r="23736" spans="5:5">
      <c r="E23736"/>
    </row>
    <row r="23737" spans="5:5">
      <c r="E23737"/>
    </row>
    <row r="23738" spans="5:5">
      <c r="E23738"/>
    </row>
    <row r="23739" spans="5:5">
      <c r="E23739"/>
    </row>
    <row r="23740" spans="5:5">
      <c r="E23740"/>
    </row>
    <row r="23741" spans="5:5" ht="13.8" thickBot="1">
      <c r="E23741"/>
    </row>
    <row r="23742" spans="5:5" ht="14.4" thickTop="1" thickBot="1">
      <c r="E23742"/>
    </row>
    <row r="23743" spans="5:5" ht="14.4" thickTop="1" thickBot="1">
      <c r="E23743"/>
    </row>
    <row r="23744" spans="5:5" ht="14.4" thickTop="1" thickBot="1">
      <c r="E23744"/>
    </row>
    <row r="23745" spans="5:5" ht="14.4" thickTop="1" thickBot="1">
      <c r="E23745"/>
    </row>
    <row r="23746" spans="5:5" ht="14.4" thickTop="1" thickBot="1">
      <c r="E23746"/>
    </row>
    <row r="23747" spans="5:5" ht="14.4" thickTop="1" thickBot="1">
      <c r="E23747"/>
    </row>
    <row r="23748" spans="5:5" ht="14.4" thickTop="1" thickBot="1">
      <c r="E23748"/>
    </row>
    <row r="23749" spans="5:5" ht="14.4" thickTop="1" thickBot="1">
      <c r="E23749"/>
    </row>
    <row r="23750" spans="5:5" ht="14.4" thickTop="1" thickBot="1">
      <c r="E23750"/>
    </row>
    <row r="23751" spans="5:5" ht="14.4" thickTop="1" thickBot="1">
      <c r="E23751"/>
    </row>
    <row r="23752" spans="5:5" ht="14.4" thickTop="1" thickBot="1">
      <c r="E23752"/>
    </row>
    <row r="23753" spans="5:5" ht="14.4" thickTop="1" thickBot="1">
      <c r="E23753"/>
    </row>
    <row r="23754" spans="5:5" ht="14.4" thickTop="1" thickBot="1">
      <c r="E23754"/>
    </row>
    <row r="23755" spans="5:5" ht="14.4" thickTop="1" thickBot="1">
      <c r="E23755"/>
    </row>
    <row r="23756" spans="5:5" ht="14.4" thickTop="1" thickBot="1">
      <c r="E23756"/>
    </row>
    <row r="23757" spans="5:5" ht="14.4" thickTop="1" thickBot="1">
      <c r="E23757"/>
    </row>
    <row r="23758" spans="5:5" ht="14.4" thickTop="1" thickBot="1">
      <c r="E23758"/>
    </row>
    <row r="23759" spans="5:5" ht="14.4" thickTop="1" thickBot="1">
      <c r="E23759"/>
    </row>
    <row r="23760" spans="5:5" ht="14.4" thickTop="1" thickBot="1">
      <c r="E23760"/>
    </row>
    <row r="23761" spans="5:5" ht="14.4" thickTop="1" thickBot="1">
      <c r="E23761"/>
    </row>
    <row r="23762" spans="5:5" ht="14.4" thickTop="1" thickBot="1">
      <c r="E23762"/>
    </row>
    <row r="23763" spans="5:5" ht="14.4" thickTop="1" thickBot="1">
      <c r="E23763"/>
    </row>
    <row r="23764" spans="5:5" ht="14.4" thickTop="1" thickBot="1">
      <c r="E23764"/>
    </row>
    <row r="23765" spans="5:5" ht="14.4" thickTop="1" thickBot="1">
      <c r="E23765"/>
    </row>
    <row r="23766" spans="5:5" ht="14.4" thickTop="1" thickBot="1">
      <c r="E23766"/>
    </row>
    <row r="23767" spans="5:5" ht="14.4" thickTop="1" thickBot="1">
      <c r="E23767"/>
    </row>
    <row r="23768" spans="5:5" ht="14.4" thickTop="1" thickBot="1">
      <c r="E23768"/>
    </row>
    <row r="23769" spans="5:5" ht="14.4" thickTop="1" thickBot="1">
      <c r="E23769"/>
    </row>
    <row r="23770" spans="5:5" ht="14.4" thickTop="1" thickBot="1">
      <c r="E23770"/>
    </row>
    <row r="23771" spans="5:5" ht="14.4" thickTop="1" thickBot="1">
      <c r="E23771"/>
    </row>
    <row r="23772" spans="5:5" ht="14.4" thickTop="1" thickBot="1">
      <c r="E23772"/>
    </row>
    <row r="23773" spans="5:5" ht="14.4" thickTop="1" thickBot="1">
      <c r="E23773"/>
    </row>
    <row r="23774" spans="5:5" ht="14.4" thickTop="1" thickBot="1">
      <c r="E23774"/>
    </row>
    <row r="23775" spans="5:5" ht="14.4" thickTop="1" thickBot="1">
      <c r="E23775"/>
    </row>
    <row r="23776" spans="5:5" ht="14.4" thickTop="1" thickBot="1">
      <c r="E23776"/>
    </row>
    <row r="23777" spans="5:5" ht="14.4" thickTop="1" thickBot="1">
      <c r="E23777"/>
    </row>
    <row r="23778" spans="5:5" ht="14.4" thickTop="1" thickBot="1">
      <c r="E23778"/>
    </row>
    <row r="23779" spans="5:5" ht="14.4" thickTop="1" thickBot="1">
      <c r="E23779"/>
    </row>
    <row r="23780" spans="5:5" ht="14.4" thickTop="1" thickBot="1">
      <c r="E23780"/>
    </row>
    <row r="23781" spans="5:5" ht="14.4" thickTop="1" thickBot="1">
      <c r="E23781"/>
    </row>
    <row r="23782" spans="5:5" ht="14.4" thickTop="1" thickBot="1">
      <c r="E23782"/>
    </row>
    <row r="23783" spans="5:5" ht="14.4" thickTop="1" thickBot="1">
      <c r="E23783"/>
    </row>
    <row r="23784" spans="5:5" ht="14.4" thickTop="1" thickBot="1">
      <c r="E23784"/>
    </row>
    <row r="23785" spans="5:5" ht="14.4" thickTop="1" thickBot="1">
      <c r="E23785"/>
    </row>
    <row r="23786" spans="5:5" ht="14.4" thickTop="1" thickBot="1">
      <c r="E23786"/>
    </row>
    <row r="23787" spans="5:5" ht="14.4" thickTop="1" thickBot="1">
      <c r="E23787"/>
    </row>
    <row r="23788" spans="5:5" ht="14.4" thickTop="1" thickBot="1">
      <c r="E23788"/>
    </row>
    <row r="23789" spans="5:5" ht="14.4" thickTop="1" thickBot="1">
      <c r="E23789"/>
    </row>
    <row r="23790" spans="5:5" ht="14.4" thickTop="1" thickBot="1">
      <c r="E23790"/>
    </row>
    <row r="23791" spans="5:5" ht="14.4" thickTop="1" thickBot="1">
      <c r="E23791"/>
    </row>
    <row r="23792" spans="5:5" ht="14.4" thickTop="1" thickBot="1">
      <c r="E23792"/>
    </row>
    <row r="23793" spans="5:5" ht="14.4" thickTop="1" thickBot="1">
      <c r="E23793"/>
    </row>
    <row r="23794" spans="5:5" ht="14.4" thickTop="1" thickBot="1">
      <c r="E23794"/>
    </row>
    <row r="23795" spans="5:5" ht="14.4" thickTop="1" thickBot="1">
      <c r="E23795"/>
    </row>
    <row r="23796" spans="5:5" ht="14.4" thickTop="1" thickBot="1">
      <c r="E23796"/>
    </row>
    <row r="23797" spans="5:5" ht="14.4" thickTop="1" thickBot="1">
      <c r="E23797"/>
    </row>
    <row r="23798" spans="5:5" ht="13.8" thickTop="1">
      <c r="E23798"/>
    </row>
    <row r="23799" spans="5:5">
      <c r="E23799"/>
    </row>
    <row r="23800" spans="5:5">
      <c r="E23800"/>
    </row>
    <row r="23801" spans="5:5">
      <c r="E23801"/>
    </row>
    <row r="23802" spans="5:5">
      <c r="E23802"/>
    </row>
    <row r="23803" spans="5:5">
      <c r="E23803"/>
    </row>
    <row r="23804" spans="5:5">
      <c r="E23804"/>
    </row>
    <row r="23805" spans="5:5">
      <c r="E23805"/>
    </row>
    <row r="23806" spans="5:5">
      <c r="E23806"/>
    </row>
    <row r="23807" spans="5:5">
      <c r="E23807"/>
    </row>
    <row r="23808" spans="5:5">
      <c r="E23808"/>
    </row>
    <row r="23809" spans="5:5">
      <c r="E23809"/>
    </row>
    <row r="23810" spans="5:5">
      <c r="E23810"/>
    </row>
    <row r="23811" spans="5:5" ht="13.8" thickBot="1">
      <c r="E23811"/>
    </row>
    <row r="23812" spans="5:5" ht="14.4" thickTop="1" thickBot="1">
      <c r="E23812"/>
    </row>
    <row r="23813" spans="5:5" ht="14.4" thickTop="1" thickBot="1">
      <c r="E23813"/>
    </row>
    <row r="23814" spans="5:5" ht="14.4" thickTop="1" thickBot="1">
      <c r="E23814"/>
    </row>
    <row r="23815" spans="5:5" ht="14.4" thickTop="1" thickBot="1">
      <c r="E23815"/>
    </row>
    <row r="23816" spans="5:5" ht="14.4" thickTop="1" thickBot="1">
      <c r="E23816"/>
    </row>
    <row r="23817" spans="5:5" ht="14.4" thickTop="1" thickBot="1">
      <c r="E23817"/>
    </row>
    <row r="23818" spans="5:5" ht="14.4" thickTop="1" thickBot="1">
      <c r="E23818"/>
    </row>
    <row r="23819" spans="5:5" ht="14.4" thickTop="1" thickBot="1">
      <c r="E23819"/>
    </row>
    <row r="23820" spans="5:5" ht="14.4" thickTop="1" thickBot="1">
      <c r="E23820"/>
    </row>
    <row r="23821" spans="5:5" ht="14.4" thickTop="1" thickBot="1">
      <c r="E23821"/>
    </row>
    <row r="23822" spans="5:5" ht="14.4" thickTop="1" thickBot="1">
      <c r="E23822"/>
    </row>
    <row r="23823" spans="5:5" ht="14.4" thickTop="1" thickBot="1">
      <c r="E23823"/>
    </row>
    <row r="23824" spans="5:5" ht="14.4" thickTop="1" thickBot="1">
      <c r="E23824"/>
    </row>
    <row r="23825" spans="5:5" ht="14.4" thickTop="1" thickBot="1">
      <c r="E23825"/>
    </row>
    <row r="23826" spans="5:5" ht="14.4" thickTop="1" thickBot="1">
      <c r="E23826"/>
    </row>
    <row r="23827" spans="5:5" ht="14.4" thickTop="1" thickBot="1">
      <c r="E23827"/>
    </row>
    <row r="23828" spans="5:5" ht="14.4" thickTop="1" thickBot="1">
      <c r="E23828"/>
    </row>
    <row r="23829" spans="5:5" ht="14.4" thickTop="1" thickBot="1">
      <c r="E23829"/>
    </row>
    <row r="23830" spans="5:5" ht="14.4" thickTop="1" thickBot="1">
      <c r="E23830"/>
    </row>
    <row r="23831" spans="5:5" ht="14.4" thickTop="1" thickBot="1">
      <c r="E23831"/>
    </row>
    <row r="23832" spans="5:5" ht="14.4" thickTop="1" thickBot="1">
      <c r="E23832"/>
    </row>
    <row r="23833" spans="5:5" ht="14.4" thickTop="1" thickBot="1">
      <c r="E23833"/>
    </row>
    <row r="23834" spans="5:5" ht="14.4" thickTop="1" thickBot="1">
      <c r="E23834"/>
    </row>
    <row r="23835" spans="5:5" ht="14.4" thickTop="1" thickBot="1">
      <c r="E23835"/>
    </row>
    <row r="23836" spans="5:5" ht="14.4" thickTop="1" thickBot="1">
      <c r="E23836"/>
    </row>
    <row r="23837" spans="5:5" ht="14.4" thickTop="1" thickBot="1">
      <c r="E23837"/>
    </row>
    <row r="23838" spans="5:5" ht="14.4" thickTop="1" thickBot="1">
      <c r="E23838"/>
    </row>
    <row r="23839" spans="5:5" ht="14.4" thickTop="1" thickBot="1">
      <c r="E23839"/>
    </row>
    <row r="23840" spans="5:5" ht="14.4" thickTop="1" thickBot="1">
      <c r="E23840"/>
    </row>
    <row r="23841" spans="5:5" ht="14.4" thickTop="1" thickBot="1">
      <c r="E23841"/>
    </row>
    <row r="23842" spans="5:5" ht="14.4" thickTop="1" thickBot="1">
      <c r="E23842"/>
    </row>
    <row r="23843" spans="5:5" ht="14.4" thickTop="1" thickBot="1">
      <c r="E23843"/>
    </row>
    <row r="23844" spans="5:5" ht="14.4" thickTop="1" thickBot="1">
      <c r="E23844"/>
    </row>
    <row r="23845" spans="5:5" ht="14.4" thickTop="1" thickBot="1">
      <c r="E23845"/>
    </row>
    <row r="23846" spans="5:5" ht="14.4" thickTop="1" thickBot="1">
      <c r="E23846"/>
    </row>
    <row r="23847" spans="5:5" ht="14.4" thickTop="1" thickBot="1">
      <c r="E23847"/>
    </row>
    <row r="23848" spans="5:5" ht="14.4" thickTop="1" thickBot="1">
      <c r="E23848"/>
    </row>
    <row r="23849" spans="5:5" ht="14.4" thickTop="1" thickBot="1">
      <c r="E23849"/>
    </row>
    <row r="23850" spans="5:5" ht="14.4" thickTop="1" thickBot="1">
      <c r="E23850"/>
    </row>
    <row r="23851" spans="5:5" ht="14.4" thickTop="1" thickBot="1">
      <c r="E23851"/>
    </row>
    <row r="23852" spans="5:5" ht="14.4" thickTop="1" thickBot="1">
      <c r="E23852"/>
    </row>
    <row r="23853" spans="5:5" ht="14.4" thickTop="1" thickBot="1">
      <c r="E23853"/>
    </row>
    <row r="23854" spans="5:5" ht="14.4" thickTop="1" thickBot="1">
      <c r="E23854"/>
    </row>
    <row r="23855" spans="5:5" ht="14.4" thickTop="1" thickBot="1">
      <c r="E23855"/>
    </row>
    <row r="23856" spans="5:5" ht="14.4" thickTop="1" thickBot="1">
      <c r="E23856"/>
    </row>
    <row r="23857" spans="5:5" ht="14.4" thickTop="1" thickBot="1">
      <c r="E23857"/>
    </row>
    <row r="23858" spans="5:5" ht="14.4" thickTop="1" thickBot="1">
      <c r="E23858"/>
    </row>
    <row r="23859" spans="5:5" ht="14.4" thickTop="1" thickBot="1">
      <c r="E23859"/>
    </row>
    <row r="23860" spans="5:5" ht="14.4" thickTop="1" thickBot="1">
      <c r="E23860"/>
    </row>
    <row r="23861" spans="5:5" ht="14.4" thickTop="1" thickBot="1">
      <c r="E23861"/>
    </row>
    <row r="23862" spans="5:5" ht="14.4" thickTop="1" thickBot="1">
      <c r="E23862"/>
    </row>
    <row r="23863" spans="5:5" ht="14.4" thickTop="1" thickBot="1">
      <c r="E23863"/>
    </row>
    <row r="23864" spans="5:5" ht="14.4" thickTop="1" thickBot="1">
      <c r="E23864"/>
    </row>
    <row r="23865" spans="5:5" ht="14.4" thickTop="1" thickBot="1">
      <c r="E23865"/>
    </row>
    <row r="23866" spans="5:5" ht="14.4" thickTop="1" thickBot="1">
      <c r="E23866"/>
    </row>
    <row r="23867" spans="5:5" ht="14.4" thickTop="1" thickBot="1">
      <c r="E23867"/>
    </row>
    <row r="23868" spans="5:5" ht="13.8" thickTop="1">
      <c r="E23868"/>
    </row>
    <row r="23869" spans="5:5">
      <c r="E23869"/>
    </row>
    <row r="23870" spans="5:5">
      <c r="E23870"/>
    </row>
    <row r="23871" spans="5:5">
      <c r="E23871"/>
    </row>
    <row r="23872" spans="5:5">
      <c r="E23872"/>
    </row>
    <row r="23873" spans="5:5">
      <c r="E23873"/>
    </row>
    <row r="23874" spans="5:5">
      <c r="E23874"/>
    </row>
    <row r="23875" spans="5:5">
      <c r="E23875"/>
    </row>
    <row r="23876" spans="5:5">
      <c r="E23876"/>
    </row>
    <row r="23877" spans="5:5">
      <c r="E23877"/>
    </row>
    <row r="23878" spans="5:5">
      <c r="E23878"/>
    </row>
    <row r="23879" spans="5:5">
      <c r="E23879"/>
    </row>
    <row r="23880" spans="5:5">
      <c r="E23880"/>
    </row>
    <row r="23881" spans="5:5" ht="13.8" thickBot="1">
      <c r="E23881"/>
    </row>
    <row r="23882" spans="5:5" ht="14.4" thickTop="1" thickBot="1">
      <c r="E23882"/>
    </row>
    <row r="23883" spans="5:5" ht="14.4" thickTop="1" thickBot="1">
      <c r="E23883"/>
    </row>
    <row r="23884" spans="5:5" ht="14.4" thickTop="1" thickBot="1">
      <c r="E23884"/>
    </row>
    <row r="23885" spans="5:5" ht="14.4" thickTop="1" thickBot="1">
      <c r="E23885"/>
    </row>
    <row r="23886" spans="5:5" ht="14.4" thickTop="1" thickBot="1">
      <c r="E23886"/>
    </row>
    <row r="23887" spans="5:5" ht="14.4" thickTop="1" thickBot="1">
      <c r="E23887"/>
    </row>
    <row r="23888" spans="5:5" ht="14.4" thickTop="1" thickBot="1">
      <c r="E23888"/>
    </row>
    <row r="23889" spans="5:5" ht="14.4" thickTop="1" thickBot="1">
      <c r="E23889"/>
    </row>
    <row r="23890" spans="5:5" ht="14.4" thickTop="1" thickBot="1">
      <c r="E23890"/>
    </row>
    <row r="23891" spans="5:5" ht="14.4" thickTop="1" thickBot="1">
      <c r="E23891"/>
    </row>
    <row r="23892" spans="5:5" ht="14.4" thickTop="1" thickBot="1">
      <c r="E23892"/>
    </row>
    <row r="23893" spans="5:5" ht="14.4" thickTop="1" thickBot="1">
      <c r="E23893"/>
    </row>
    <row r="23894" spans="5:5" ht="14.4" thickTop="1" thickBot="1">
      <c r="E23894"/>
    </row>
    <row r="23895" spans="5:5" ht="14.4" thickTop="1" thickBot="1">
      <c r="E23895"/>
    </row>
    <row r="23896" spans="5:5" ht="14.4" thickTop="1" thickBot="1">
      <c r="E23896"/>
    </row>
    <row r="23897" spans="5:5" ht="14.4" thickTop="1" thickBot="1">
      <c r="E23897"/>
    </row>
    <row r="23898" spans="5:5" ht="14.4" thickTop="1" thickBot="1">
      <c r="E23898"/>
    </row>
    <row r="23899" spans="5:5" ht="14.4" thickTop="1" thickBot="1">
      <c r="E23899"/>
    </row>
    <row r="23900" spans="5:5" ht="14.4" thickTop="1" thickBot="1">
      <c r="E23900"/>
    </row>
    <row r="23901" spans="5:5" ht="14.4" thickTop="1" thickBot="1">
      <c r="E23901"/>
    </row>
    <row r="23902" spans="5:5" ht="14.4" thickTop="1" thickBot="1">
      <c r="E23902"/>
    </row>
    <row r="23903" spans="5:5" ht="14.4" thickTop="1" thickBot="1">
      <c r="E23903"/>
    </row>
    <row r="23904" spans="5:5" ht="14.4" thickTop="1" thickBot="1">
      <c r="E23904"/>
    </row>
    <row r="23905" spans="5:5" ht="14.4" thickTop="1" thickBot="1">
      <c r="E23905"/>
    </row>
    <row r="23906" spans="5:5" ht="14.4" thickTop="1" thickBot="1">
      <c r="E23906"/>
    </row>
    <row r="23907" spans="5:5" ht="14.4" thickTop="1" thickBot="1">
      <c r="E23907"/>
    </row>
    <row r="23908" spans="5:5" ht="14.4" thickTop="1" thickBot="1">
      <c r="E23908"/>
    </row>
    <row r="23909" spans="5:5" ht="14.4" thickTop="1" thickBot="1">
      <c r="E23909"/>
    </row>
    <row r="23910" spans="5:5" ht="14.4" thickTop="1" thickBot="1">
      <c r="E23910"/>
    </row>
    <row r="23911" spans="5:5" ht="14.4" thickTop="1" thickBot="1">
      <c r="E23911"/>
    </row>
    <row r="23912" spans="5:5" ht="14.4" thickTop="1" thickBot="1">
      <c r="E23912"/>
    </row>
    <row r="23913" spans="5:5" ht="14.4" thickTop="1" thickBot="1">
      <c r="E23913"/>
    </row>
    <row r="23914" spans="5:5" ht="14.4" thickTop="1" thickBot="1">
      <c r="E23914"/>
    </row>
    <row r="23915" spans="5:5" ht="14.4" thickTop="1" thickBot="1">
      <c r="E23915"/>
    </row>
    <row r="23916" spans="5:5" ht="14.4" thickTop="1" thickBot="1">
      <c r="E23916"/>
    </row>
    <row r="23917" spans="5:5" ht="14.4" thickTop="1" thickBot="1">
      <c r="E23917"/>
    </row>
    <row r="23918" spans="5:5" ht="14.4" thickTop="1" thickBot="1">
      <c r="E23918"/>
    </row>
    <row r="23919" spans="5:5" ht="14.4" thickTop="1" thickBot="1">
      <c r="E23919"/>
    </row>
    <row r="23920" spans="5:5" ht="14.4" thickTop="1" thickBot="1">
      <c r="E23920"/>
    </row>
    <row r="23921" spans="5:5" ht="14.4" thickTop="1" thickBot="1">
      <c r="E23921"/>
    </row>
    <row r="23922" spans="5:5" ht="14.4" thickTop="1" thickBot="1">
      <c r="E23922"/>
    </row>
    <row r="23923" spans="5:5" ht="14.4" thickTop="1" thickBot="1">
      <c r="E23923"/>
    </row>
    <row r="23924" spans="5:5" ht="14.4" thickTop="1" thickBot="1">
      <c r="E23924"/>
    </row>
    <row r="23925" spans="5:5" ht="14.4" thickTop="1" thickBot="1">
      <c r="E23925"/>
    </row>
    <row r="23926" spans="5:5" ht="14.4" thickTop="1" thickBot="1">
      <c r="E23926"/>
    </row>
    <row r="23927" spans="5:5" ht="14.4" thickTop="1" thickBot="1">
      <c r="E23927"/>
    </row>
    <row r="23928" spans="5:5" ht="14.4" thickTop="1" thickBot="1">
      <c r="E23928"/>
    </row>
    <row r="23929" spans="5:5" ht="14.4" thickTop="1" thickBot="1">
      <c r="E23929"/>
    </row>
    <row r="23930" spans="5:5" ht="14.4" thickTop="1" thickBot="1">
      <c r="E23930"/>
    </row>
    <row r="23931" spans="5:5" ht="14.4" thickTop="1" thickBot="1">
      <c r="E23931"/>
    </row>
    <row r="23932" spans="5:5" ht="14.4" thickTop="1" thickBot="1">
      <c r="E23932"/>
    </row>
    <row r="23933" spans="5:5" ht="14.4" thickTop="1" thickBot="1">
      <c r="E23933"/>
    </row>
    <row r="23934" spans="5:5" ht="14.4" thickTop="1" thickBot="1">
      <c r="E23934"/>
    </row>
    <row r="23935" spans="5:5" ht="14.4" thickTop="1" thickBot="1">
      <c r="E23935"/>
    </row>
    <row r="23936" spans="5:5" ht="14.4" thickTop="1" thickBot="1">
      <c r="E23936"/>
    </row>
    <row r="23937" spans="5:5" ht="14.4" thickTop="1" thickBot="1">
      <c r="E23937"/>
    </row>
    <row r="23938" spans="5:5" ht="13.8" thickTop="1">
      <c r="E23938"/>
    </row>
    <row r="23939" spans="5:5">
      <c r="E23939"/>
    </row>
    <row r="23940" spans="5:5">
      <c r="E23940"/>
    </row>
    <row r="23941" spans="5:5">
      <c r="E23941"/>
    </row>
    <row r="23942" spans="5:5">
      <c r="E23942"/>
    </row>
    <row r="23943" spans="5:5">
      <c r="E23943"/>
    </row>
    <row r="23944" spans="5:5">
      <c r="E23944"/>
    </row>
    <row r="23945" spans="5:5">
      <c r="E23945"/>
    </row>
    <row r="23946" spans="5:5">
      <c r="E23946"/>
    </row>
    <row r="23947" spans="5:5">
      <c r="E23947"/>
    </row>
    <row r="23948" spans="5:5">
      <c r="E23948"/>
    </row>
    <row r="23949" spans="5:5">
      <c r="E23949"/>
    </row>
    <row r="23950" spans="5:5">
      <c r="E23950"/>
    </row>
    <row r="23951" spans="5:5" ht="13.8" thickBot="1">
      <c r="E23951"/>
    </row>
    <row r="23952" spans="5:5" ht="14.4" thickTop="1" thickBot="1">
      <c r="E23952"/>
    </row>
    <row r="23953" spans="5:5" ht="14.4" thickTop="1" thickBot="1">
      <c r="E23953"/>
    </row>
    <row r="23954" spans="5:5" ht="14.4" thickTop="1" thickBot="1">
      <c r="E23954"/>
    </row>
    <row r="23955" spans="5:5" ht="14.4" thickTop="1" thickBot="1">
      <c r="E23955"/>
    </row>
    <row r="23956" spans="5:5" ht="14.4" thickTop="1" thickBot="1">
      <c r="E23956"/>
    </row>
    <row r="23957" spans="5:5" ht="14.4" thickTop="1" thickBot="1">
      <c r="E23957"/>
    </row>
    <row r="23958" spans="5:5" ht="14.4" thickTop="1" thickBot="1">
      <c r="E23958"/>
    </row>
    <row r="23959" spans="5:5" ht="14.4" thickTop="1" thickBot="1">
      <c r="E23959"/>
    </row>
    <row r="23960" spans="5:5" ht="14.4" thickTop="1" thickBot="1">
      <c r="E23960"/>
    </row>
    <row r="23961" spans="5:5" ht="14.4" thickTop="1" thickBot="1">
      <c r="E23961"/>
    </row>
    <row r="23962" spans="5:5" ht="14.4" thickTop="1" thickBot="1">
      <c r="E23962"/>
    </row>
    <row r="23963" spans="5:5" ht="14.4" thickTop="1" thickBot="1">
      <c r="E23963"/>
    </row>
    <row r="23964" spans="5:5" ht="14.4" thickTop="1" thickBot="1">
      <c r="E23964"/>
    </row>
    <row r="23965" spans="5:5" ht="14.4" thickTop="1" thickBot="1">
      <c r="E23965"/>
    </row>
    <row r="23966" spans="5:5" ht="14.4" thickTop="1" thickBot="1">
      <c r="E23966"/>
    </row>
    <row r="23967" spans="5:5" ht="14.4" thickTop="1" thickBot="1">
      <c r="E23967"/>
    </row>
    <row r="23968" spans="5:5" ht="14.4" thickTop="1" thickBot="1">
      <c r="E23968"/>
    </row>
    <row r="23969" spans="5:5" ht="14.4" thickTop="1" thickBot="1">
      <c r="E23969"/>
    </row>
    <row r="23970" spans="5:5" ht="14.4" thickTop="1" thickBot="1">
      <c r="E23970"/>
    </row>
    <row r="23971" spans="5:5" ht="14.4" thickTop="1" thickBot="1">
      <c r="E23971"/>
    </row>
    <row r="23972" spans="5:5" ht="14.4" thickTop="1" thickBot="1">
      <c r="E23972"/>
    </row>
    <row r="23973" spans="5:5" ht="14.4" thickTop="1" thickBot="1">
      <c r="E23973"/>
    </row>
    <row r="23974" spans="5:5" ht="14.4" thickTop="1" thickBot="1">
      <c r="E23974"/>
    </row>
    <row r="23975" spans="5:5" ht="14.4" thickTop="1" thickBot="1">
      <c r="E23975"/>
    </row>
    <row r="23976" spans="5:5" ht="14.4" thickTop="1" thickBot="1">
      <c r="E23976"/>
    </row>
    <row r="23977" spans="5:5" ht="14.4" thickTop="1" thickBot="1">
      <c r="E23977"/>
    </row>
    <row r="23978" spans="5:5" ht="14.4" thickTop="1" thickBot="1">
      <c r="E23978"/>
    </row>
    <row r="23979" spans="5:5" ht="14.4" thickTop="1" thickBot="1">
      <c r="E23979"/>
    </row>
    <row r="23980" spans="5:5" ht="14.4" thickTop="1" thickBot="1">
      <c r="E23980"/>
    </row>
    <row r="23981" spans="5:5" ht="14.4" thickTop="1" thickBot="1">
      <c r="E23981"/>
    </row>
    <row r="23982" spans="5:5" ht="14.4" thickTop="1" thickBot="1">
      <c r="E23982"/>
    </row>
    <row r="23983" spans="5:5" ht="14.4" thickTop="1" thickBot="1">
      <c r="E23983"/>
    </row>
    <row r="23984" spans="5:5" ht="14.4" thickTop="1" thickBot="1">
      <c r="E23984"/>
    </row>
    <row r="23985" spans="5:5" ht="14.4" thickTop="1" thickBot="1">
      <c r="E23985"/>
    </row>
    <row r="23986" spans="5:5" ht="14.4" thickTop="1" thickBot="1">
      <c r="E23986"/>
    </row>
    <row r="23987" spans="5:5" ht="14.4" thickTop="1" thickBot="1">
      <c r="E23987"/>
    </row>
    <row r="23988" spans="5:5" ht="14.4" thickTop="1" thickBot="1">
      <c r="E23988"/>
    </row>
    <row r="23989" spans="5:5" ht="14.4" thickTop="1" thickBot="1">
      <c r="E23989"/>
    </row>
    <row r="23990" spans="5:5" ht="14.4" thickTop="1" thickBot="1">
      <c r="E23990"/>
    </row>
    <row r="23991" spans="5:5" ht="14.4" thickTop="1" thickBot="1">
      <c r="E23991"/>
    </row>
    <row r="23992" spans="5:5" ht="14.4" thickTop="1" thickBot="1">
      <c r="E23992"/>
    </row>
    <row r="23993" spans="5:5" ht="14.4" thickTop="1" thickBot="1">
      <c r="E23993"/>
    </row>
    <row r="23994" spans="5:5" ht="14.4" thickTop="1" thickBot="1">
      <c r="E23994"/>
    </row>
    <row r="23995" spans="5:5" ht="14.4" thickTop="1" thickBot="1">
      <c r="E23995"/>
    </row>
    <row r="23996" spans="5:5" ht="14.4" thickTop="1" thickBot="1">
      <c r="E23996"/>
    </row>
    <row r="23997" spans="5:5" ht="14.4" thickTop="1" thickBot="1">
      <c r="E23997"/>
    </row>
    <row r="23998" spans="5:5" ht="14.4" thickTop="1" thickBot="1">
      <c r="E23998"/>
    </row>
    <row r="23999" spans="5:5" ht="14.4" thickTop="1" thickBot="1">
      <c r="E23999"/>
    </row>
    <row r="24000" spans="5:5" ht="14.4" thickTop="1" thickBot="1">
      <c r="E24000"/>
    </row>
    <row r="24001" spans="5:5" ht="14.4" thickTop="1" thickBot="1">
      <c r="E24001"/>
    </row>
    <row r="24002" spans="5:5" ht="14.4" thickTop="1" thickBot="1">
      <c r="E24002"/>
    </row>
    <row r="24003" spans="5:5" ht="14.4" thickTop="1" thickBot="1">
      <c r="E24003"/>
    </row>
    <row r="24004" spans="5:5" ht="14.4" thickTop="1" thickBot="1">
      <c r="E24004"/>
    </row>
    <row r="24005" spans="5:5" ht="14.4" thickTop="1" thickBot="1">
      <c r="E24005"/>
    </row>
    <row r="24006" spans="5:5" ht="14.4" thickTop="1" thickBot="1">
      <c r="E24006"/>
    </row>
    <row r="24007" spans="5:5" ht="14.4" thickTop="1" thickBot="1">
      <c r="E24007"/>
    </row>
    <row r="24008" spans="5:5" ht="13.8" thickTop="1">
      <c r="E24008"/>
    </row>
    <row r="24009" spans="5:5">
      <c r="E24009"/>
    </row>
    <row r="24010" spans="5:5">
      <c r="E24010"/>
    </row>
    <row r="24011" spans="5:5">
      <c r="E24011"/>
    </row>
    <row r="24012" spans="5:5">
      <c r="E24012"/>
    </row>
    <row r="24013" spans="5:5">
      <c r="E24013"/>
    </row>
    <row r="24014" spans="5:5">
      <c r="E24014"/>
    </row>
    <row r="24015" spans="5:5">
      <c r="E24015"/>
    </row>
    <row r="24016" spans="5:5">
      <c r="E24016"/>
    </row>
    <row r="24017" spans="5:5">
      <c r="E24017"/>
    </row>
    <row r="24018" spans="5:5">
      <c r="E24018"/>
    </row>
    <row r="24019" spans="5:5">
      <c r="E24019"/>
    </row>
    <row r="24020" spans="5:5">
      <c r="E24020"/>
    </row>
    <row r="24021" spans="5:5" ht="13.8" thickBot="1">
      <c r="E24021"/>
    </row>
    <row r="24022" spans="5:5" ht="14.4" thickTop="1" thickBot="1">
      <c r="E24022"/>
    </row>
    <row r="24023" spans="5:5" ht="14.4" thickTop="1" thickBot="1">
      <c r="E24023"/>
    </row>
    <row r="24024" spans="5:5" ht="14.4" thickTop="1" thickBot="1">
      <c r="E24024"/>
    </row>
    <row r="24025" spans="5:5" ht="14.4" thickTop="1" thickBot="1">
      <c r="E24025"/>
    </row>
    <row r="24026" spans="5:5" ht="14.4" thickTop="1" thickBot="1">
      <c r="E24026"/>
    </row>
    <row r="24027" spans="5:5" ht="14.4" thickTop="1" thickBot="1">
      <c r="E24027"/>
    </row>
    <row r="24028" spans="5:5" ht="14.4" thickTop="1" thickBot="1">
      <c r="E24028"/>
    </row>
    <row r="24029" spans="5:5" ht="14.4" thickTop="1" thickBot="1">
      <c r="E24029"/>
    </row>
    <row r="24030" spans="5:5" ht="14.4" thickTop="1" thickBot="1">
      <c r="E24030"/>
    </row>
    <row r="24031" spans="5:5" ht="14.4" thickTop="1" thickBot="1">
      <c r="E24031"/>
    </row>
    <row r="24032" spans="5:5" ht="14.4" thickTop="1" thickBot="1">
      <c r="E24032"/>
    </row>
    <row r="24033" spans="5:5" ht="14.4" thickTop="1" thickBot="1">
      <c r="E24033"/>
    </row>
    <row r="24034" spans="5:5" ht="14.4" thickTop="1" thickBot="1">
      <c r="E24034"/>
    </row>
    <row r="24035" spans="5:5" ht="14.4" thickTop="1" thickBot="1">
      <c r="E24035"/>
    </row>
    <row r="24036" spans="5:5" ht="14.4" thickTop="1" thickBot="1">
      <c r="E24036"/>
    </row>
    <row r="24037" spans="5:5" ht="14.4" thickTop="1" thickBot="1">
      <c r="E24037"/>
    </row>
    <row r="24038" spans="5:5" ht="14.4" thickTop="1" thickBot="1">
      <c r="E24038"/>
    </row>
    <row r="24039" spans="5:5" ht="14.4" thickTop="1" thickBot="1">
      <c r="E24039"/>
    </row>
    <row r="24040" spans="5:5" ht="14.4" thickTop="1" thickBot="1">
      <c r="E24040"/>
    </row>
    <row r="24041" spans="5:5" ht="14.4" thickTop="1" thickBot="1">
      <c r="E24041"/>
    </row>
    <row r="24042" spans="5:5" ht="14.4" thickTop="1" thickBot="1">
      <c r="E24042"/>
    </row>
    <row r="24043" spans="5:5" ht="14.4" thickTop="1" thickBot="1">
      <c r="E24043"/>
    </row>
    <row r="24044" spans="5:5" ht="14.4" thickTop="1" thickBot="1">
      <c r="E24044"/>
    </row>
    <row r="24045" spans="5:5" ht="14.4" thickTop="1" thickBot="1">
      <c r="E24045"/>
    </row>
    <row r="24046" spans="5:5" ht="14.4" thickTop="1" thickBot="1">
      <c r="E24046"/>
    </row>
    <row r="24047" spans="5:5" ht="14.4" thickTop="1" thickBot="1">
      <c r="E24047"/>
    </row>
    <row r="24048" spans="5:5" ht="14.4" thickTop="1" thickBot="1">
      <c r="E24048"/>
    </row>
    <row r="24049" spans="5:5" ht="14.4" thickTop="1" thickBot="1">
      <c r="E24049"/>
    </row>
    <row r="24050" spans="5:5" ht="14.4" thickTop="1" thickBot="1">
      <c r="E24050"/>
    </row>
    <row r="24051" spans="5:5" ht="14.4" thickTop="1" thickBot="1">
      <c r="E24051"/>
    </row>
    <row r="24052" spans="5:5" ht="14.4" thickTop="1" thickBot="1">
      <c r="E24052"/>
    </row>
    <row r="24053" spans="5:5" ht="14.4" thickTop="1" thickBot="1">
      <c r="E24053"/>
    </row>
    <row r="24054" spans="5:5" ht="14.4" thickTop="1" thickBot="1">
      <c r="E24054"/>
    </row>
    <row r="24055" spans="5:5" ht="14.4" thickTop="1" thickBot="1">
      <c r="E24055"/>
    </row>
    <row r="24056" spans="5:5" ht="14.4" thickTop="1" thickBot="1">
      <c r="E24056"/>
    </row>
    <row r="24057" spans="5:5" ht="14.4" thickTop="1" thickBot="1">
      <c r="E24057"/>
    </row>
    <row r="24058" spans="5:5" ht="14.4" thickTop="1" thickBot="1">
      <c r="E24058"/>
    </row>
    <row r="24059" spans="5:5" ht="14.4" thickTop="1" thickBot="1">
      <c r="E24059"/>
    </row>
    <row r="24060" spans="5:5" ht="14.4" thickTop="1" thickBot="1">
      <c r="E24060"/>
    </row>
    <row r="24061" spans="5:5" ht="14.4" thickTop="1" thickBot="1">
      <c r="E24061"/>
    </row>
    <row r="24062" spans="5:5" ht="14.4" thickTop="1" thickBot="1">
      <c r="E24062"/>
    </row>
    <row r="24063" spans="5:5" ht="14.4" thickTop="1" thickBot="1">
      <c r="E24063"/>
    </row>
    <row r="24064" spans="5:5" ht="14.4" thickTop="1" thickBot="1">
      <c r="E24064"/>
    </row>
    <row r="24065" spans="5:5" ht="14.4" thickTop="1" thickBot="1">
      <c r="E24065"/>
    </row>
    <row r="24066" spans="5:5" ht="14.4" thickTop="1" thickBot="1">
      <c r="E24066"/>
    </row>
    <row r="24067" spans="5:5" ht="14.4" thickTop="1" thickBot="1">
      <c r="E24067"/>
    </row>
    <row r="24068" spans="5:5" ht="14.4" thickTop="1" thickBot="1">
      <c r="E24068"/>
    </row>
    <row r="24069" spans="5:5" ht="14.4" thickTop="1" thickBot="1">
      <c r="E24069"/>
    </row>
    <row r="24070" spans="5:5" ht="14.4" thickTop="1" thickBot="1">
      <c r="E24070"/>
    </row>
    <row r="24071" spans="5:5" ht="14.4" thickTop="1" thickBot="1">
      <c r="E24071"/>
    </row>
    <row r="24072" spans="5:5" ht="14.4" thickTop="1" thickBot="1">
      <c r="E24072"/>
    </row>
    <row r="24073" spans="5:5" ht="14.4" thickTop="1" thickBot="1">
      <c r="E24073"/>
    </row>
    <row r="24074" spans="5:5" ht="14.4" thickTop="1" thickBot="1">
      <c r="E24074"/>
    </row>
    <row r="24075" spans="5:5" ht="14.4" thickTop="1" thickBot="1">
      <c r="E24075"/>
    </row>
    <row r="24076" spans="5:5" ht="14.4" thickTop="1" thickBot="1">
      <c r="E24076"/>
    </row>
    <row r="24077" spans="5:5" ht="14.4" thickTop="1" thickBot="1">
      <c r="E24077"/>
    </row>
    <row r="24078" spans="5:5" ht="13.8" thickTop="1">
      <c r="E24078"/>
    </row>
    <row r="24079" spans="5:5">
      <c r="E24079"/>
    </row>
    <row r="24080" spans="5:5">
      <c r="E24080"/>
    </row>
    <row r="24081" spans="5:5">
      <c r="E24081"/>
    </row>
    <row r="24082" spans="5:5">
      <c r="E24082"/>
    </row>
    <row r="24083" spans="5:5">
      <c r="E24083"/>
    </row>
    <row r="24084" spans="5:5">
      <c r="E24084"/>
    </row>
    <row r="24085" spans="5:5">
      <c r="E24085"/>
    </row>
    <row r="24086" spans="5:5">
      <c r="E24086"/>
    </row>
    <row r="24087" spans="5:5">
      <c r="E24087"/>
    </row>
    <row r="24088" spans="5:5">
      <c r="E24088"/>
    </row>
    <row r="24089" spans="5:5">
      <c r="E24089"/>
    </row>
    <row r="24090" spans="5:5">
      <c r="E24090"/>
    </row>
    <row r="24091" spans="5:5" ht="13.8" thickBot="1">
      <c r="E24091"/>
    </row>
    <row r="24092" spans="5:5" ht="14.4" thickTop="1" thickBot="1">
      <c r="E24092"/>
    </row>
    <row r="24093" spans="5:5" ht="14.4" thickTop="1" thickBot="1">
      <c r="E24093"/>
    </row>
    <row r="24094" spans="5:5" ht="14.4" thickTop="1" thickBot="1">
      <c r="E24094"/>
    </row>
    <row r="24095" spans="5:5" ht="14.4" thickTop="1" thickBot="1">
      <c r="E24095"/>
    </row>
    <row r="24096" spans="5:5" ht="14.4" thickTop="1" thickBot="1">
      <c r="E24096"/>
    </row>
    <row r="24097" spans="5:5" ht="14.4" thickTop="1" thickBot="1">
      <c r="E24097"/>
    </row>
    <row r="24098" spans="5:5" ht="14.4" thickTop="1" thickBot="1">
      <c r="E24098"/>
    </row>
    <row r="24099" spans="5:5" ht="14.4" thickTop="1" thickBot="1">
      <c r="E24099"/>
    </row>
    <row r="24100" spans="5:5" ht="14.4" thickTop="1" thickBot="1">
      <c r="E24100"/>
    </row>
    <row r="24101" spans="5:5" ht="14.4" thickTop="1" thickBot="1">
      <c r="E24101"/>
    </row>
    <row r="24102" spans="5:5" ht="14.4" thickTop="1" thickBot="1">
      <c r="E24102"/>
    </row>
    <row r="24103" spans="5:5" ht="14.4" thickTop="1" thickBot="1">
      <c r="E24103"/>
    </row>
    <row r="24104" spans="5:5" ht="14.4" thickTop="1" thickBot="1">
      <c r="E24104"/>
    </row>
    <row r="24105" spans="5:5" ht="14.4" thickTop="1" thickBot="1">
      <c r="E24105"/>
    </row>
    <row r="24106" spans="5:5" ht="14.4" thickTop="1" thickBot="1">
      <c r="E24106"/>
    </row>
    <row r="24107" spans="5:5" ht="14.4" thickTop="1" thickBot="1">
      <c r="E24107"/>
    </row>
    <row r="24108" spans="5:5" ht="14.4" thickTop="1" thickBot="1">
      <c r="E24108"/>
    </row>
    <row r="24109" spans="5:5" ht="14.4" thickTop="1" thickBot="1">
      <c r="E24109"/>
    </row>
    <row r="24110" spans="5:5" ht="14.4" thickTop="1" thickBot="1">
      <c r="E24110"/>
    </row>
    <row r="24111" spans="5:5" ht="14.4" thickTop="1" thickBot="1">
      <c r="E24111"/>
    </row>
    <row r="24112" spans="5:5" ht="14.4" thickTop="1" thickBot="1">
      <c r="E24112"/>
    </row>
    <row r="24113" spans="5:5" ht="14.4" thickTop="1" thickBot="1">
      <c r="E24113"/>
    </row>
    <row r="24114" spans="5:5" ht="14.4" thickTop="1" thickBot="1">
      <c r="E24114"/>
    </row>
    <row r="24115" spans="5:5" ht="14.4" thickTop="1" thickBot="1">
      <c r="E24115"/>
    </row>
    <row r="24116" spans="5:5" ht="14.4" thickTop="1" thickBot="1">
      <c r="E24116"/>
    </row>
    <row r="24117" spans="5:5" ht="14.4" thickTop="1" thickBot="1">
      <c r="E24117"/>
    </row>
    <row r="24118" spans="5:5" ht="14.4" thickTop="1" thickBot="1">
      <c r="E24118"/>
    </row>
    <row r="24119" spans="5:5" ht="14.4" thickTop="1" thickBot="1">
      <c r="E24119"/>
    </row>
    <row r="24120" spans="5:5" ht="14.4" thickTop="1" thickBot="1">
      <c r="E24120"/>
    </row>
    <row r="24121" spans="5:5" ht="14.4" thickTop="1" thickBot="1">
      <c r="E24121"/>
    </row>
    <row r="24122" spans="5:5" ht="14.4" thickTop="1" thickBot="1">
      <c r="E24122"/>
    </row>
    <row r="24123" spans="5:5" ht="14.4" thickTop="1" thickBot="1">
      <c r="E24123"/>
    </row>
    <row r="24124" spans="5:5" ht="14.4" thickTop="1" thickBot="1">
      <c r="E24124"/>
    </row>
    <row r="24125" spans="5:5" ht="14.4" thickTop="1" thickBot="1">
      <c r="E24125"/>
    </row>
    <row r="24126" spans="5:5" ht="14.4" thickTop="1" thickBot="1">
      <c r="E24126"/>
    </row>
    <row r="24127" spans="5:5" ht="14.4" thickTop="1" thickBot="1">
      <c r="E24127"/>
    </row>
    <row r="24128" spans="5:5" ht="14.4" thickTop="1" thickBot="1">
      <c r="E24128"/>
    </row>
    <row r="24129" spans="5:5" ht="14.4" thickTop="1" thickBot="1">
      <c r="E24129"/>
    </row>
    <row r="24130" spans="5:5" ht="14.4" thickTop="1" thickBot="1">
      <c r="E24130"/>
    </row>
    <row r="24131" spans="5:5" ht="14.4" thickTop="1" thickBot="1">
      <c r="E24131"/>
    </row>
    <row r="24132" spans="5:5" ht="14.4" thickTop="1" thickBot="1">
      <c r="E24132"/>
    </row>
    <row r="24133" spans="5:5" ht="14.4" thickTop="1" thickBot="1">
      <c r="E24133"/>
    </row>
    <row r="24134" spans="5:5" ht="14.4" thickTop="1" thickBot="1">
      <c r="E24134"/>
    </row>
    <row r="24135" spans="5:5" ht="14.4" thickTop="1" thickBot="1">
      <c r="E24135"/>
    </row>
    <row r="24136" spans="5:5" ht="14.4" thickTop="1" thickBot="1">
      <c r="E24136"/>
    </row>
    <row r="24137" spans="5:5" ht="14.4" thickTop="1" thickBot="1">
      <c r="E24137"/>
    </row>
    <row r="24138" spans="5:5" ht="14.4" thickTop="1" thickBot="1">
      <c r="E24138"/>
    </row>
    <row r="24139" spans="5:5" ht="14.4" thickTop="1" thickBot="1">
      <c r="E24139"/>
    </row>
    <row r="24140" spans="5:5" ht="14.4" thickTop="1" thickBot="1">
      <c r="E24140"/>
    </row>
    <row r="24141" spans="5:5" ht="14.4" thickTop="1" thickBot="1">
      <c r="E24141"/>
    </row>
    <row r="24142" spans="5:5" ht="14.4" thickTop="1" thickBot="1">
      <c r="E24142"/>
    </row>
    <row r="24143" spans="5:5" ht="14.4" thickTop="1" thickBot="1">
      <c r="E24143"/>
    </row>
    <row r="24144" spans="5:5" ht="14.4" thickTop="1" thickBot="1">
      <c r="E24144"/>
    </row>
    <row r="24145" spans="5:5" ht="14.4" thickTop="1" thickBot="1">
      <c r="E24145"/>
    </row>
    <row r="24146" spans="5:5" ht="14.4" thickTop="1" thickBot="1">
      <c r="E24146"/>
    </row>
    <row r="24147" spans="5:5" ht="14.4" thickTop="1" thickBot="1">
      <c r="E24147"/>
    </row>
    <row r="24148" spans="5:5" ht="13.8" thickTop="1">
      <c r="E24148"/>
    </row>
    <row r="24149" spans="5:5">
      <c r="E24149"/>
    </row>
    <row r="24150" spans="5:5">
      <c r="E24150"/>
    </row>
    <row r="24151" spans="5:5">
      <c r="E24151"/>
    </row>
    <row r="24152" spans="5:5">
      <c r="E24152"/>
    </row>
    <row r="24153" spans="5:5">
      <c r="E24153"/>
    </row>
    <row r="24154" spans="5:5">
      <c r="E24154"/>
    </row>
    <row r="24155" spans="5:5">
      <c r="E24155"/>
    </row>
    <row r="24156" spans="5:5">
      <c r="E24156"/>
    </row>
    <row r="24157" spans="5:5">
      <c r="E24157"/>
    </row>
    <row r="24158" spans="5:5">
      <c r="E24158"/>
    </row>
    <row r="24159" spans="5:5">
      <c r="E24159"/>
    </row>
    <row r="24160" spans="5:5">
      <c r="E24160"/>
    </row>
    <row r="24161" spans="5:5" ht="13.8" thickBot="1">
      <c r="E24161"/>
    </row>
    <row r="24162" spans="5:5" ht="14.4" thickTop="1" thickBot="1">
      <c r="E24162"/>
    </row>
    <row r="24163" spans="5:5" ht="14.4" thickTop="1" thickBot="1">
      <c r="E24163"/>
    </row>
    <row r="24164" spans="5:5" ht="14.4" thickTop="1" thickBot="1">
      <c r="E24164"/>
    </row>
    <row r="24165" spans="5:5" ht="14.4" thickTop="1" thickBot="1">
      <c r="E24165"/>
    </row>
    <row r="24166" spans="5:5" ht="14.4" thickTop="1" thickBot="1">
      <c r="E24166"/>
    </row>
    <row r="24167" spans="5:5" ht="14.4" thickTop="1" thickBot="1">
      <c r="E24167"/>
    </row>
    <row r="24168" spans="5:5" ht="14.4" thickTop="1" thickBot="1">
      <c r="E24168"/>
    </row>
    <row r="24169" spans="5:5" ht="14.4" thickTop="1" thickBot="1">
      <c r="E24169"/>
    </row>
    <row r="24170" spans="5:5" ht="14.4" thickTop="1" thickBot="1">
      <c r="E24170"/>
    </row>
    <row r="24171" spans="5:5" ht="14.4" thickTop="1" thickBot="1">
      <c r="E24171"/>
    </row>
    <row r="24172" spans="5:5" ht="14.4" thickTop="1" thickBot="1">
      <c r="E24172"/>
    </row>
    <row r="24173" spans="5:5" ht="14.4" thickTop="1" thickBot="1">
      <c r="E24173"/>
    </row>
    <row r="24174" spans="5:5" ht="14.4" thickTop="1" thickBot="1">
      <c r="E24174"/>
    </row>
    <row r="24175" spans="5:5" ht="14.4" thickTop="1" thickBot="1">
      <c r="E24175"/>
    </row>
    <row r="24176" spans="5:5" ht="14.4" thickTop="1" thickBot="1">
      <c r="E24176"/>
    </row>
    <row r="24177" spans="5:5" ht="14.4" thickTop="1" thickBot="1">
      <c r="E24177"/>
    </row>
    <row r="24178" spans="5:5" ht="14.4" thickTop="1" thickBot="1">
      <c r="E24178"/>
    </row>
    <row r="24179" spans="5:5" ht="14.4" thickTop="1" thickBot="1">
      <c r="E24179"/>
    </row>
    <row r="24180" spans="5:5" ht="14.4" thickTop="1" thickBot="1">
      <c r="E24180"/>
    </row>
    <row r="24181" spans="5:5" ht="14.4" thickTop="1" thickBot="1">
      <c r="E24181"/>
    </row>
    <row r="24182" spans="5:5" ht="14.4" thickTop="1" thickBot="1">
      <c r="E24182"/>
    </row>
    <row r="24183" spans="5:5" ht="14.4" thickTop="1" thickBot="1">
      <c r="E24183"/>
    </row>
    <row r="24184" spans="5:5" ht="14.4" thickTop="1" thickBot="1">
      <c r="E24184"/>
    </row>
    <row r="24185" spans="5:5" ht="14.4" thickTop="1" thickBot="1">
      <c r="E24185"/>
    </row>
    <row r="24186" spans="5:5" ht="14.4" thickTop="1" thickBot="1">
      <c r="E24186"/>
    </row>
    <row r="24187" spans="5:5" ht="14.4" thickTop="1" thickBot="1">
      <c r="E24187"/>
    </row>
    <row r="24188" spans="5:5" ht="14.4" thickTop="1" thickBot="1">
      <c r="E24188"/>
    </row>
    <row r="24189" spans="5:5" ht="14.4" thickTop="1" thickBot="1">
      <c r="E24189"/>
    </row>
    <row r="24190" spans="5:5" ht="14.4" thickTop="1" thickBot="1">
      <c r="E24190"/>
    </row>
    <row r="24191" spans="5:5" ht="14.4" thickTop="1" thickBot="1">
      <c r="E24191"/>
    </row>
    <row r="24192" spans="5:5" ht="14.4" thickTop="1" thickBot="1">
      <c r="E24192"/>
    </row>
    <row r="24193" spans="5:5" ht="14.4" thickTop="1" thickBot="1">
      <c r="E24193"/>
    </row>
    <row r="24194" spans="5:5" ht="14.4" thickTop="1" thickBot="1">
      <c r="E24194"/>
    </row>
    <row r="24195" spans="5:5" ht="14.4" thickTop="1" thickBot="1">
      <c r="E24195"/>
    </row>
    <row r="24196" spans="5:5" ht="14.4" thickTop="1" thickBot="1">
      <c r="E24196"/>
    </row>
    <row r="24197" spans="5:5" ht="14.4" thickTop="1" thickBot="1">
      <c r="E24197"/>
    </row>
    <row r="24198" spans="5:5" ht="14.4" thickTop="1" thickBot="1">
      <c r="E24198"/>
    </row>
    <row r="24199" spans="5:5" ht="14.4" thickTop="1" thickBot="1">
      <c r="E24199"/>
    </row>
    <row r="24200" spans="5:5" ht="14.4" thickTop="1" thickBot="1">
      <c r="E24200"/>
    </row>
    <row r="24201" spans="5:5" ht="14.4" thickTop="1" thickBot="1">
      <c r="E24201"/>
    </row>
    <row r="24202" spans="5:5" ht="14.4" thickTop="1" thickBot="1">
      <c r="E24202"/>
    </row>
    <row r="24203" spans="5:5" ht="14.4" thickTop="1" thickBot="1">
      <c r="E24203"/>
    </row>
    <row r="24204" spans="5:5" ht="14.4" thickTop="1" thickBot="1">
      <c r="E24204"/>
    </row>
    <row r="24205" spans="5:5" ht="14.4" thickTop="1" thickBot="1">
      <c r="E24205"/>
    </row>
    <row r="24206" spans="5:5" ht="14.4" thickTop="1" thickBot="1">
      <c r="E24206"/>
    </row>
    <row r="24207" spans="5:5" ht="14.4" thickTop="1" thickBot="1">
      <c r="E24207"/>
    </row>
    <row r="24208" spans="5:5" ht="14.4" thickTop="1" thickBot="1">
      <c r="E24208"/>
    </row>
    <row r="24209" spans="5:5" ht="14.4" thickTop="1" thickBot="1">
      <c r="E24209"/>
    </row>
    <row r="24210" spans="5:5" ht="14.4" thickTop="1" thickBot="1">
      <c r="E24210"/>
    </row>
    <row r="24211" spans="5:5" ht="14.4" thickTop="1" thickBot="1">
      <c r="E24211"/>
    </row>
    <row r="24212" spans="5:5" ht="14.4" thickTop="1" thickBot="1">
      <c r="E24212"/>
    </row>
    <row r="24213" spans="5:5" ht="14.4" thickTop="1" thickBot="1">
      <c r="E24213"/>
    </row>
    <row r="24214" spans="5:5" ht="14.4" thickTop="1" thickBot="1">
      <c r="E24214"/>
    </row>
    <row r="24215" spans="5:5" ht="14.4" thickTop="1" thickBot="1">
      <c r="E24215"/>
    </row>
    <row r="24216" spans="5:5" ht="14.4" thickTop="1" thickBot="1">
      <c r="E24216"/>
    </row>
    <row r="24217" spans="5:5" ht="14.4" thickTop="1" thickBot="1">
      <c r="E24217"/>
    </row>
    <row r="24218" spans="5:5" ht="13.8" thickTop="1">
      <c r="E24218"/>
    </row>
    <row r="24219" spans="5:5">
      <c r="E24219"/>
    </row>
    <row r="24220" spans="5:5">
      <c r="E24220"/>
    </row>
    <row r="24221" spans="5:5">
      <c r="E24221"/>
    </row>
    <row r="24222" spans="5:5">
      <c r="E24222"/>
    </row>
    <row r="24223" spans="5:5">
      <c r="E24223"/>
    </row>
    <row r="24224" spans="5:5">
      <c r="E24224"/>
    </row>
    <row r="24225" spans="5:5">
      <c r="E24225"/>
    </row>
    <row r="24226" spans="5:5">
      <c r="E24226"/>
    </row>
    <row r="24227" spans="5:5">
      <c r="E24227"/>
    </row>
    <row r="24228" spans="5:5">
      <c r="E24228"/>
    </row>
    <row r="24229" spans="5:5">
      <c r="E24229"/>
    </row>
    <row r="24230" spans="5:5">
      <c r="E24230"/>
    </row>
    <row r="24231" spans="5:5" ht="13.8" thickBot="1">
      <c r="E24231"/>
    </row>
    <row r="24232" spans="5:5" ht="14.4" thickTop="1" thickBot="1">
      <c r="E24232"/>
    </row>
    <row r="24233" spans="5:5" ht="14.4" thickTop="1" thickBot="1">
      <c r="E24233"/>
    </row>
    <row r="24234" spans="5:5" ht="14.4" thickTop="1" thickBot="1">
      <c r="E24234"/>
    </row>
    <row r="24235" spans="5:5" ht="14.4" thickTop="1" thickBot="1">
      <c r="E24235"/>
    </row>
    <row r="24236" spans="5:5" ht="14.4" thickTop="1" thickBot="1">
      <c r="E24236"/>
    </row>
    <row r="24237" spans="5:5" ht="14.4" thickTop="1" thickBot="1">
      <c r="E24237"/>
    </row>
    <row r="24238" spans="5:5" ht="14.4" thickTop="1" thickBot="1">
      <c r="E24238"/>
    </row>
    <row r="24239" spans="5:5" ht="14.4" thickTop="1" thickBot="1">
      <c r="E24239"/>
    </row>
    <row r="24240" spans="5:5" ht="14.4" thickTop="1" thickBot="1">
      <c r="E24240"/>
    </row>
    <row r="24241" spans="5:5" ht="14.4" thickTop="1" thickBot="1">
      <c r="E24241"/>
    </row>
    <row r="24242" spans="5:5" ht="14.4" thickTop="1" thickBot="1">
      <c r="E24242"/>
    </row>
    <row r="24243" spans="5:5" ht="14.4" thickTop="1" thickBot="1">
      <c r="E24243"/>
    </row>
    <row r="24244" spans="5:5" ht="14.4" thickTop="1" thickBot="1">
      <c r="E24244"/>
    </row>
    <row r="24245" spans="5:5" ht="14.4" thickTop="1" thickBot="1">
      <c r="E24245"/>
    </row>
    <row r="24246" spans="5:5" ht="14.4" thickTop="1" thickBot="1">
      <c r="E24246"/>
    </row>
    <row r="24247" spans="5:5" ht="14.4" thickTop="1" thickBot="1">
      <c r="E24247"/>
    </row>
    <row r="24248" spans="5:5" ht="14.4" thickTop="1" thickBot="1">
      <c r="E24248"/>
    </row>
    <row r="24249" spans="5:5" ht="14.4" thickTop="1" thickBot="1">
      <c r="E24249"/>
    </row>
    <row r="24250" spans="5:5" ht="14.4" thickTop="1" thickBot="1">
      <c r="E24250"/>
    </row>
    <row r="24251" spans="5:5" ht="14.4" thickTop="1" thickBot="1">
      <c r="E24251"/>
    </row>
    <row r="24252" spans="5:5" ht="14.4" thickTop="1" thickBot="1">
      <c r="E24252"/>
    </row>
    <row r="24253" spans="5:5" ht="14.4" thickTop="1" thickBot="1">
      <c r="E24253"/>
    </row>
    <row r="24254" spans="5:5" ht="14.4" thickTop="1" thickBot="1">
      <c r="E24254"/>
    </row>
    <row r="24255" spans="5:5" ht="14.4" thickTop="1" thickBot="1">
      <c r="E24255"/>
    </row>
    <row r="24256" spans="5:5" ht="14.4" thickTop="1" thickBot="1">
      <c r="E24256"/>
    </row>
    <row r="24257" spans="5:5" ht="14.4" thickTop="1" thickBot="1">
      <c r="E24257"/>
    </row>
    <row r="24258" spans="5:5" ht="14.4" thickTop="1" thickBot="1">
      <c r="E24258"/>
    </row>
    <row r="24259" spans="5:5" ht="14.4" thickTop="1" thickBot="1">
      <c r="E24259"/>
    </row>
    <row r="24260" spans="5:5" ht="14.4" thickTop="1" thickBot="1">
      <c r="E24260"/>
    </row>
    <row r="24261" spans="5:5" ht="14.4" thickTop="1" thickBot="1">
      <c r="E24261"/>
    </row>
    <row r="24262" spans="5:5" ht="14.4" thickTop="1" thickBot="1">
      <c r="E24262"/>
    </row>
    <row r="24263" spans="5:5" ht="14.4" thickTop="1" thickBot="1">
      <c r="E24263"/>
    </row>
    <row r="24264" spans="5:5" ht="14.4" thickTop="1" thickBot="1">
      <c r="E24264"/>
    </row>
    <row r="24265" spans="5:5" ht="14.4" thickTop="1" thickBot="1">
      <c r="E24265"/>
    </row>
    <row r="24266" spans="5:5" ht="14.4" thickTop="1" thickBot="1">
      <c r="E24266"/>
    </row>
    <row r="24267" spans="5:5" ht="14.4" thickTop="1" thickBot="1">
      <c r="E24267"/>
    </row>
    <row r="24268" spans="5:5" ht="14.4" thickTop="1" thickBot="1">
      <c r="E24268"/>
    </row>
    <row r="24269" spans="5:5" ht="14.4" thickTop="1" thickBot="1">
      <c r="E24269"/>
    </row>
    <row r="24270" spans="5:5" ht="14.4" thickTop="1" thickBot="1">
      <c r="E24270"/>
    </row>
    <row r="24271" spans="5:5" ht="14.4" thickTop="1" thickBot="1">
      <c r="E24271"/>
    </row>
    <row r="24272" spans="5:5" ht="14.4" thickTop="1" thickBot="1">
      <c r="E24272"/>
    </row>
    <row r="24273" spans="5:5" ht="14.4" thickTop="1" thickBot="1">
      <c r="E24273"/>
    </row>
    <row r="24274" spans="5:5" ht="14.4" thickTop="1" thickBot="1">
      <c r="E24274"/>
    </row>
    <row r="24275" spans="5:5" ht="14.4" thickTop="1" thickBot="1">
      <c r="E24275"/>
    </row>
    <row r="24276" spans="5:5" ht="14.4" thickTop="1" thickBot="1">
      <c r="E24276"/>
    </row>
    <row r="24277" spans="5:5" ht="14.4" thickTop="1" thickBot="1">
      <c r="E24277"/>
    </row>
    <row r="24278" spans="5:5" ht="14.4" thickTop="1" thickBot="1">
      <c r="E24278"/>
    </row>
    <row r="24279" spans="5:5" ht="14.4" thickTop="1" thickBot="1">
      <c r="E24279"/>
    </row>
    <row r="24280" spans="5:5" ht="14.4" thickTop="1" thickBot="1">
      <c r="E24280"/>
    </row>
    <row r="24281" spans="5:5" ht="14.4" thickTop="1" thickBot="1">
      <c r="E24281"/>
    </row>
    <row r="24282" spans="5:5" ht="14.4" thickTop="1" thickBot="1">
      <c r="E24282"/>
    </row>
    <row r="24283" spans="5:5" ht="14.4" thickTop="1" thickBot="1">
      <c r="E24283"/>
    </row>
    <row r="24284" spans="5:5" ht="14.4" thickTop="1" thickBot="1">
      <c r="E24284"/>
    </row>
    <row r="24285" spans="5:5" ht="14.4" thickTop="1" thickBot="1">
      <c r="E24285"/>
    </row>
    <row r="24286" spans="5:5" ht="14.4" thickTop="1" thickBot="1">
      <c r="E24286"/>
    </row>
    <row r="24287" spans="5:5" ht="14.4" thickTop="1" thickBot="1">
      <c r="E24287"/>
    </row>
    <row r="24288" spans="5:5" ht="13.8" thickTop="1">
      <c r="E24288"/>
    </row>
    <row r="24289" spans="5:5">
      <c r="E24289"/>
    </row>
    <row r="24290" spans="5:5">
      <c r="E24290"/>
    </row>
    <row r="24291" spans="5:5">
      <c r="E24291"/>
    </row>
    <row r="24292" spans="5:5">
      <c r="E24292"/>
    </row>
    <row r="24293" spans="5:5">
      <c r="E24293"/>
    </row>
    <row r="24294" spans="5:5">
      <c r="E24294"/>
    </row>
    <row r="24295" spans="5:5">
      <c r="E24295"/>
    </row>
    <row r="24296" spans="5:5">
      <c r="E24296"/>
    </row>
    <row r="24297" spans="5:5">
      <c r="E24297"/>
    </row>
    <row r="24298" spans="5:5">
      <c r="E24298"/>
    </row>
    <row r="24299" spans="5:5">
      <c r="E24299"/>
    </row>
    <row r="24300" spans="5:5">
      <c r="E24300"/>
    </row>
    <row r="24301" spans="5:5" ht="13.8" thickBot="1">
      <c r="E24301"/>
    </row>
    <row r="24302" spans="5:5" ht="14.4" thickTop="1" thickBot="1">
      <c r="E24302"/>
    </row>
    <row r="24303" spans="5:5" ht="14.4" thickTop="1" thickBot="1">
      <c r="E24303"/>
    </row>
    <row r="24304" spans="5:5" ht="14.4" thickTop="1" thickBot="1">
      <c r="E24304"/>
    </row>
    <row r="24305" spans="5:5" ht="14.4" thickTop="1" thickBot="1">
      <c r="E24305"/>
    </row>
    <row r="24306" spans="5:5" ht="14.4" thickTop="1" thickBot="1">
      <c r="E24306"/>
    </row>
    <row r="24307" spans="5:5" ht="14.4" thickTop="1" thickBot="1">
      <c r="E24307"/>
    </row>
    <row r="24308" spans="5:5" ht="14.4" thickTop="1" thickBot="1">
      <c r="E24308"/>
    </row>
    <row r="24309" spans="5:5" ht="14.4" thickTop="1" thickBot="1">
      <c r="E24309"/>
    </row>
    <row r="24310" spans="5:5" ht="14.4" thickTop="1" thickBot="1">
      <c r="E24310"/>
    </row>
    <row r="24311" spans="5:5" ht="14.4" thickTop="1" thickBot="1">
      <c r="E24311"/>
    </row>
    <row r="24312" spans="5:5" ht="14.4" thickTop="1" thickBot="1">
      <c r="E24312"/>
    </row>
    <row r="24313" spans="5:5" ht="14.4" thickTop="1" thickBot="1">
      <c r="E24313"/>
    </row>
    <row r="24314" spans="5:5" ht="14.4" thickTop="1" thickBot="1">
      <c r="E24314"/>
    </row>
    <row r="24315" spans="5:5" ht="14.4" thickTop="1" thickBot="1">
      <c r="E24315"/>
    </row>
    <row r="24316" spans="5:5" ht="14.4" thickTop="1" thickBot="1">
      <c r="E24316"/>
    </row>
    <row r="24317" spans="5:5" ht="14.4" thickTop="1" thickBot="1">
      <c r="E24317"/>
    </row>
    <row r="24318" spans="5:5" ht="14.4" thickTop="1" thickBot="1">
      <c r="E24318"/>
    </row>
    <row r="24319" spans="5:5" ht="14.4" thickTop="1" thickBot="1">
      <c r="E24319"/>
    </row>
    <row r="24320" spans="5:5" ht="14.4" thickTop="1" thickBot="1">
      <c r="E24320"/>
    </row>
    <row r="24321" spans="5:5" ht="14.4" thickTop="1" thickBot="1">
      <c r="E24321"/>
    </row>
    <row r="24322" spans="5:5" ht="14.4" thickTop="1" thickBot="1">
      <c r="E24322"/>
    </row>
    <row r="24323" spans="5:5" ht="14.4" thickTop="1" thickBot="1">
      <c r="E24323"/>
    </row>
    <row r="24324" spans="5:5" ht="14.4" thickTop="1" thickBot="1">
      <c r="E24324"/>
    </row>
    <row r="24325" spans="5:5" ht="14.4" thickTop="1" thickBot="1">
      <c r="E24325"/>
    </row>
    <row r="24326" spans="5:5" ht="14.4" thickTop="1" thickBot="1">
      <c r="E24326"/>
    </row>
    <row r="24327" spans="5:5" ht="14.4" thickTop="1" thickBot="1">
      <c r="E24327"/>
    </row>
    <row r="24328" spans="5:5" ht="14.4" thickTop="1" thickBot="1">
      <c r="E24328"/>
    </row>
    <row r="24329" spans="5:5" ht="14.4" thickTop="1" thickBot="1">
      <c r="E24329"/>
    </row>
    <row r="24330" spans="5:5" ht="14.4" thickTop="1" thickBot="1">
      <c r="E24330"/>
    </row>
    <row r="24331" spans="5:5" ht="14.4" thickTop="1" thickBot="1">
      <c r="E24331"/>
    </row>
    <row r="24332" spans="5:5" ht="14.4" thickTop="1" thickBot="1">
      <c r="E24332"/>
    </row>
    <row r="24333" spans="5:5" ht="14.4" thickTop="1" thickBot="1">
      <c r="E24333"/>
    </row>
    <row r="24334" spans="5:5" ht="14.4" thickTop="1" thickBot="1">
      <c r="E24334"/>
    </row>
    <row r="24335" spans="5:5" ht="14.4" thickTop="1" thickBot="1">
      <c r="E24335"/>
    </row>
    <row r="24336" spans="5:5" ht="14.4" thickTop="1" thickBot="1">
      <c r="E24336"/>
    </row>
    <row r="24337" spans="5:5" ht="14.4" thickTop="1" thickBot="1">
      <c r="E24337"/>
    </row>
    <row r="24338" spans="5:5" ht="14.4" thickTop="1" thickBot="1">
      <c r="E24338"/>
    </row>
    <row r="24339" spans="5:5" ht="14.4" thickTop="1" thickBot="1">
      <c r="E24339"/>
    </row>
    <row r="24340" spans="5:5" ht="14.4" thickTop="1" thickBot="1">
      <c r="E24340"/>
    </row>
    <row r="24341" spans="5:5" ht="14.4" thickTop="1" thickBot="1">
      <c r="E24341"/>
    </row>
    <row r="24342" spans="5:5" ht="14.4" thickTop="1" thickBot="1">
      <c r="E24342"/>
    </row>
    <row r="24343" spans="5:5" ht="14.4" thickTop="1" thickBot="1">
      <c r="E24343"/>
    </row>
    <row r="24344" spans="5:5" ht="14.4" thickTop="1" thickBot="1">
      <c r="E24344"/>
    </row>
    <row r="24345" spans="5:5" ht="14.4" thickTop="1" thickBot="1">
      <c r="E24345"/>
    </row>
    <row r="24346" spans="5:5" ht="14.4" thickTop="1" thickBot="1">
      <c r="E24346"/>
    </row>
    <row r="24347" spans="5:5" ht="14.4" thickTop="1" thickBot="1">
      <c r="E24347"/>
    </row>
    <row r="24348" spans="5:5" ht="14.4" thickTop="1" thickBot="1">
      <c r="E24348"/>
    </row>
    <row r="24349" spans="5:5" ht="14.4" thickTop="1" thickBot="1">
      <c r="E24349"/>
    </row>
    <row r="24350" spans="5:5" ht="14.4" thickTop="1" thickBot="1">
      <c r="E24350"/>
    </row>
    <row r="24351" spans="5:5" ht="14.4" thickTop="1" thickBot="1">
      <c r="E24351"/>
    </row>
    <row r="24352" spans="5:5" ht="14.4" thickTop="1" thickBot="1">
      <c r="E24352"/>
    </row>
    <row r="24353" spans="5:5" ht="14.4" thickTop="1" thickBot="1">
      <c r="E24353"/>
    </row>
    <row r="24354" spans="5:5" ht="14.4" thickTop="1" thickBot="1">
      <c r="E24354"/>
    </row>
    <row r="24355" spans="5:5" ht="14.4" thickTop="1" thickBot="1">
      <c r="E24355"/>
    </row>
    <row r="24356" spans="5:5" ht="14.4" thickTop="1" thickBot="1">
      <c r="E24356"/>
    </row>
    <row r="24357" spans="5:5" ht="14.4" thickTop="1" thickBot="1">
      <c r="E24357"/>
    </row>
    <row r="24358" spans="5:5" ht="13.8" thickTop="1">
      <c r="E24358"/>
    </row>
    <row r="24359" spans="5:5">
      <c r="E24359"/>
    </row>
    <row r="24360" spans="5:5">
      <c r="E24360"/>
    </row>
    <row r="24361" spans="5:5">
      <c r="E24361"/>
    </row>
    <row r="24362" spans="5:5">
      <c r="E24362"/>
    </row>
    <row r="24363" spans="5:5">
      <c r="E24363"/>
    </row>
    <row r="24364" spans="5:5">
      <c r="E24364"/>
    </row>
    <row r="24365" spans="5:5">
      <c r="E24365"/>
    </row>
    <row r="24366" spans="5:5">
      <c r="E24366"/>
    </row>
    <row r="24367" spans="5:5">
      <c r="E24367"/>
    </row>
    <row r="24368" spans="5:5">
      <c r="E24368"/>
    </row>
    <row r="24369" spans="5:5">
      <c r="E24369"/>
    </row>
    <row r="24370" spans="5:5">
      <c r="E24370"/>
    </row>
    <row r="24371" spans="5:5" ht="13.8" thickBot="1">
      <c r="E24371"/>
    </row>
    <row r="24372" spans="5:5" ht="14.4" thickTop="1" thickBot="1">
      <c r="E24372"/>
    </row>
    <row r="24373" spans="5:5" ht="14.4" thickTop="1" thickBot="1">
      <c r="E24373"/>
    </row>
    <row r="24374" spans="5:5" ht="14.4" thickTop="1" thickBot="1">
      <c r="E24374"/>
    </row>
    <row r="24375" spans="5:5" ht="14.4" thickTop="1" thickBot="1">
      <c r="E24375"/>
    </row>
    <row r="24376" spans="5:5" ht="14.4" thickTop="1" thickBot="1">
      <c r="E24376"/>
    </row>
    <row r="24377" spans="5:5" ht="14.4" thickTop="1" thickBot="1">
      <c r="E24377"/>
    </row>
    <row r="24378" spans="5:5" ht="14.4" thickTop="1" thickBot="1">
      <c r="E24378"/>
    </row>
    <row r="24379" spans="5:5" ht="14.4" thickTop="1" thickBot="1">
      <c r="E24379"/>
    </row>
    <row r="24380" spans="5:5" ht="14.4" thickTop="1" thickBot="1">
      <c r="E24380"/>
    </row>
    <row r="24381" spans="5:5" ht="14.4" thickTop="1" thickBot="1">
      <c r="E24381"/>
    </row>
    <row r="24382" spans="5:5" ht="14.4" thickTop="1" thickBot="1">
      <c r="E24382"/>
    </row>
    <row r="24383" spans="5:5" ht="14.4" thickTop="1" thickBot="1">
      <c r="E24383"/>
    </row>
    <row r="24384" spans="5:5" ht="14.4" thickTop="1" thickBot="1">
      <c r="E24384"/>
    </row>
    <row r="24385" spans="5:5" ht="14.4" thickTop="1" thickBot="1">
      <c r="E24385"/>
    </row>
    <row r="24386" spans="5:5" ht="14.4" thickTop="1" thickBot="1">
      <c r="E24386"/>
    </row>
    <row r="24387" spans="5:5" ht="14.4" thickTop="1" thickBot="1">
      <c r="E24387"/>
    </row>
    <row r="24388" spans="5:5" ht="14.4" thickTop="1" thickBot="1">
      <c r="E24388"/>
    </row>
    <row r="24389" spans="5:5" ht="14.4" thickTop="1" thickBot="1">
      <c r="E24389"/>
    </row>
    <row r="24390" spans="5:5" ht="14.4" thickTop="1" thickBot="1">
      <c r="E24390"/>
    </row>
    <row r="24391" spans="5:5" ht="14.4" thickTop="1" thickBot="1">
      <c r="E24391"/>
    </row>
    <row r="24392" spans="5:5" ht="14.4" thickTop="1" thickBot="1">
      <c r="E24392"/>
    </row>
    <row r="24393" spans="5:5" ht="14.4" thickTop="1" thickBot="1">
      <c r="E24393"/>
    </row>
    <row r="24394" spans="5:5" ht="14.4" thickTop="1" thickBot="1">
      <c r="E24394"/>
    </row>
    <row r="24395" spans="5:5" ht="14.4" thickTop="1" thickBot="1">
      <c r="E24395"/>
    </row>
    <row r="24396" spans="5:5" ht="14.4" thickTop="1" thickBot="1">
      <c r="E24396"/>
    </row>
    <row r="24397" spans="5:5" ht="14.4" thickTop="1" thickBot="1">
      <c r="E24397"/>
    </row>
    <row r="24398" spans="5:5" ht="14.4" thickTop="1" thickBot="1">
      <c r="E24398"/>
    </row>
    <row r="24399" spans="5:5" ht="14.4" thickTop="1" thickBot="1">
      <c r="E24399"/>
    </row>
    <row r="24400" spans="5:5" ht="14.4" thickTop="1" thickBot="1">
      <c r="E24400"/>
    </row>
    <row r="24401" spans="5:5" ht="14.4" thickTop="1" thickBot="1">
      <c r="E24401"/>
    </row>
    <row r="24402" spans="5:5" ht="14.4" thickTop="1" thickBot="1">
      <c r="E24402"/>
    </row>
    <row r="24403" spans="5:5" ht="14.4" thickTop="1" thickBot="1">
      <c r="E24403"/>
    </row>
    <row r="24404" spans="5:5" ht="14.4" thickTop="1" thickBot="1">
      <c r="E24404"/>
    </row>
    <row r="24405" spans="5:5" ht="14.4" thickTop="1" thickBot="1">
      <c r="E24405"/>
    </row>
    <row r="24406" spans="5:5" ht="14.4" thickTop="1" thickBot="1">
      <c r="E24406"/>
    </row>
    <row r="24407" spans="5:5" ht="14.4" thickTop="1" thickBot="1">
      <c r="E24407"/>
    </row>
    <row r="24408" spans="5:5" ht="14.4" thickTop="1" thickBot="1">
      <c r="E24408"/>
    </row>
    <row r="24409" spans="5:5" ht="14.4" thickTop="1" thickBot="1">
      <c r="E24409"/>
    </row>
    <row r="24410" spans="5:5" ht="14.4" thickTop="1" thickBot="1">
      <c r="E24410"/>
    </row>
    <row r="24411" spans="5:5" ht="14.4" thickTop="1" thickBot="1">
      <c r="E24411"/>
    </row>
    <row r="24412" spans="5:5" ht="14.4" thickTop="1" thickBot="1">
      <c r="E24412"/>
    </row>
    <row r="24413" spans="5:5" ht="14.4" thickTop="1" thickBot="1">
      <c r="E24413"/>
    </row>
    <row r="24414" spans="5:5" ht="14.4" thickTop="1" thickBot="1">
      <c r="E24414"/>
    </row>
    <row r="24415" spans="5:5" ht="14.4" thickTop="1" thickBot="1">
      <c r="E24415"/>
    </row>
    <row r="24416" spans="5:5" ht="14.4" thickTop="1" thickBot="1">
      <c r="E24416"/>
    </row>
    <row r="24417" spans="5:5" ht="14.4" thickTop="1" thickBot="1">
      <c r="E24417"/>
    </row>
    <row r="24418" spans="5:5" ht="14.4" thickTop="1" thickBot="1">
      <c r="E24418"/>
    </row>
    <row r="24419" spans="5:5" ht="14.4" thickTop="1" thickBot="1">
      <c r="E24419"/>
    </row>
    <row r="24420" spans="5:5" ht="14.4" thickTop="1" thickBot="1">
      <c r="E24420"/>
    </row>
    <row r="24421" spans="5:5" ht="14.4" thickTop="1" thickBot="1">
      <c r="E24421"/>
    </row>
    <row r="24422" spans="5:5" ht="14.4" thickTop="1" thickBot="1">
      <c r="E24422"/>
    </row>
    <row r="24423" spans="5:5" ht="14.4" thickTop="1" thickBot="1">
      <c r="E24423"/>
    </row>
    <row r="24424" spans="5:5" ht="14.4" thickTop="1" thickBot="1">
      <c r="E24424"/>
    </row>
    <row r="24425" spans="5:5" ht="14.4" thickTop="1" thickBot="1">
      <c r="E24425"/>
    </row>
    <row r="24426" spans="5:5" ht="14.4" thickTop="1" thickBot="1">
      <c r="E24426"/>
    </row>
    <row r="24427" spans="5:5" ht="14.4" thickTop="1" thickBot="1">
      <c r="E24427"/>
    </row>
    <row r="24428" spans="5:5" ht="13.8" thickTop="1">
      <c r="E24428"/>
    </row>
    <row r="24429" spans="5:5">
      <c r="E24429"/>
    </row>
    <row r="24430" spans="5:5">
      <c r="E24430"/>
    </row>
    <row r="24431" spans="5:5">
      <c r="E24431"/>
    </row>
    <row r="24432" spans="5:5">
      <c r="E24432"/>
    </row>
    <row r="24433" spans="5:5">
      <c r="E24433"/>
    </row>
    <row r="24434" spans="5:5">
      <c r="E24434"/>
    </row>
    <row r="24435" spans="5:5">
      <c r="E24435"/>
    </row>
    <row r="24436" spans="5:5">
      <c r="E24436"/>
    </row>
    <row r="24437" spans="5:5">
      <c r="E24437"/>
    </row>
    <row r="24438" spans="5:5">
      <c r="E24438"/>
    </row>
    <row r="24439" spans="5:5">
      <c r="E24439"/>
    </row>
    <row r="24440" spans="5:5">
      <c r="E24440"/>
    </row>
    <row r="24441" spans="5:5" ht="13.8" thickBot="1">
      <c r="E24441"/>
    </row>
    <row r="24442" spans="5:5" ht="14.4" thickTop="1" thickBot="1">
      <c r="E24442"/>
    </row>
    <row r="24443" spans="5:5" ht="14.4" thickTop="1" thickBot="1">
      <c r="E24443"/>
    </row>
    <row r="24444" spans="5:5" ht="14.4" thickTop="1" thickBot="1">
      <c r="E24444"/>
    </row>
    <row r="24445" spans="5:5" ht="14.4" thickTop="1" thickBot="1">
      <c r="E24445"/>
    </row>
    <row r="24446" spans="5:5" ht="14.4" thickTop="1" thickBot="1">
      <c r="E24446"/>
    </row>
    <row r="24447" spans="5:5" ht="14.4" thickTop="1" thickBot="1">
      <c r="E24447"/>
    </row>
    <row r="24448" spans="5:5" ht="14.4" thickTop="1" thickBot="1">
      <c r="E24448"/>
    </row>
    <row r="24449" spans="5:5" ht="14.4" thickTop="1" thickBot="1">
      <c r="E24449"/>
    </row>
    <row r="24450" spans="5:5" ht="14.4" thickTop="1" thickBot="1">
      <c r="E24450"/>
    </row>
    <row r="24451" spans="5:5" ht="14.4" thickTop="1" thickBot="1">
      <c r="E24451"/>
    </row>
    <row r="24452" spans="5:5" ht="14.4" thickTop="1" thickBot="1">
      <c r="E24452"/>
    </row>
    <row r="24453" spans="5:5" ht="14.4" thickTop="1" thickBot="1">
      <c r="E24453"/>
    </row>
    <row r="24454" spans="5:5" ht="14.4" thickTop="1" thickBot="1">
      <c r="E24454"/>
    </row>
    <row r="24455" spans="5:5" ht="14.4" thickTop="1" thickBot="1">
      <c r="E24455"/>
    </row>
    <row r="24456" spans="5:5" ht="14.4" thickTop="1" thickBot="1">
      <c r="E24456"/>
    </row>
    <row r="24457" spans="5:5" ht="14.4" thickTop="1" thickBot="1">
      <c r="E24457"/>
    </row>
    <row r="24458" spans="5:5" ht="14.4" thickTop="1" thickBot="1">
      <c r="E24458"/>
    </row>
    <row r="24459" spans="5:5" ht="14.4" thickTop="1" thickBot="1">
      <c r="E24459"/>
    </row>
    <row r="24460" spans="5:5" ht="14.4" thickTop="1" thickBot="1">
      <c r="E24460"/>
    </row>
    <row r="24461" spans="5:5" ht="14.4" thickTop="1" thickBot="1">
      <c r="E24461"/>
    </row>
    <row r="24462" spans="5:5" ht="14.4" thickTop="1" thickBot="1">
      <c r="E24462"/>
    </row>
    <row r="24463" spans="5:5" ht="14.4" thickTop="1" thickBot="1">
      <c r="E24463"/>
    </row>
    <row r="24464" spans="5:5" ht="14.4" thickTop="1" thickBot="1">
      <c r="E24464"/>
    </row>
    <row r="24465" spans="5:5" ht="14.4" thickTop="1" thickBot="1">
      <c r="E24465"/>
    </row>
    <row r="24466" spans="5:5" ht="14.4" thickTop="1" thickBot="1">
      <c r="E24466"/>
    </row>
    <row r="24467" spans="5:5" ht="14.4" thickTop="1" thickBot="1">
      <c r="E24467"/>
    </row>
    <row r="24468" spans="5:5" ht="14.4" thickTop="1" thickBot="1">
      <c r="E24468"/>
    </row>
    <row r="24469" spans="5:5" ht="14.4" thickTop="1" thickBot="1">
      <c r="E24469"/>
    </row>
    <row r="24470" spans="5:5" ht="14.4" thickTop="1" thickBot="1">
      <c r="E24470"/>
    </row>
    <row r="24471" spans="5:5" ht="14.4" thickTop="1" thickBot="1">
      <c r="E24471"/>
    </row>
    <row r="24472" spans="5:5" ht="14.4" thickTop="1" thickBot="1">
      <c r="E24472"/>
    </row>
    <row r="24473" spans="5:5" ht="14.4" thickTop="1" thickBot="1">
      <c r="E24473"/>
    </row>
    <row r="24474" spans="5:5" ht="14.4" thickTop="1" thickBot="1">
      <c r="E24474"/>
    </row>
    <row r="24475" spans="5:5" ht="14.4" thickTop="1" thickBot="1">
      <c r="E24475"/>
    </row>
    <row r="24476" spans="5:5" ht="14.4" thickTop="1" thickBot="1">
      <c r="E24476"/>
    </row>
    <row r="24477" spans="5:5" ht="14.4" thickTop="1" thickBot="1">
      <c r="E24477"/>
    </row>
    <row r="24478" spans="5:5" ht="14.4" thickTop="1" thickBot="1">
      <c r="E24478"/>
    </row>
    <row r="24479" spans="5:5" ht="14.4" thickTop="1" thickBot="1">
      <c r="E24479"/>
    </row>
    <row r="24480" spans="5:5" ht="14.4" thickTop="1" thickBot="1">
      <c r="E24480"/>
    </row>
    <row r="24481" spans="5:5" ht="14.4" thickTop="1" thickBot="1">
      <c r="E24481"/>
    </row>
    <row r="24482" spans="5:5" ht="14.4" thickTop="1" thickBot="1">
      <c r="E24482"/>
    </row>
    <row r="24483" spans="5:5" ht="14.4" thickTop="1" thickBot="1">
      <c r="E24483"/>
    </row>
    <row r="24484" spans="5:5" ht="14.4" thickTop="1" thickBot="1">
      <c r="E24484"/>
    </row>
    <row r="24485" spans="5:5" ht="14.4" thickTop="1" thickBot="1">
      <c r="E24485"/>
    </row>
    <row r="24486" spans="5:5" ht="14.4" thickTop="1" thickBot="1">
      <c r="E24486"/>
    </row>
    <row r="24487" spans="5:5" ht="14.4" thickTop="1" thickBot="1">
      <c r="E24487"/>
    </row>
    <row r="24488" spans="5:5" ht="14.4" thickTop="1" thickBot="1">
      <c r="E24488"/>
    </row>
    <row r="24489" spans="5:5" ht="14.4" thickTop="1" thickBot="1">
      <c r="E24489"/>
    </row>
    <row r="24490" spans="5:5" ht="14.4" thickTop="1" thickBot="1">
      <c r="E24490"/>
    </row>
    <row r="24491" spans="5:5" ht="14.4" thickTop="1" thickBot="1">
      <c r="E24491"/>
    </row>
    <row r="24492" spans="5:5" ht="14.4" thickTop="1" thickBot="1">
      <c r="E24492"/>
    </row>
    <row r="24493" spans="5:5" ht="14.4" thickTop="1" thickBot="1">
      <c r="E24493"/>
    </row>
    <row r="24494" spans="5:5" ht="14.4" thickTop="1" thickBot="1">
      <c r="E24494"/>
    </row>
    <row r="24495" spans="5:5" ht="14.4" thickTop="1" thickBot="1">
      <c r="E24495"/>
    </row>
    <row r="24496" spans="5:5" ht="14.4" thickTop="1" thickBot="1">
      <c r="E24496"/>
    </row>
    <row r="24497" spans="5:5" ht="14.4" thickTop="1" thickBot="1">
      <c r="E24497"/>
    </row>
    <row r="24498" spans="5:5" ht="13.8" thickTop="1">
      <c r="E24498"/>
    </row>
    <row r="24499" spans="5:5">
      <c r="E24499"/>
    </row>
    <row r="24500" spans="5:5">
      <c r="E24500"/>
    </row>
    <row r="24501" spans="5:5">
      <c r="E24501"/>
    </row>
    <row r="24502" spans="5:5">
      <c r="E24502"/>
    </row>
    <row r="24503" spans="5:5">
      <c r="E24503"/>
    </row>
    <row r="24504" spans="5:5">
      <c r="E24504"/>
    </row>
    <row r="24505" spans="5:5">
      <c r="E24505"/>
    </row>
    <row r="24506" spans="5:5">
      <c r="E24506"/>
    </row>
    <row r="24507" spans="5:5">
      <c r="E24507"/>
    </row>
    <row r="24508" spans="5:5">
      <c r="E24508"/>
    </row>
    <row r="24509" spans="5:5">
      <c r="E24509"/>
    </row>
    <row r="24510" spans="5:5">
      <c r="E24510"/>
    </row>
    <row r="24511" spans="5:5" ht="13.8" thickBot="1">
      <c r="E24511"/>
    </row>
    <row r="24512" spans="5:5" ht="14.4" thickTop="1" thickBot="1">
      <c r="E24512"/>
    </row>
    <row r="24513" spans="5:5" ht="14.4" thickTop="1" thickBot="1">
      <c r="E24513"/>
    </row>
    <row r="24514" spans="5:5" ht="14.4" thickTop="1" thickBot="1">
      <c r="E24514"/>
    </row>
    <row r="24515" spans="5:5" ht="14.4" thickTop="1" thickBot="1">
      <c r="E24515"/>
    </row>
    <row r="24516" spans="5:5" ht="14.4" thickTop="1" thickBot="1">
      <c r="E24516"/>
    </row>
    <row r="24517" spans="5:5" ht="14.4" thickTop="1" thickBot="1">
      <c r="E24517"/>
    </row>
    <row r="24518" spans="5:5" ht="14.4" thickTop="1" thickBot="1">
      <c r="E24518"/>
    </row>
    <row r="24519" spans="5:5" ht="14.4" thickTop="1" thickBot="1">
      <c r="E24519"/>
    </row>
    <row r="24520" spans="5:5" ht="14.4" thickTop="1" thickBot="1">
      <c r="E24520"/>
    </row>
    <row r="24521" spans="5:5" ht="14.4" thickTop="1" thickBot="1">
      <c r="E24521"/>
    </row>
    <row r="24522" spans="5:5" ht="14.4" thickTop="1" thickBot="1">
      <c r="E24522"/>
    </row>
    <row r="24523" spans="5:5" ht="14.4" thickTop="1" thickBot="1">
      <c r="E24523"/>
    </row>
    <row r="24524" spans="5:5" ht="14.4" thickTop="1" thickBot="1">
      <c r="E24524"/>
    </row>
    <row r="24525" spans="5:5" ht="14.4" thickTop="1" thickBot="1">
      <c r="E24525"/>
    </row>
    <row r="24526" spans="5:5" ht="14.4" thickTop="1" thickBot="1">
      <c r="E24526"/>
    </row>
    <row r="24527" spans="5:5" ht="14.4" thickTop="1" thickBot="1">
      <c r="E24527"/>
    </row>
    <row r="24528" spans="5:5" ht="14.4" thickTop="1" thickBot="1">
      <c r="E24528"/>
    </row>
    <row r="24529" spans="5:5" ht="14.4" thickTop="1" thickBot="1">
      <c r="E24529"/>
    </row>
    <row r="24530" spans="5:5" ht="14.4" thickTop="1" thickBot="1">
      <c r="E24530"/>
    </row>
    <row r="24531" spans="5:5" ht="14.4" thickTop="1" thickBot="1">
      <c r="E24531"/>
    </row>
    <row r="24532" spans="5:5" ht="14.4" thickTop="1" thickBot="1">
      <c r="E24532"/>
    </row>
    <row r="24533" spans="5:5" ht="14.4" thickTop="1" thickBot="1">
      <c r="E24533"/>
    </row>
    <row r="24534" spans="5:5" ht="14.4" thickTop="1" thickBot="1">
      <c r="E24534"/>
    </row>
    <row r="24535" spans="5:5" ht="14.4" thickTop="1" thickBot="1">
      <c r="E24535"/>
    </row>
    <row r="24536" spans="5:5" ht="14.4" thickTop="1" thickBot="1">
      <c r="E24536"/>
    </row>
    <row r="24537" spans="5:5" ht="14.4" thickTop="1" thickBot="1">
      <c r="E24537"/>
    </row>
    <row r="24538" spans="5:5" ht="14.4" thickTop="1" thickBot="1">
      <c r="E24538"/>
    </row>
    <row r="24539" spans="5:5" ht="14.4" thickTop="1" thickBot="1">
      <c r="E24539"/>
    </row>
    <row r="24540" spans="5:5" ht="14.4" thickTop="1" thickBot="1">
      <c r="E24540"/>
    </row>
    <row r="24541" spans="5:5" ht="14.4" thickTop="1" thickBot="1">
      <c r="E24541"/>
    </row>
    <row r="24542" spans="5:5" ht="14.4" thickTop="1" thickBot="1">
      <c r="E24542"/>
    </row>
    <row r="24543" spans="5:5" ht="14.4" thickTop="1" thickBot="1">
      <c r="E24543"/>
    </row>
    <row r="24544" spans="5:5" ht="14.4" thickTop="1" thickBot="1">
      <c r="E24544"/>
    </row>
    <row r="24545" spans="5:5" ht="14.4" thickTop="1" thickBot="1">
      <c r="E24545"/>
    </row>
    <row r="24546" spans="5:5" ht="14.4" thickTop="1" thickBot="1">
      <c r="E24546"/>
    </row>
    <row r="24547" spans="5:5" ht="14.4" thickTop="1" thickBot="1">
      <c r="E24547"/>
    </row>
    <row r="24548" spans="5:5" ht="14.4" thickTop="1" thickBot="1">
      <c r="E24548"/>
    </row>
    <row r="24549" spans="5:5" ht="14.4" thickTop="1" thickBot="1">
      <c r="E24549"/>
    </row>
    <row r="24550" spans="5:5" ht="14.4" thickTop="1" thickBot="1">
      <c r="E24550"/>
    </row>
    <row r="24551" spans="5:5" ht="14.4" thickTop="1" thickBot="1">
      <c r="E24551"/>
    </row>
    <row r="24552" spans="5:5" ht="14.4" thickTop="1" thickBot="1">
      <c r="E24552"/>
    </row>
    <row r="24553" spans="5:5" ht="14.4" thickTop="1" thickBot="1">
      <c r="E24553"/>
    </row>
    <row r="24554" spans="5:5" ht="14.4" thickTop="1" thickBot="1">
      <c r="E24554"/>
    </row>
    <row r="24555" spans="5:5" ht="14.4" thickTop="1" thickBot="1">
      <c r="E24555"/>
    </row>
    <row r="24556" spans="5:5" ht="14.4" thickTop="1" thickBot="1">
      <c r="E24556"/>
    </row>
    <row r="24557" spans="5:5" ht="14.4" thickTop="1" thickBot="1">
      <c r="E24557"/>
    </row>
    <row r="24558" spans="5:5" ht="14.4" thickTop="1" thickBot="1">
      <c r="E24558"/>
    </row>
    <row r="24559" spans="5:5" ht="14.4" thickTop="1" thickBot="1">
      <c r="E24559"/>
    </row>
    <row r="24560" spans="5:5" ht="14.4" thickTop="1" thickBot="1">
      <c r="E24560"/>
    </row>
    <row r="24561" spans="5:5" ht="14.4" thickTop="1" thickBot="1">
      <c r="E24561"/>
    </row>
    <row r="24562" spans="5:5" ht="14.4" thickTop="1" thickBot="1">
      <c r="E24562"/>
    </row>
    <row r="24563" spans="5:5" ht="14.4" thickTop="1" thickBot="1">
      <c r="E24563"/>
    </row>
    <row r="24564" spans="5:5" ht="14.4" thickTop="1" thickBot="1">
      <c r="E24564"/>
    </row>
    <row r="24565" spans="5:5" ht="14.4" thickTop="1" thickBot="1">
      <c r="E24565"/>
    </row>
    <row r="24566" spans="5:5" ht="14.4" thickTop="1" thickBot="1">
      <c r="E24566"/>
    </row>
    <row r="24567" spans="5:5" ht="14.4" thickTop="1" thickBot="1">
      <c r="E24567"/>
    </row>
    <row r="24568" spans="5:5" ht="13.8" thickTop="1">
      <c r="E24568"/>
    </row>
    <row r="24569" spans="5:5">
      <c r="E24569"/>
    </row>
    <row r="24570" spans="5:5">
      <c r="E24570"/>
    </row>
    <row r="24571" spans="5:5">
      <c r="E24571"/>
    </row>
    <row r="24572" spans="5:5">
      <c r="E24572"/>
    </row>
    <row r="24573" spans="5:5">
      <c r="E24573"/>
    </row>
    <row r="24574" spans="5:5">
      <c r="E24574"/>
    </row>
    <row r="24575" spans="5:5">
      <c r="E24575"/>
    </row>
    <row r="24576" spans="5:5">
      <c r="E24576"/>
    </row>
    <row r="24577" spans="5:5">
      <c r="E24577"/>
    </row>
    <row r="24578" spans="5:5">
      <c r="E24578"/>
    </row>
    <row r="24579" spans="5:5">
      <c r="E24579"/>
    </row>
    <row r="24580" spans="5:5">
      <c r="E24580"/>
    </row>
    <row r="24581" spans="5:5" ht="13.8" thickBot="1">
      <c r="E24581"/>
    </row>
    <row r="24582" spans="5:5" ht="14.4" thickTop="1" thickBot="1">
      <c r="E24582"/>
    </row>
    <row r="24583" spans="5:5" ht="14.4" thickTop="1" thickBot="1">
      <c r="E24583"/>
    </row>
    <row r="24584" spans="5:5" ht="14.4" thickTop="1" thickBot="1">
      <c r="E24584"/>
    </row>
    <row r="24585" spans="5:5" ht="14.4" thickTop="1" thickBot="1">
      <c r="E24585"/>
    </row>
    <row r="24586" spans="5:5" ht="14.4" thickTop="1" thickBot="1">
      <c r="E24586"/>
    </row>
    <row r="24587" spans="5:5" ht="14.4" thickTop="1" thickBot="1">
      <c r="E24587"/>
    </row>
    <row r="24588" spans="5:5" ht="14.4" thickTop="1" thickBot="1">
      <c r="E24588"/>
    </row>
    <row r="24589" spans="5:5" ht="14.4" thickTop="1" thickBot="1">
      <c r="E24589"/>
    </row>
    <row r="24590" spans="5:5" ht="14.4" thickTop="1" thickBot="1">
      <c r="E24590"/>
    </row>
    <row r="24591" spans="5:5" ht="14.4" thickTop="1" thickBot="1">
      <c r="E24591"/>
    </row>
    <row r="24592" spans="5:5" ht="14.4" thickTop="1" thickBot="1">
      <c r="E24592"/>
    </row>
    <row r="24593" spans="5:5" ht="14.4" thickTop="1" thickBot="1">
      <c r="E24593"/>
    </row>
    <row r="24594" spans="5:5" ht="14.4" thickTop="1" thickBot="1">
      <c r="E24594"/>
    </row>
    <row r="24595" spans="5:5" ht="14.4" thickTop="1" thickBot="1">
      <c r="E24595"/>
    </row>
    <row r="24596" spans="5:5" ht="14.4" thickTop="1" thickBot="1">
      <c r="E24596"/>
    </row>
    <row r="24597" spans="5:5" ht="14.4" thickTop="1" thickBot="1">
      <c r="E24597"/>
    </row>
    <row r="24598" spans="5:5" ht="14.4" thickTop="1" thickBot="1">
      <c r="E24598"/>
    </row>
    <row r="24599" spans="5:5" ht="14.4" thickTop="1" thickBot="1">
      <c r="E24599"/>
    </row>
    <row r="24600" spans="5:5" ht="14.4" thickTop="1" thickBot="1">
      <c r="E24600"/>
    </row>
    <row r="24601" spans="5:5" ht="14.4" thickTop="1" thickBot="1">
      <c r="E24601"/>
    </row>
    <row r="24602" spans="5:5" ht="14.4" thickTop="1" thickBot="1">
      <c r="E24602"/>
    </row>
    <row r="24603" spans="5:5" ht="14.4" thickTop="1" thickBot="1">
      <c r="E24603"/>
    </row>
    <row r="24604" spans="5:5" ht="14.4" thickTop="1" thickBot="1">
      <c r="E24604"/>
    </row>
    <row r="24605" spans="5:5" ht="14.4" thickTop="1" thickBot="1">
      <c r="E24605"/>
    </row>
    <row r="24606" spans="5:5" ht="14.4" thickTop="1" thickBot="1">
      <c r="E24606"/>
    </row>
    <row r="24607" spans="5:5" ht="14.4" thickTop="1" thickBot="1">
      <c r="E24607"/>
    </row>
    <row r="24608" spans="5:5" ht="14.4" thickTop="1" thickBot="1">
      <c r="E24608"/>
    </row>
    <row r="24609" spans="5:5" ht="14.4" thickTop="1" thickBot="1">
      <c r="E24609"/>
    </row>
    <row r="24610" spans="5:5" ht="14.4" thickTop="1" thickBot="1">
      <c r="E24610"/>
    </row>
    <row r="24611" spans="5:5" ht="14.4" thickTop="1" thickBot="1">
      <c r="E24611"/>
    </row>
    <row r="24612" spans="5:5" ht="14.4" thickTop="1" thickBot="1">
      <c r="E24612"/>
    </row>
    <row r="24613" spans="5:5" ht="14.4" thickTop="1" thickBot="1">
      <c r="E24613"/>
    </row>
    <row r="24614" spans="5:5" ht="14.4" thickTop="1" thickBot="1">
      <c r="E24614"/>
    </row>
    <row r="24615" spans="5:5" ht="14.4" thickTop="1" thickBot="1">
      <c r="E24615"/>
    </row>
    <row r="24616" spans="5:5" ht="14.4" thickTop="1" thickBot="1">
      <c r="E24616"/>
    </row>
    <row r="24617" spans="5:5" ht="14.4" thickTop="1" thickBot="1">
      <c r="E24617"/>
    </row>
    <row r="24618" spans="5:5" ht="14.4" thickTop="1" thickBot="1">
      <c r="E24618"/>
    </row>
    <row r="24619" spans="5:5" ht="14.4" thickTop="1" thickBot="1">
      <c r="E24619"/>
    </row>
    <row r="24620" spans="5:5" ht="14.4" thickTop="1" thickBot="1">
      <c r="E24620"/>
    </row>
    <row r="24621" spans="5:5" ht="14.4" thickTop="1" thickBot="1">
      <c r="E24621"/>
    </row>
    <row r="24622" spans="5:5" ht="14.4" thickTop="1" thickBot="1">
      <c r="E24622"/>
    </row>
    <row r="24623" spans="5:5" ht="14.4" thickTop="1" thickBot="1">
      <c r="E24623"/>
    </row>
    <row r="24624" spans="5:5" ht="14.4" thickTop="1" thickBot="1">
      <c r="E24624"/>
    </row>
    <row r="24625" spans="5:5" ht="14.4" thickTop="1" thickBot="1">
      <c r="E24625"/>
    </row>
    <row r="24626" spans="5:5" ht="14.4" thickTop="1" thickBot="1">
      <c r="E24626"/>
    </row>
    <row r="24627" spans="5:5" ht="14.4" thickTop="1" thickBot="1">
      <c r="E24627"/>
    </row>
    <row r="24628" spans="5:5" ht="14.4" thickTop="1" thickBot="1">
      <c r="E24628"/>
    </row>
    <row r="24629" spans="5:5" ht="14.4" thickTop="1" thickBot="1">
      <c r="E24629"/>
    </row>
    <row r="24630" spans="5:5" ht="14.4" thickTop="1" thickBot="1">
      <c r="E24630"/>
    </row>
    <row r="24631" spans="5:5" ht="14.4" thickTop="1" thickBot="1">
      <c r="E24631"/>
    </row>
    <row r="24632" spans="5:5" ht="14.4" thickTop="1" thickBot="1">
      <c r="E24632"/>
    </row>
    <row r="24633" spans="5:5" ht="14.4" thickTop="1" thickBot="1">
      <c r="E24633"/>
    </row>
    <row r="24634" spans="5:5" ht="14.4" thickTop="1" thickBot="1">
      <c r="E24634"/>
    </row>
    <row r="24635" spans="5:5" ht="14.4" thickTop="1" thickBot="1">
      <c r="E24635"/>
    </row>
    <row r="24636" spans="5:5" ht="14.4" thickTop="1" thickBot="1">
      <c r="E24636"/>
    </row>
    <row r="24637" spans="5:5" ht="14.4" thickTop="1" thickBot="1">
      <c r="E24637"/>
    </row>
    <row r="24638" spans="5:5" ht="13.8" thickTop="1">
      <c r="E24638"/>
    </row>
    <row r="24639" spans="5:5">
      <c r="E24639"/>
    </row>
    <row r="24640" spans="5:5">
      <c r="E24640"/>
    </row>
    <row r="24641" spans="5:5">
      <c r="E24641"/>
    </row>
    <row r="24642" spans="5:5">
      <c r="E24642"/>
    </row>
    <row r="24643" spans="5:5">
      <c r="E24643"/>
    </row>
    <row r="24644" spans="5:5">
      <c r="E24644"/>
    </row>
    <row r="24645" spans="5:5">
      <c r="E24645"/>
    </row>
    <row r="24646" spans="5:5">
      <c r="E24646"/>
    </row>
    <row r="24647" spans="5:5">
      <c r="E24647"/>
    </row>
    <row r="24648" spans="5:5">
      <c r="E24648"/>
    </row>
    <row r="24649" spans="5:5">
      <c r="E24649"/>
    </row>
    <row r="24650" spans="5:5">
      <c r="E24650"/>
    </row>
    <row r="24651" spans="5:5" ht="13.8" thickBot="1">
      <c r="E24651"/>
    </row>
    <row r="24652" spans="5:5" ht="14.4" thickTop="1" thickBot="1">
      <c r="E24652"/>
    </row>
    <row r="24653" spans="5:5" ht="14.4" thickTop="1" thickBot="1">
      <c r="E24653"/>
    </row>
    <row r="24654" spans="5:5" ht="14.4" thickTop="1" thickBot="1">
      <c r="E24654"/>
    </row>
    <row r="24655" spans="5:5" ht="14.4" thickTop="1" thickBot="1">
      <c r="E24655"/>
    </row>
    <row r="24656" spans="5:5" ht="14.4" thickTop="1" thickBot="1">
      <c r="E24656"/>
    </row>
    <row r="24657" spans="5:5" ht="14.4" thickTop="1" thickBot="1">
      <c r="E24657"/>
    </row>
    <row r="24658" spans="5:5" ht="14.4" thickTop="1" thickBot="1">
      <c r="E24658"/>
    </row>
    <row r="24659" spans="5:5" ht="14.4" thickTop="1" thickBot="1">
      <c r="E24659"/>
    </row>
    <row r="24660" spans="5:5" ht="14.4" thickTop="1" thickBot="1">
      <c r="E24660"/>
    </row>
    <row r="24661" spans="5:5" ht="14.4" thickTop="1" thickBot="1">
      <c r="E24661"/>
    </row>
    <row r="24662" spans="5:5" ht="14.4" thickTop="1" thickBot="1">
      <c r="E24662"/>
    </row>
    <row r="24663" spans="5:5" ht="14.4" thickTop="1" thickBot="1">
      <c r="E24663"/>
    </row>
    <row r="24664" spans="5:5" ht="14.4" thickTop="1" thickBot="1">
      <c r="E24664"/>
    </row>
    <row r="24665" spans="5:5" ht="14.4" thickTop="1" thickBot="1">
      <c r="E24665"/>
    </row>
    <row r="24666" spans="5:5" ht="14.4" thickTop="1" thickBot="1">
      <c r="E24666"/>
    </row>
    <row r="24667" spans="5:5" ht="14.4" thickTop="1" thickBot="1">
      <c r="E24667"/>
    </row>
    <row r="24668" spans="5:5" ht="14.4" thickTop="1" thickBot="1">
      <c r="E24668"/>
    </row>
    <row r="24669" spans="5:5" ht="14.4" thickTop="1" thickBot="1">
      <c r="E24669"/>
    </row>
    <row r="24670" spans="5:5" ht="14.4" thickTop="1" thickBot="1">
      <c r="E24670"/>
    </row>
    <row r="24671" spans="5:5" ht="14.4" thickTop="1" thickBot="1">
      <c r="E24671"/>
    </row>
    <row r="24672" spans="5:5" ht="14.4" thickTop="1" thickBot="1">
      <c r="E24672"/>
    </row>
    <row r="24673" spans="5:5" ht="14.4" thickTop="1" thickBot="1">
      <c r="E24673"/>
    </row>
    <row r="24674" spans="5:5" ht="14.4" thickTop="1" thickBot="1">
      <c r="E24674"/>
    </row>
    <row r="24675" spans="5:5" ht="14.4" thickTop="1" thickBot="1">
      <c r="E24675"/>
    </row>
    <row r="24676" spans="5:5" ht="14.4" thickTop="1" thickBot="1">
      <c r="E24676"/>
    </row>
    <row r="24677" spans="5:5" ht="14.4" thickTop="1" thickBot="1">
      <c r="E24677"/>
    </row>
    <row r="24678" spans="5:5" ht="14.4" thickTop="1" thickBot="1">
      <c r="E24678"/>
    </row>
    <row r="24679" spans="5:5" ht="14.4" thickTop="1" thickBot="1">
      <c r="E24679"/>
    </row>
    <row r="24680" spans="5:5" ht="14.4" thickTop="1" thickBot="1">
      <c r="E24680"/>
    </row>
    <row r="24681" spans="5:5" ht="14.4" thickTop="1" thickBot="1">
      <c r="E24681"/>
    </row>
    <row r="24682" spans="5:5" ht="14.4" thickTop="1" thickBot="1">
      <c r="E24682"/>
    </row>
    <row r="24683" spans="5:5" ht="14.4" thickTop="1" thickBot="1">
      <c r="E24683"/>
    </row>
    <row r="24684" spans="5:5" ht="14.4" thickTop="1" thickBot="1">
      <c r="E24684"/>
    </row>
    <row r="24685" spans="5:5" ht="14.4" thickTop="1" thickBot="1">
      <c r="E24685"/>
    </row>
    <row r="24686" spans="5:5" ht="14.4" thickTop="1" thickBot="1">
      <c r="E24686"/>
    </row>
    <row r="24687" spans="5:5" ht="14.4" thickTop="1" thickBot="1">
      <c r="E24687"/>
    </row>
    <row r="24688" spans="5:5" ht="14.4" thickTop="1" thickBot="1">
      <c r="E24688"/>
    </row>
    <row r="24689" spans="5:5" ht="14.4" thickTop="1" thickBot="1">
      <c r="E24689"/>
    </row>
    <row r="24690" spans="5:5" ht="14.4" thickTop="1" thickBot="1">
      <c r="E24690"/>
    </row>
    <row r="24691" spans="5:5" ht="14.4" thickTop="1" thickBot="1">
      <c r="E24691"/>
    </row>
    <row r="24692" spans="5:5" ht="14.4" thickTop="1" thickBot="1">
      <c r="E24692"/>
    </row>
    <row r="24693" spans="5:5" ht="14.4" thickTop="1" thickBot="1">
      <c r="E24693"/>
    </row>
    <row r="24694" spans="5:5" ht="14.4" thickTop="1" thickBot="1">
      <c r="E24694"/>
    </row>
    <row r="24695" spans="5:5" ht="14.4" thickTop="1" thickBot="1">
      <c r="E24695"/>
    </row>
    <row r="24696" spans="5:5" ht="14.4" thickTop="1" thickBot="1">
      <c r="E24696"/>
    </row>
    <row r="24697" spans="5:5" ht="14.4" thickTop="1" thickBot="1">
      <c r="E24697"/>
    </row>
    <row r="24698" spans="5:5" ht="14.4" thickTop="1" thickBot="1">
      <c r="E24698"/>
    </row>
    <row r="24699" spans="5:5" ht="14.4" thickTop="1" thickBot="1">
      <c r="E24699"/>
    </row>
    <row r="24700" spans="5:5" ht="14.4" thickTop="1" thickBot="1">
      <c r="E24700"/>
    </row>
    <row r="24701" spans="5:5" ht="14.4" thickTop="1" thickBot="1">
      <c r="E24701"/>
    </row>
    <row r="24702" spans="5:5" ht="14.4" thickTop="1" thickBot="1">
      <c r="E24702"/>
    </row>
    <row r="24703" spans="5:5" ht="14.4" thickTop="1" thickBot="1">
      <c r="E24703"/>
    </row>
    <row r="24704" spans="5:5" ht="14.4" thickTop="1" thickBot="1">
      <c r="E24704"/>
    </row>
    <row r="24705" spans="5:5" ht="14.4" thickTop="1" thickBot="1">
      <c r="E24705"/>
    </row>
    <row r="24706" spans="5:5" ht="14.4" thickTop="1" thickBot="1">
      <c r="E24706"/>
    </row>
    <row r="24707" spans="5:5" ht="14.4" thickTop="1" thickBot="1">
      <c r="E24707"/>
    </row>
    <row r="24708" spans="5:5" ht="13.8" thickTop="1">
      <c r="E24708"/>
    </row>
    <row r="24709" spans="5:5">
      <c r="E24709"/>
    </row>
    <row r="24710" spans="5:5">
      <c r="E24710"/>
    </row>
    <row r="24711" spans="5:5">
      <c r="E24711"/>
    </row>
    <row r="24712" spans="5:5">
      <c r="E24712"/>
    </row>
    <row r="24713" spans="5:5">
      <c r="E24713"/>
    </row>
    <row r="24714" spans="5:5">
      <c r="E24714"/>
    </row>
    <row r="24715" spans="5:5">
      <c r="E24715"/>
    </row>
    <row r="24716" spans="5:5">
      <c r="E24716"/>
    </row>
    <row r="24717" spans="5:5">
      <c r="E24717"/>
    </row>
    <row r="24718" spans="5:5">
      <c r="E24718"/>
    </row>
    <row r="24719" spans="5:5">
      <c r="E24719"/>
    </row>
    <row r="24720" spans="5:5">
      <c r="E24720"/>
    </row>
    <row r="24721" spans="5:5" ht="13.8" thickBot="1">
      <c r="E24721"/>
    </row>
    <row r="24722" spans="5:5" ht="14.4" thickTop="1" thickBot="1">
      <c r="E24722"/>
    </row>
    <row r="24723" spans="5:5" ht="14.4" thickTop="1" thickBot="1">
      <c r="E24723"/>
    </row>
    <row r="24724" spans="5:5" ht="14.4" thickTop="1" thickBot="1">
      <c r="E24724"/>
    </row>
    <row r="24725" spans="5:5" ht="14.4" thickTop="1" thickBot="1">
      <c r="E24725"/>
    </row>
    <row r="24726" spans="5:5" ht="14.4" thickTop="1" thickBot="1">
      <c r="E24726"/>
    </row>
    <row r="24727" spans="5:5" ht="14.4" thickTop="1" thickBot="1">
      <c r="E24727"/>
    </row>
    <row r="24728" spans="5:5" ht="14.4" thickTop="1" thickBot="1">
      <c r="E24728"/>
    </row>
    <row r="24729" spans="5:5" ht="14.4" thickTop="1" thickBot="1">
      <c r="E24729"/>
    </row>
    <row r="24730" spans="5:5" ht="14.4" thickTop="1" thickBot="1">
      <c r="E24730"/>
    </row>
    <row r="24731" spans="5:5" ht="14.4" thickTop="1" thickBot="1">
      <c r="E24731"/>
    </row>
    <row r="24732" spans="5:5" ht="14.4" thickTop="1" thickBot="1">
      <c r="E24732"/>
    </row>
    <row r="24733" spans="5:5" ht="14.4" thickTop="1" thickBot="1">
      <c r="E24733"/>
    </row>
    <row r="24734" spans="5:5" ht="14.4" thickTop="1" thickBot="1">
      <c r="E24734"/>
    </row>
    <row r="24735" spans="5:5" ht="14.4" thickTop="1" thickBot="1">
      <c r="E24735"/>
    </row>
    <row r="24736" spans="5:5" ht="14.4" thickTop="1" thickBot="1">
      <c r="E24736"/>
    </row>
    <row r="24737" spans="5:5" ht="14.4" thickTop="1" thickBot="1">
      <c r="E24737"/>
    </row>
    <row r="24738" spans="5:5" ht="14.4" thickTop="1" thickBot="1">
      <c r="E24738"/>
    </row>
    <row r="24739" spans="5:5" ht="14.4" thickTop="1" thickBot="1">
      <c r="E24739"/>
    </row>
    <row r="24740" spans="5:5" ht="14.4" thickTop="1" thickBot="1">
      <c r="E24740"/>
    </row>
    <row r="24741" spans="5:5" ht="14.4" thickTop="1" thickBot="1">
      <c r="E24741"/>
    </row>
    <row r="24742" spans="5:5" ht="14.4" thickTop="1" thickBot="1">
      <c r="E24742"/>
    </row>
    <row r="24743" spans="5:5" ht="14.4" thickTop="1" thickBot="1">
      <c r="E24743"/>
    </row>
    <row r="24744" spans="5:5" ht="14.4" thickTop="1" thickBot="1">
      <c r="E24744"/>
    </row>
    <row r="24745" spans="5:5" ht="14.4" thickTop="1" thickBot="1">
      <c r="E24745"/>
    </row>
    <row r="24746" spans="5:5" ht="14.4" thickTop="1" thickBot="1">
      <c r="E24746"/>
    </row>
    <row r="24747" spans="5:5" ht="14.4" thickTop="1" thickBot="1">
      <c r="E24747"/>
    </row>
    <row r="24748" spans="5:5" ht="14.4" thickTop="1" thickBot="1">
      <c r="E24748"/>
    </row>
    <row r="24749" spans="5:5" ht="14.4" thickTop="1" thickBot="1">
      <c r="E24749"/>
    </row>
    <row r="24750" spans="5:5" ht="14.4" thickTop="1" thickBot="1">
      <c r="E24750"/>
    </row>
    <row r="24751" spans="5:5" ht="14.4" thickTop="1" thickBot="1">
      <c r="E24751"/>
    </row>
    <row r="24752" spans="5:5" ht="14.4" thickTop="1" thickBot="1">
      <c r="E24752"/>
    </row>
    <row r="24753" spans="5:5" ht="14.4" thickTop="1" thickBot="1">
      <c r="E24753"/>
    </row>
    <row r="24754" spans="5:5" ht="14.4" thickTop="1" thickBot="1">
      <c r="E24754"/>
    </row>
    <row r="24755" spans="5:5" ht="14.4" thickTop="1" thickBot="1">
      <c r="E24755"/>
    </row>
    <row r="24756" spans="5:5" ht="14.4" thickTop="1" thickBot="1">
      <c r="E24756"/>
    </row>
    <row r="24757" spans="5:5" ht="14.4" thickTop="1" thickBot="1">
      <c r="E24757"/>
    </row>
    <row r="24758" spans="5:5" ht="14.4" thickTop="1" thickBot="1">
      <c r="E24758"/>
    </row>
    <row r="24759" spans="5:5" ht="14.4" thickTop="1" thickBot="1">
      <c r="E24759"/>
    </row>
    <row r="24760" spans="5:5" ht="14.4" thickTop="1" thickBot="1">
      <c r="E24760"/>
    </row>
    <row r="24761" spans="5:5" ht="14.4" thickTop="1" thickBot="1">
      <c r="E24761"/>
    </row>
    <row r="24762" spans="5:5" ht="14.4" thickTop="1" thickBot="1">
      <c r="E24762"/>
    </row>
    <row r="24763" spans="5:5" ht="14.4" thickTop="1" thickBot="1">
      <c r="E24763"/>
    </row>
    <row r="24764" spans="5:5" ht="14.4" thickTop="1" thickBot="1">
      <c r="E24764"/>
    </row>
    <row r="24765" spans="5:5" ht="14.4" thickTop="1" thickBot="1">
      <c r="E24765"/>
    </row>
    <row r="24766" spans="5:5" ht="14.4" thickTop="1" thickBot="1">
      <c r="E24766"/>
    </row>
    <row r="24767" spans="5:5" ht="14.4" thickTop="1" thickBot="1">
      <c r="E24767"/>
    </row>
    <row r="24768" spans="5:5" ht="14.4" thickTop="1" thickBot="1">
      <c r="E24768"/>
    </row>
    <row r="24769" spans="5:5" ht="14.4" thickTop="1" thickBot="1">
      <c r="E24769"/>
    </row>
    <row r="24770" spans="5:5" ht="14.4" thickTop="1" thickBot="1">
      <c r="E24770"/>
    </row>
    <row r="24771" spans="5:5" ht="14.4" thickTop="1" thickBot="1">
      <c r="E24771"/>
    </row>
    <row r="24772" spans="5:5" ht="14.4" thickTop="1" thickBot="1">
      <c r="E24772"/>
    </row>
    <row r="24773" spans="5:5" ht="14.4" thickTop="1" thickBot="1">
      <c r="E24773"/>
    </row>
    <row r="24774" spans="5:5" ht="14.4" thickTop="1" thickBot="1">
      <c r="E24774"/>
    </row>
    <row r="24775" spans="5:5" ht="14.4" thickTop="1" thickBot="1">
      <c r="E24775"/>
    </row>
    <row r="24776" spans="5:5" ht="14.4" thickTop="1" thickBot="1">
      <c r="E24776"/>
    </row>
    <row r="24777" spans="5:5" ht="14.4" thickTop="1" thickBot="1">
      <c r="E24777"/>
    </row>
    <row r="24778" spans="5:5" ht="13.8" thickTop="1">
      <c r="E24778"/>
    </row>
    <row r="24779" spans="5:5">
      <c r="E24779"/>
    </row>
    <row r="24780" spans="5:5">
      <c r="E24780"/>
    </row>
    <row r="24781" spans="5:5">
      <c r="E24781"/>
    </row>
    <row r="24782" spans="5:5">
      <c r="E24782"/>
    </row>
    <row r="24783" spans="5:5">
      <c r="E24783"/>
    </row>
    <row r="24784" spans="5:5">
      <c r="E24784"/>
    </row>
    <row r="24785" spans="5:5">
      <c r="E24785"/>
    </row>
    <row r="24786" spans="5:5">
      <c r="E24786"/>
    </row>
    <row r="24787" spans="5:5">
      <c r="E24787"/>
    </row>
    <row r="24788" spans="5:5">
      <c r="E24788"/>
    </row>
    <row r="24789" spans="5:5">
      <c r="E24789"/>
    </row>
    <row r="24790" spans="5:5">
      <c r="E24790"/>
    </row>
    <row r="24791" spans="5:5" ht="13.8" thickBot="1">
      <c r="E24791"/>
    </row>
    <row r="24792" spans="5:5" ht="14.4" thickTop="1" thickBot="1">
      <c r="E24792"/>
    </row>
    <row r="24793" spans="5:5" ht="14.4" thickTop="1" thickBot="1">
      <c r="E24793"/>
    </row>
    <row r="24794" spans="5:5" ht="14.4" thickTop="1" thickBot="1">
      <c r="E24794"/>
    </row>
    <row r="24795" spans="5:5" ht="14.4" thickTop="1" thickBot="1">
      <c r="E24795"/>
    </row>
    <row r="24796" spans="5:5" ht="14.4" thickTop="1" thickBot="1">
      <c r="E24796"/>
    </row>
    <row r="24797" spans="5:5" ht="14.4" thickTop="1" thickBot="1">
      <c r="E24797"/>
    </row>
    <row r="24798" spans="5:5" ht="14.4" thickTop="1" thickBot="1">
      <c r="E24798"/>
    </row>
    <row r="24799" spans="5:5" ht="14.4" thickTop="1" thickBot="1">
      <c r="E24799"/>
    </row>
    <row r="24800" spans="5:5" ht="14.4" thickTop="1" thickBot="1">
      <c r="E24800"/>
    </row>
    <row r="24801" spans="5:5" ht="14.4" thickTop="1" thickBot="1">
      <c r="E24801"/>
    </row>
    <row r="24802" spans="5:5" ht="14.4" thickTop="1" thickBot="1">
      <c r="E24802"/>
    </row>
    <row r="24803" spans="5:5" ht="14.4" thickTop="1" thickBot="1">
      <c r="E24803"/>
    </row>
    <row r="24804" spans="5:5" ht="14.4" thickTop="1" thickBot="1">
      <c r="E24804"/>
    </row>
    <row r="24805" spans="5:5" ht="14.4" thickTop="1" thickBot="1">
      <c r="E24805"/>
    </row>
    <row r="24806" spans="5:5" ht="14.4" thickTop="1" thickBot="1">
      <c r="E24806"/>
    </row>
    <row r="24807" spans="5:5" ht="14.4" thickTop="1" thickBot="1">
      <c r="E24807"/>
    </row>
    <row r="24808" spans="5:5" ht="14.4" thickTop="1" thickBot="1">
      <c r="E24808"/>
    </row>
    <row r="24809" spans="5:5" ht="14.4" thickTop="1" thickBot="1">
      <c r="E24809"/>
    </row>
    <row r="24810" spans="5:5" ht="14.4" thickTop="1" thickBot="1">
      <c r="E24810"/>
    </row>
    <row r="24811" spans="5:5" ht="14.4" thickTop="1" thickBot="1">
      <c r="E24811"/>
    </row>
    <row r="24812" spans="5:5" ht="14.4" thickTop="1" thickBot="1">
      <c r="E24812"/>
    </row>
    <row r="24813" spans="5:5" ht="14.4" thickTop="1" thickBot="1">
      <c r="E24813"/>
    </row>
    <row r="24814" spans="5:5" ht="14.4" thickTop="1" thickBot="1">
      <c r="E24814"/>
    </row>
    <row r="24815" spans="5:5" ht="14.4" thickTop="1" thickBot="1">
      <c r="E24815"/>
    </row>
    <row r="24816" spans="5:5" ht="14.4" thickTop="1" thickBot="1">
      <c r="E24816"/>
    </row>
    <row r="24817" spans="5:5" ht="14.4" thickTop="1" thickBot="1">
      <c r="E24817"/>
    </row>
    <row r="24818" spans="5:5" ht="14.4" thickTop="1" thickBot="1">
      <c r="E24818"/>
    </row>
    <row r="24819" spans="5:5" ht="14.4" thickTop="1" thickBot="1">
      <c r="E24819"/>
    </row>
    <row r="24820" spans="5:5" ht="14.4" thickTop="1" thickBot="1">
      <c r="E24820"/>
    </row>
    <row r="24821" spans="5:5" ht="14.4" thickTop="1" thickBot="1">
      <c r="E24821"/>
    </row>
    <row r="24822" spans="5:5" ht="14.4" thickTop="1" thickBot="1">
      <c r="E24822"/>
    </row>
    <row r="24823" spans="5:5" ht="14.4" thickTop="1" thickBot="1">
      <c r="E24823"/>
    </row>
    <row r="24824" spans="5:5" ht="14.4" thickTop="1" thickBot="1">
      <c r="E24824"/>
    </row>
    <row r="24825" spans="5:5" ht="14.4" thickTop="1" thickBot="1">
      <c r="E24825"/>
    </row>
    <row r="24826" spans="5:5" ht="14.4" thickTop="1" thickBot="1">
      <c r="E24826"/>
    </row>
    <row r="24827" spans="5:5" ht="14.4" thickTop="1" thickBot="1">
      <c r="E24827"/>
    </row>
    <row r="24828" spans="5:5" ht="14.4" thickTop="1" thickBot="1">
      <c r="E24828"/>
    </row>
    <row r="24829" spans="5:5" ht="14.4" thickTop="1" thickBot="1">
      <c r="E24829"/>
    </row>
    <row r="24830" spans="5:5" ht="14.4" thickTop="1" thickBot="1">
      <c r="E24830"/>
    </row>
    <row r="24831" spans="5:5" ht="14.4" thickTop="1" thickBot="1">
      <c r="E24831"/>
    </row>
    <row r="24832" spans="5:5" ht="14.4" thickTop="1" thickBot="1">
      <c r="E24832"/>
    </row>
    <row r="24833" spans="5:5" ht="14.4" thickTop="1" thickBot="1">
      <c r="E24833"/>
    </row>
    <row r="24834" spans="5:5" ht="14.4" thickTop="1" thickBot="1">
      <c r="E24834"/>
    </row>
    <row r="24835" spans="5:5" ht="14.4" thickTop="1" thickBot="1">
      <c r="E24835"/>
    </row>
    <row r="24836" spans="5:5" ht="14.4" thickTop="1" thickBot="1">
      <c r="E24836"/>
    </row>
    <row r="24837" spans="5:5" ht="14.4" thickTop="1" thickBot="1">
      <c r="E24837"/>
    </row>
    <row r="24838" spans="5:5" ht="14.4" thickTop="1" thickBot="1">
      <c r="E24838"/>
    </row>
    <row r="24839" spans="5:5" ht="14.4" thickTop="1" thickBot="1">
      <c r="E24839"/>
    </row>
    <row r="24840" spans="5:5" ht="14.4" thickTop="1" thickBot="1">
      <c r="E24840"/>
    </row>
    <row r="24841" spans="5:5" ht="14.4" thickTop="1" thickBot="1">
      <c r="E24841"/>
    </row>
    <row r="24842" spans="5:5" ht="14.4" thickTop="1" thickBot="1">
      <c r="E24842"/>
    </row>
    <row r="24843" spans="5:5" ht="14.4" thickTop="1" thickBot="1">
      <c r="E24843"/>
    </row>
    <row r="24844" spans="5:5" ht="14.4" thickTop="1" thickBot="1">
      <c r="E24844"/>
    </row>
    <row r="24845" spans="5:5" ht="14.4" thickTop="1" thickBot="1">
      <c r="E24845"/>
    </row>
    <row r="24846" spans="5:5" ht="14.4" thickTop="1" thickBot="1">
      <c r="E24846"/>
    </row>
    <row r="24847" spans="5:5" ht="14.4" thickTop="1" thickBot="1">
      <c r="E24847"/>
    </row>
    <row r="24848" spans="5:5" ht="13.8" thickTop="1">
      <c r="E24848"/>
    </row>
    <row r="24849" spans="5:5">
      <c r="E24849"/>
    </row>
    <row r="24850" spans="5:5">
      <c r="E24850"/>
    </row>
    <row r="24851" spans="5:5">
      <c r="E24851"/>
    </row>
    <row r="24852" spans="5:5">
      <c r="E24852"/>
    </row>
    <row r="24853" spans="5:5">
      <c r="E24853"/>
    </row>
    <row r="24854" spans="5:5">
      <c r="E24854"/>
    </row>
    <row r="24855" spans="5:5">
      <c r="E24855"/>
    </row>
    <row r="24856" spans="5:5">
      <c r="E24856"/>
    </row>
    <row r="24857" spans="5:5">
      <c r="E24857"/>
    </row>
    <row r="24858" spans="5:5">
      <c r="E24858"/>
    </row>
    <row r="24859" spans="5:5">
      <c r="E24859"/>
    </row>
    <row r="24860" spans="5:5">
      <c r="E24860"/>
    </row>
    <row r="24861" spans="5:5" ht="13.8" thickBot="1">
      <c r="E24861"/>
    </row>
    <row r="24862" spans="5:5" ht="14.4" thickTop="1" thickBot="1">
      <c r="E24862"/>
    </row>
    <row r="24863" spans="5:5" ht="14.4" thickTop="1" thickBot="1">
      <c r="E24863"/>
    </row>
    <row r="24864" spans="5:5" ht="14.4" thickTop="1" thickBot="1">
      <c r="E24864"/>
    </row>
    <row r="24865" spans="5:5" ht="14.4" thickTop="1" thickBot="1">
      <c r="E24865"/>
    </row>
    <row r="24866" spans="5:5" ht="14.4" thickTop="1" thickBot="1">
      <c r="E24866"/>
    </row>
    <row r="24867" spans="5:5" ht="14.4" thickTop="1" thickBot="1">
      <c r="E24867"/>
    </row>
    <row r="24868" spans="5:5" ht="14.4" thickTop="1" thickBot="1">
      <c r="E24868"/>
    </row>
    <row r="24869" spans="5:5" ht="14.4" thickTop="1" thickBot="1">
      <c r="E24869"/>
    </row>
    <row r="24870" spans="5:5" ht="14.4" thickTop="1" thickBot="1">
      <c r="E24870"/>
    </row>
    <row r="24871" spans="5:5" ht="14.4" thickTop="1" thickBot="1">
      <c r="E24871"/>
    </row>
    <row r="24872" spans="5:5" ht="14.4" thickTop="1" thickBot="1">
      <c r="E24872"/>
    </row>
    <row r="24873" spans="5:5" ht="14.4" thickTop="1" thickBot="1">
      <c r="E24873"/>
    </row>
    <row r="24874" spans="5:5" ht="14.4" thickTop="1" thickBot="1">
      <c r="E24874"/>
    </row>
    <row r="24875" spans="5:5" ht="14.4" thickTop="1" thickBot="1">
      <c r="E24875"/>
    </row>
    <row r="24876" spans="5:5" ht="14.4" thickTop="1" thickBot="1">
      <c r="E24876"/>
    </row>
    <row r="24877" spans="5:5" ht="14.4" thickTop="1" thickBot="1">
      <c r="E24877"/>
    </row>
    <row r="24878" spans="5:5" ht="14.4" thickTop="1" thickBot="1">
      <c r="E24878"/>
    </row>
    <row r="24879" spans="5:5" ht="14.4" thickTop="1" thickBot="1">
      <c r="E24879"/>
    </row>
    <row r="24880" spans="5:5" ht="14.4" thickTop="1" thickBot="1">
      <c r="E24880"/>
    </row>
    <row r="24881" spans="5:5" ht="14.4" thickTop="1" thickBot="1">
      <c r="E24881"/>
    </row>
    <row r="24882" spans="5:5" ht="14.4" thickTop="1" thickBot="1">
      <c r="E24882"/>
    </row>
    <row r="24883" spans="5:5" ht="14.4" thickTop="1" thickBot="1">
      <c r="E24883"/>
    </row>
    <row r="24884" spans="5:5" ht="14.4" thickTop="1" thickBot="1">
      <c r="E24884"/>
    </row>
    <row r="24885" spans="5:5" ht="14.4" thickTop="1" thickBot="1">
      <c r="E24885"/>
    </row>
    <row r="24886" spans="5:5" ht="14.4" thickTop="1" thickBot="1">
      <c r="E24886"/>
    </row>
    <row r="24887" spans="5:5" ht="14.4" thickTop="1" thickBot="1">
      <c r="E24887"/>
    </row>
    <row r="24888" spans="5:5" ht="14.4" thickTop="1" thickBot="1">
      <c r="E24888"/>
    </row>
    <row r="24889" spans="5:5" ht="14.4" thickTop="1" thickBot="1">
      <c r="E24889"/>
    </row>
    <row r="24890" spans="5:5" ht="14.4" thickTop="1" thickBot="1">
      <c r="E24890"/>
    </row>
    <row r="24891" spans="5:5" ht="14.4" thickTop="1" thickBot="1">
      <c r="E24891"/>
    </row>
    <row r="24892" spans="5:5" ht="14.4" thickTop="1" thickBot="1">
      <c r="E24892"/>
    </row>
    <row r="24893" spans="5:5" ht="14.4" thickTop="1" thickBot="1">
      <c r="E24893"/>
    </row>
    <row r="24894" spans="5:5" ht="14.4" thickTop="1" thickBot="1">
      <c r="E24894"/>
    </row>
    <row r="24895" spans="5:5" ht="14.4" thickTop="1" thickBot="1">
      <c r="E24895"/>
    </row>
    <row r="24896" spans="5:5" ht="14.4" thickTop="1" thickBot="1">
      <c r="E24896"/>
    </row>
    <row r="24897" spans="5:5" ht="14.4" thickTop="1" thickBot="1">
      <c r="E24897"/>
    </row>
    <row r="24898" spans="5:5" ht="14.4" thickTop="1" thickBot="1">
      <c r="E24898"/>
    </row>
    <row r="24899" spans="5:5" ht="14.4" thickTop="1" thickBot="1">
      <c r="E24899"/>
    </row>
    <row r="24900" spans="5:5" ht="14.4" thickTop="1" thickBot="1">
      <c r="E24900"/>
    </row>
    <row r="24901" spans="5:5" ht="14.4" thickTop="1" thickBot="1">
      <c r="E24901"/>
    </row>
    <row r="24902" spans="5:5" ht="14.4" thickTop="1" thickBot="1">
      <c r="E24902"/>
    </row>
    <row r="24903" spans="5:5" ht="14.4" thickTop="1" thickBot="1">
      <c r="E24903"/>
    </row>
    <row r="24904" spans="5:5" ht="14.4" thickTop="1" thickBot="1">
      <c r="E24904"/>
    </row>
    <row r="24905" spans="5:5" ht="14.4" thickTop="1" thickBot="1">
      <c r="E24905"/>
    </row>
    <row r="24906" spans="5:5" ht="14.4" thickTop="1" thickBot="1">
      <c r="E24906"/>
    </row>
    <row r="24907" spans="5:5" ht="14.4" thickTop="1" thickBot="1">
      <c r="E24907"/>
    </row>
    <row r="24908" spans="5:5" ht="14.4" thickTop="1" thickBot="1">
      <c r="E24908"/>
    </row>
    <row r="24909" spans="5:5" ht="14.4" thickTop="1" thickBot="1">
      <c r="E24909"/>
    </row>
    <row r="24910" spans="5:5" ht="14.4" thickTop="1" thickBot="1">
      <c r="E24910"/>
    </row>
    <row r="24911" spans="5:5" ht="14.4" thickTop="1" thickBot="1">
      <c r="E24911"/>
    </row>
    <row r="24912" spans="5:5" ht="14.4" thickTop="1" thickBot="1">
      <c r="E24912"/>
    </row>
    <row r="24913" spans="5:5" ht="14.4" thickTop="1" thickBot="1">
      <c r="E24913"/>
    </row>
    <row r="24914" spans="5:5" ht="14.4" thickTop="1" thickBot="1">
      <c r="E24914"/>
    </row>
    <row r="24915" spans="5:5" ht="14.4" thickTop="1" thickBot="1">
      <c r="E24915"/>
    </row>
    <row r="24916" spans="5:5" ht="14.4" thickTop="1" thickBot="1">
      <c r="E24916"/>
    </row>
    <row r="24917" spans="5:5" ht="14.4" thickTop="1" thickBot="1">
      <c r="E24917"/>
    </row>
    <row r="24918" spans="5:5" ht="13.8" thickTop="1">
      <c r="E24918"/>
    </row>
    <row r="24919" spans="5:5">
      <c r="E24919"/>
    </row>
    <row r="24920" spans="5:5">
      <c r="E24920"/>
    </row>
    <row r="24921" spans="5:5">
      <c r="E24921"/>
    </row>
    <row r="24922" spans="5:5">
      <c r="E24922"/>
    </row>
    <row r="24923" spans="5:5">
      <c r="E24923"/>
    </row>
    <row r="24924" spans="5:5">
      <c r="E24924"/>
    </row>
    <row r="24925" spans="5:5">
      <c r="E24925"/>
    </row>
    <row r="24926" spans="5:5">
      <c r="E24926"/>
    </row>
    <row r="24927" spans="5:5">
      <c r="E24927"/>
    </row>
    <row r="24928" spans="5:5">
      <c r="E24928"/>
    </row>
    <row r="24929" spans="5:5">
      <c r="E24929"/>
    </row>
    <row r="24930" spans="5:5">
      <c r="E24930"/>
    </row>
    <row r="24931" spans="5:5" ht="13.8" thickBot="1">
      <c r="E24931"/>
    </row>
    <row r="24932" spans="5:5" ht="14.4" thickTop="1" thickBot="1">
      <c r="E24932"/>
    </row>
    <row r="24933" spans="5:5" ht="14.4" thickTop="1" thickBot="1">
      <c r="E24933"/>
    </row>
    <row r="24934" spans="5:5" ht="14.4" thickTop="1" thickBot="1">
      <c r="E24934"/>
    </row>
    <row r="24935" spans="5:5" ht="14.4" thickTop="1" thickBot="1">
      <c r="E24935"/>
    </row>
    <row r="24936" spans="5:5" ht="14.4" thickTop="1" thickBot="1">
      <c r="E24936"/>
    </row>
    <row r="24937" spans="5:5" ht="14.4" thickTop="1" thickBot="1">
      <c r="E24937"/>
    </row>
    <row r="24938" spans="5:5" ht="14.4" thickTop="1" thickBot="1">
      <c r="E24938"/>
    </row>
    <row r="24939" spans="5:5" ht="14.4" thickTop="1" thickBot="1">
      <c r="E24939"/>
    </row>
    <row r="24940" spans="5:5" ht="14.4" thickTop="1" thickBot="1">
      <c r="E24940"/>
    </row>
    <row r="24941" spans="5:5" ht="14.4" thickTop="1" thickBot="1">
      <c r="E24941"/>
    </row>
    <row r="24942" spans="5:5" ht="14.4" thickTop="1" thickBot="1">
      <c r="E24942"/>
    </row>
    <row r="24943" spans="5:5" ht="14.4" thickTop="1" thickBot="1">
      <c r="E24943"/>
    </row>
    <row r="24944" spans="5:5" ht="14.4" thickTop="1" thickBot="1">
      <c r="E24944"/>
    </row>
    <row r="24945" spans="5:5" ht="14.4" thickTop="1" thickBot="1">
      <c r="E24945"/>
    </row>
    <row r="24946" spans="5:5" ht="14.4" thickTop="1" thickBot="1">
      <c r="E24946"/>
    </row>
    <row r="24947" spans="5:5" ht="14.4" thickTop="1" thickBot="1">
      <c r="E24947"/>
    </row>
    <row r="24948" spans="5:5" ht="14.4" thickTop="1" thickBot="1">
      <c r="E24948"/>
    </row>
    <row r="24949" spans="5:5" ht="14.4" thickTop="1" thickBot="1">
      <c r="E24949"/>
    </row>
    <row r="24950" spans="5:5" ht="14.4" thickTop="1" thickBot="1">
      <c r="E24950"/>
    </row>
    <row r="24951" spans="5:5" ht="14.4" thickTop="1" thickBot="1">
      <c r="E24951"/>
    </row>
    <row r="24952" spans="5:5" ht="14.4" thickTop="1" thickBot="1">
      <c r="E24952"/>
    </row>
    <row r="24953" spans="5:5" ht="14.4" thickTop="1" thickBot="1">
      <c r="E24953"/>
    </row>
    <row r="24954" spans="5:5" ht="14.4" thickTop="1" thickBot="1">
      <c r="E24954"/>
    </row>
    <row r="24955" spans="5:5" ht="14.4" thickTop="1" thickBot="1">
      <c r="E24955"/>
    </row>
    <row r="24956" spans="5:5" ht="14.4" thickTop="1" thickBot="1">
      <c r="E24956"/>
    </row>
    <row r="24957" spans="5:5" ht="14.4" thickTop="1" thickBot="1">
      <c r="E24957"/>
    </row>
    <row r="24958" spans="5:5" ht="14.4" thickTop="1" thickBot="1">
      <c r="E24958"/>
    </row>
    <row r="24959" spans="5:5" ht="14.4" thickTop="1" thickBot="1">
      <c r="E24959"/>
    </row>
    <row r="24960" spans="5:5" ht="14.4" thickTop="1" thickBot="1">
      <c r="E24960"/>
    </row>
    <row r="24961" spans="5:5" ht="14.4" thickTop="1" thickBot="1">
      <c r="E24961"/>
    </row>
    <row r="24962" spans="5:5" ht="14.4" thickTop="1" thickBot="1">
      <c r="E24962"/>
    </row>
    <row r="24963" spans="5:5" ht="14.4" thickTop="1" thickBot="1">
      <c r="E24963"/>
    </row>
    <row r="24964" spans="5:5" ht="14.4" thickTop="1" thickBot="1">
      <c r="E24964"/>
    </row>
    <row r="24965" spans="5:5" ht="14.4" thickTop="1" thickBot="1">
      <c r="E24965"/>
    </row>
    <row r="24966" spans="5:5" ht="14.4" thickTop="1" thickBot="1">
      <c r="E24966"/>
    </row>
    <row r="24967" spans="5:5" ht="14.4" thickTop="1" thickBot="1">
      <c r="E24967"/>
    </row>
    <row r="24968" spans="5:5" ht="14.4" thickTop="1" thickBot="1">
      <c r="E24968"/>
    </row>
    <row r="24969" spans="5:5" ht="14.4" thickTop="1" thickBot="1">
      <c r="E24969"/>
    </row>
    <row r="24970" spans="5:5" ht="14.4" thickTop="1" thickBot="1">
      <c r="E24970"/>
    </row>
    <row r="24971" spans="5:5" ht="14.4" thickTop="1" thickBot="1">
      <c r="E24971"/>
    </row>
    <row r="24972" spans="5:5" ht="14.4" thickTop="1" thickBot="1">
      <c r="E24972"/>
    </row>
    <row r="24973" spans="5:5" ht="14.4" thickTop="1" thickBot="1">
      <c r="E24973"/>
    </row>
    <row r="24974" spans="5:5" ht="14.4" thickTop="1" thickBot="1">
      <c r="E24974"/>
    </row>
    <row r="24975" spans="5:5" ht="14.4" thickTop="1" thickBot="1">
      <c r="E24975"/>
    </row>
    <row r="24976" spans="5:5" ht="14.4" thickTop="1" thickBot="1">
      <c r="E24976"/>
    </row>
    <row r="24977" spans="5:5" ht="14.4" thickTop="1" thickBot="1">
      <c r="E24977"/>
    </row>
    <row r="24978" spans="5:5" ht="14.4" thickTop="1" thickBot="1">
      <c r="E24978"/>
    </row>
    <row r="24979" spans="5:5" ht="14.4" thickTop="1" thickBot="1">
      <c r="E24979"/>
    </row>
    <row r="24980" spans="5:5" ht="14.4" thickTop="1" thickBot="1">
      <c r="E24980"/>
    </row>
    <row r="24981" spans="5:5" ht="14.4" thickTop="1" thickBot="1">
      <c r="E24981"/>
    </row>
    <row r="24982" spans="5:5" ht="14.4" thickTop="1" thickBot="1">
      <c r="E24982"/>
    </row>
    <row r="24983" spans="5:5" ht="14.4" thickTop="1" thickBot="1">
      <c r="E24983"/>
    </row>
    <row r="24984" spans="5:5" ht="14.4" thickTop="1" thickBot="1">
      <c r="E24984"/>
    </row>
    <row r="24985" spans="5:5" ht="14.4" thickTop="1" thickBot="1">
      <c r="E24985"/>
    </row>
    <row r="24986" spans="5:5" ht="14.4" thickTop="1" thickBot="1">
      <c r="E24986"/>
    </row>
    <row r="24987" spans="5:5" ht="14.4" thickTop="1" thickBot="1">
      <c r="E24987"/>
    </row>
    <row r="24988" spans="5:5" ht="13.8" thickTop="1">
      <c r="E24988"/>
    </row>
    <row r="24989" spans="5:5">
      <c r="E24989"/>
    </row>
    <row r="24990" spans="5:5">
      <c r="E24990"/>
    </row>
    <row r="24991" spans="5:5">
      <c r="E24991"/>
    </row>
    <row r="24992" spans="5:5">
      <c r="E24992"/>
    </row>
    <row r="24993" spans="5:5">
      <c r="E24993"/>
    </row>
    <row r="24994" spans="5:5">
      <c r="E24994"/>
    </row>
    <row r="24995" spans="5:5">
      <c r="E24995"/>
    </row>
    <row r="24996" spans="5:5">
      <c r="E24996"/>
    </row>
    <row r="24997" spans="5:5">
      <c r="E24997"/>
    </row>
    <row r="24998" spans="5:5">
      <c r="E24998"/>
    </row>
    <row r="24999" spans="5:5">
      <c r="E24999"/>
    </row>
    <row r="25000" spans="5:5">
      <c r="E25000"/>
    </row>
    <row r="25001" spans="5:5" ht="13.8" thickBot="1">
      <c r="E25001"/>
    </row>
    <row r="25002" spans="5:5" ht="14.4" thickTop="1" thickBot="1">
      <c r="E25002"/>
    </row>
    <row r="25003" spans="5:5" ht="14.4" thickTop="1" thickBot="1">
      <c r="E25003"/>
    </row>
    <row r="25004" spans="5:5" ht="14.4" thickTop="1" thickBot="1">
      <c r="E25004"/>
    </row>
    <row r="25005" spans="5:5" ht="14.4" thickTop="1" thickBot="1">
      <c r="E25005"/>
    </row>
    <row r="25006" spans="5:5" ht="14.4" thickTop="1" thickBot="1">
      <c r="E25006"/>
    </row>
    <row r="25007" spans="5:5" ht="14.4" thickTop="1" thickBot="1">
      <c r="E25007"/>
    </row>
    <row r="25008" spans="5:5" ht="14.4" thickTop="1" thickBot="1">
      <c r="E25008"/>
    </row>
    <row r="25009" spans="5:5" ht="14.4" thickTop="1" thickBot="1">
      <c r="E25009"/>
    </row>
    <row r="25010" spans="5:5" ht="14.4" thickTop="1" thickBot="1">
      <c r="E25010"/>
    </row>
    <row r="25011" spans="5:5" ht="14.4" thickTop="1" thickBot="1">
      <c r="E25011"/>
    </row>
    <row r="25012" spans="5:5" ht="14.4" thickTop="1" thickBot="1">
      <c r="E25012"/>
    </row>
    <row r="25013" spans="5:5" ht="14.4" thickTop="1" thickBot="1">
      <c r="E25013"/>
    </row>
    <row r="25014" spans="5:5" ht="14.4" thickTop="1" thickBot="1">
      <c r="E25014"/>
    </row>
    <row r="25015" spans="5:5" ht="14.4" thickTop="1" thickBot="1">
      <c r="E25015"/>
    </row>
    <row r="25016" spans="5:5" ht="14.4" thickTop="1" thickBot="1">
      <c r="E25016"/>
    </row>
    <row r="25017" spans="5:5" ht="14.4" thickTop="1" thickBot="1">
      <c r="E25017"/>
    </row>
    <row r="25018" spans="5:5" ht="14.4" thickTop="1" thickBot="1">
      <c r="E25018"/>
    </row>
    <row r="25019" spans="5:5" ht="14.4" thickTop="1" thickBot="1">
      <c r="E25019"/>
    </row>
    <row r="25020" spans="5:5" ht="14.4" thickTop="1" thickBot="1">
      <c r="E25020"/>
    </row>
    <row r="25021" spans="5:5" ht="14.4" thickTop="1" thickBot="1">
      <c r="E25021"/>
    </row>
    <row r="25022" spans="5:5" ht="14.4" thickTop="1" thickBot="1">
      <c r="E25022"/>
    </row>
    <row r="25023" spans="5:5" ht="14.4" thickTop="1" thickBot="1">
      <c r="E25023"/>
    </row>
    <row r="25024" spans="5:5" ht="14.4" thickTop="1" thickBot="1">
      <c r="E25024"/>
    </row>
    <row r="25025" spans="5:5" ht="14.4" thickTop="1" thickBot="1">
      <c r="E25025"/>
    </row>
    <row r="25026" spans="5:5" ht="14.4" thickTop="1" thickBot="1">
      <c r="E25026"/>
    </row>
    <row r="25027" spans="5:5" ht="14.4" thickTop="1" thickBot="1">
      <c r="E25027"/>
    </row>
    <row r="25028" spans="5:5" ht="14.4" thickTop="1" thickBot="1">
      <c r="E25028"/>
    </row>
    <row r="25029" spans="5:5" ht="14.4" thickTop="1" thickBot="1">
      <c r="E25029"/>
    </row>
    <row r="25030" spans="5:5" ht="14.4" thickTop="1" thickBot="1">
      <c r="E25030"/>
    </row>
    <row r="25031" spans="5:5" ht="14.4" thickTop="1" thickBot="1">
      <c r="E25031"/>
    </row>
    <row r="25032" spans="5:5" ht="14.4" thickTop="1" thickBot="1">
      <c r="E25032"/>
    </row>
    <row r="25033" spans="5:5" ht="14.4" thickTop="1" thickBot="1">
      <c r="E25033"/>
    </row>
    <row r="25034" spans="5:5" ht="14.4" thickTop="1" thickBot="1">
      <c r="E25034"/>
    </row>
    <row r="25035" spans="5:5" ht="14.4" thickTop="1" thickBot="1">
      <c r="E25035"/>
    </row>
    <row r="25036" spans="5:5" ht="14.4" thickTop="1" thickBot="1">
      <c r="E25036"/>
    </row>
    <row r="25037" spans="5:5" ht="14.4" thickTop="1" thickBot="1">
      <c r="E25037"/>
    </row>
    <row r="25038" spans="5:5" ht="14.4" thickTop="1" thickBot="1">
      <c r="E25038"/>
    </row>
    <row r="25039" spans="5:5" ht="14.4" thickTop="1" thickBot="1">
      <c r="E25039"/>
    </row>
    <row r="25040" spans="5:5" ht="14.4" thickTop="1" thickBot="1">
      <c r="E25040"/>
    </row>
    <row r="25041" spans="5:5" ht="14.4" thickTop="1" thickBot="1">
      <c r="E25041"/>
    </row>
    <row r="25042" spans="5:5" ht="14.4" thickTop="1" thickBot="1">
      <c r="E25042"/>
    </row>
    <row r="25043" spans="5:5" ht="14.4" thickTop="1" thickBot="1">
      <c r="E25043"/>
    </row>
    <row r="25044" spans="5:5" ht="14.4" thickTop="1" thickBot="1">
      <c r="E25044"/>
    </row>
    <row r="25045" spans="5:5" ht="14.4" thickTop="1" thickBot="1">
      <c r="E25045"/>
    </row>
    <row r="25046" spans="5:5" ht="14.4" thickTop="1" thickBot="1">
      <c r="E25046"/>
    </row>
    <row r="25047" spans="5:5" ht="14.4" thickTop="1" thickBot="1">
      <c r="E25047"/>
    </row>
    <row r="25048" spans="5:5" ht="14.4" thickTop="1" thickBot="1">
      <c r="E25048"/>
    </row>
    <row r="25049" spans="5:5" ht="14.4" thickTop="1" thickBot="1">
      <c r="E25049"/>
    </row>
    <row r="25050" spans="5:5" ht="14.4" thickTop="1" thickBot="1">
      <c r="E25050"/>
    </row>
    <row r="25051" spans="5:5" ht="14.4" thickTop="1" thickBot="1">
      <c r="E25051"/>
    </row>
    <row r="25052" spans="5:5" ht="14.4" thickTop="1" thickBot="1">
      <c r="E25052"/>
    </row>
    <row r="25053" spans="5:5" ht="14.4" thickTop="1" thickBot="1">
      <c r="E25053"/>
    </row>
    <row r="25054" spans="5:5" ht="14.4" thickTop="1" thickBot="1">
      <c r="E25054"/>
    </row>
    <row r="25055" spans="5:5" ht="14.4" thickTop="1" thickBot="1">
      <c r="E25055"/>
    </row>
    <row r="25056" spans="5:5" ht="14.4" thickTop="1" thickBot="1">
      <c r="E25056"/>
    </row>
    <row r="25057" spans="5:5" ht="14.4" thickTop="1" thickBot="1">
      <c r="E25057"/>
    </row>
    <row r="25058" spans="5:5" ht="13.8" thickTop="1">
      <c r="E25058"/>
    </row>
    <row r="25059" spans="5:5">
      <c r="E25059"/>
    </row>
    <row r="25060" spans="5:5">
      <c r="E25060"/>
    </row>
    <row r="25061" spans="5:5">
      <c r="E25061"/>
    </row>
    <row r="25062" spans="5:5">
      <c r="E25062"/>
    </row>
    <row r="25063" spans="5:5">
      <c r="E25063"/>
    </row>
    <row r="25064" spans="5:5">
      <c r="E25064"/>
    </row>
    <row r="25065" spans="5:5">
      <c r="E25065"/>
    </row>
    <row r="25066" spans="5:5">
      <c r="E25066"/>
    </row>
    <row r="25067" spans="5:5">
      <c r="E25067"/>
    </row>
    <row r="25068" spans="5:5">
      <c r="E25068"/>
    </row>
    <row r="25069" spans="5:5">
      <c r="E25069"/>
    </row>
    <row r="25070" spans="5:5">
      <c r="E25070"/>
    </row>
    <row r="25071" spans="5:5" ht="13.8" thickBot="1">
      <c r="E25071"/>
    </row>
    <row r="25072" spans="5:5" ht="14.4" thickTop="1" thickBot="1">
      <c r="E25072"/>
    </row>
    <row r="25073" spans="5:5" ht="14.4" thickTop="1" thickBot="1">
      <c r="E25073"/>
    </row>
    <row r="25074" spans="5:5" ht="14.4" thickTop="1" thickBot="1">
      <c r="E25074"/>
    </row>
    <row r="25075" spans="5:5" ht="14.4" thickTop="1" thickBot="1">
      <c r="E25075"/>
    </row>
    <row r="25076" spans="5:5" ht="14.4" thickTop="1" thickBot="1">
      <c r="E25076"/>
    </row>
    <row r="25077" spans="5:5" ht="14.4" thickTop="1" thickBot="1">
      <c r="E25077"/>
    </row>
    <row r="25078" spans="5:5" ht="14.4" thickTop="1" thickBot="1">
      <c r="E25078"/>
    </row>
    <row r="25079" spans="5:5" ht="14.4" thickTop="1" thickBot="1">
      <c r="E25079"/>
    </row>
    <row r="25080" spans="5:5" ht="14.4" thickTop="1" thickBot="1">
      <c r="E25080"/>
    </row>
    <row r="25081" spans="5:5" ht="14.4" thickTop="1" thickBot="1">
      <c r="E25081"/>
    </row>
    <row r="25082" spans="5:5" ht="14.4" thickTop="1" thickBot="1">
      <c r="E25082"/>
    </row>
    <row r="25083" spans="5:5" ht="14.4" thickTop="1" thickBot="1">
      <c r="E25083"/>
    </row>
    <row r="25084" spans="5:5" ht="14.4" thickTop="1" thickBot="1">
      <c r="E25084"/>
    </row>
    <row r="25085" spans="5:5" ht="14.4" thickTop="1" thickBot="1">
      <c r="E25085"/>
    </row>
    <row r="25086" spans="5:5" ht="14.4" thickTop="1" thickBot="1">
      <c r="E25086"/>
    </row>
    <row r="25087" spans="5:5" ht="14.4" thickTop="1" thickBot="1">
      <c r="E25087"/>
    </row>
    <row r="25088" spans="5:5" ht="14.4" thickTop="1" thickBot="1">
      <c r="E25088"/>
    </row>
    <row r="25089" spans="5:5" ht="14.4" thickTop="1" thickBot="1">
      <c r="E25089"/>
    </row>
    <row r="25090" spans="5:5" ht="14.4" thickTop="1" thickBot="1">
      <c r="E25090"/>
    </row>
    <row r="25091" spans="5:5" ht="14.4" thickTop="1" thickBot="1">
      <c r="E25091"/>
    </row>
    <row r="25092" spans="5:5" ht="14.4" thickTop="1" thickBot="1">
      <c r="E25092"/>
    </row>
    <row r="25093" spans="5:5" ht="14.4" thickTop="1" thickBot="1">
      <c r="E25093"/>
    </row>
    <row r="25094" spans="5:5" ht="14.4" thickTop="1" thickBot="1">
      <c r="E25094"/>
    </row>
    <row r="25095" spans="5:5" ht="14.4" thickTop="1" thickBot="1">
      <c r="E25095"/>
    </row>
    <row r="25096" spans="5:5" ht="14.4" thickTop="1" thickBot="1">
      <c r="E25096"/>
    </row>
    <row r="25097" spans="5:5" ht="14.4" thickTop="1" thickBot="1">
      <c r="E25097"/>
    </row>
    <row r="25098" spans="5:5" ht="14.4" thickTop="1" thickBot="1">
      <c r="E25098"/>
    </row>
    <row r="25099" spans="5:5" ht="14.4" thickTop="1" thickBot="1">
      <c r="E25099"/>
    </row>
    <row r="25100" spans="5:5" ht="14.4" thickTop="1" thickBot="1">
      <c r="E25100"/>
    </row>
    <row r="25101" spans="5:5" ht="14.4" thickTop="1" thickBot="1">
      <c r="E25101"/>
    </row>
    <row r="25102" spans="5:5" ht="14.4" thickTop="1" thickBot="1">
      <c r="E25102"/>
    </row>
    <row r="25103" spans="5:5" ht="14.4" thickTop="1" thickBot="1">
      <c r="E25103"/>
    </row>
    <row r="25104" spans="5:5" ht="14.4" thickTop="1" thickBot="1">
      <c r="E25104"/>
    </row>
    <row r="25105" spans="5:5" ht="14.4" thickTop="1" thickBot="1">
      <c r="E25105"/>
    </row>
    <row r="25106" spans="5:5" ht="14.4" thickTop="1" thickBot="1">
      <c r="E25106"/>
    </row>
    <row r="25107" spans="5:5" ht="14.4" thickTop="1" thickBot="1">
      <c r="E25107"/>
    </row>
    <row r="25108" spans="5:5" ht="14.4" thickTop="1" thickBot="1">
      <c r="E25108"/>
    </row>
    <row r="25109" spans="5:5" ht="14.4" thickTop="1" thickBot="1">
      <c r="E25109"/>
    </row>
    <row r="25110" spans="5:5" ht="14.4" thickTop="1" thickBot="1">
      <c r="E25110"/>
    </row>
    <row r="25111" spans="5:5" ht="14.4" thickTop="1" thickBot="1">
      <c r="E25111"/>
    </row>
    <row r="25112" spans="5:5" ht="14.4" thickTop="1" thickBot="1">
      <c r="E25112"/>
    </row>
    <row r="25113" spans="5:5" ht="14.4" thickTop="1" thickBot="1">
      <c r="E25113"/>
    </row>
    <row r="25114" spans="5:5" ht="14.4" thickTop="1" thickBot="1">
      <c r="E25114"/>
    </row>
    <row r="25115" spans="5:5" ht="14.4" thickTop="1" thickBot="1">
      <c r="E25115"/>
    </row>
    <row r="25116" spans="5:5" ht="14.4" thickTop="1" thickBot="1">
      <c r="E25116"/>
    </row>
    <row r="25117" spans="5:5" ht="14.4" thickTop="1" thickBot="1">
      <c r="E25117"/>
    </row>
    <row r="25118" spans="5:5" ht="14.4" thickTop="1" thickBot="1">
      <c r="E25118"/>
    </row>
    <row r="25119" spans="5:5" ht="14.4" thickTop="1" thickBot="1">
      <c r="E25119"/>
    </row>
    <row r="25120" spans="5:5" ht="14.4" thickTop="1" thickBot="1">
      <c r="E25120"/>
    </row>
    <row r="25121" spans="5:5" ht="14.4" thickTop="1" thickBot="1">
      <c r="E25121"/>
    </row>
    <row r="25122" spans="5:5" ht="14.4" thickTop="1" thickBot="1">
      <c r="E25122"/>
    </row>
    <row r="25123" spans="5:5" ht="14.4" thickTop="1" thickBot="1">
      <c r="E25123"/>
    </row>
    <row r="25124" spans="5:5" ht="14.4" thickTop="1" thickBot="1">
      <c r="E25124"/>
    </row>
    <row r="25125" spans="5:5" ht="14.4" thickTop="1" thickBot="1">
      <c r="E25125"/>
    </row>
    <row r="25126" spans="5:5" ht="14.4" thickTop="1" thickBot="1">
      <c r="E25126"/>
    </row>
    <row r="25127" spans="5:5" ht="14.4" thickTop="1" thickBot="1">
      <c r="E25127"/>
    </row>
    <row r="25128" spans="5:5" ht="13.8" thickTop="1">
      <c r="E25128"/>
    </row>
    <row r="25129" spans="5:5">
      <c r="E25129"/>
    </row>
    <row r="25130" spans="5:5">
      <c r="E25130"/>
    </row>
    <row r="25131" spans="5:5">
      <c r="E25131"/>
    </row>
    <row r="25132" spans="5:5">
      <c r="E25132"/>
    </row>
    <row r="25133" spans="5:5">
      <c r="E25133"/>
    </row>
    <row r="25134" spans="5:5">
      <c r="E25134"/>
    </row>
    <row r="25135" spans="5:5">
      <c r="E25135"/>
    </row>
    <row r="25136" spans="5:5">
      <c r="E25136"/>
    </row>
    <row r="25137" spans="5:5">
      <c r="E25137"/>
    </row>
    <row r="25138" spans="5:5">
      <c r="E25138"/>
    </row>
    <row r="25139" spans="5:5">
      <c r="E25139"/>
    </row>
    <row r="25140" spans="5:5">
      <c r="E25140"/>
    </row>
    <row r="25141" spans="5:5" ht="13.8" thickBot="1">
      <c r="E25141"/>
    </row>
    <row r="25142" spans="5:5" ht="14.4" thickTop="1" thickBot="1">
      <c r="E25142"/>
    </row>
    <row r="25143" spans="5:5" ht="14.4" thickTop="1" thickBot="1">
      <c r="E25143"/>
    </row>
    <row r="25144" spans="5:5" ht="14.4" thickTop="1" thickBot="1">
      <c r="E25144"/>
    </row>
    <row r="25145" spans="5:5" ht="14.4" thickTop="1" thickBot="1">
      <c r="E25145"/>
    </row>
    <row r="25146" spans="5:5" ht="14.4" thickTop="1" thickBot="1">
      <c r="E25146"/>
    </row>
    <row r="25147" spans="5:5" ht="14.4" thickTop="1" thickBot="1">
      <c r="E25147"/>
    </row>
    <row r="25148" spans="5:5" ht="14.4" thickTop="1" thickBot="1">
      <c r="E25148"/>
    </row>
    <row r="25149" spans="5:5" ht="14.4" thickTop="1" thickBot="1">
      <c r="E25149"/>
    </row>
    <row r="25150" spans="5:5" ht="14.4" thickTop="1" thickBot="1">
      <c r="E25150"/>
    </row>
    <row r="25151" spans="5:5" ht="14.4" thickTop="1" thickBot="1">
      <c r="E25151"/>
    </row>
    <row r="25152" spans="5:5" ht="14.4" thickTop="1" thickBot="1">
      <c r="E25152"/>
    </row>
    <row r="25153" spans="5:5" ht="14.4" thickTop="1" thickBot="1">
      <c r="E25153"/>
    </row>
    <row r="25154" spans="5:5" ht="14.4" thickTop="1" thickBot="1">
      <c r="E25154"/>
    </row>
    <row r="25155" spans="5:5" ht="14.4" thickTop="1" thickBot="1">
      <c r="E25155"/>
    </row>
    <row r="25156" spans="5:5" ht="14.4" thickTop="1" thickBot="1">
      <c r="E25156"/>
    </row>
    <row r="25157" spans="5:5" ht="14.4" thickTop="1" thickBot="1">
      <c r="E25157"/>
    </row>
    <row r="25158" spans="5:5" ht="14.4" thickTop="1" thickBot="1">
      <c r="E25158"/>
    </row>
    <row r="25159" spans="5:5" ht="14.4" thickTop="1" thickBot="1">
      <c r="E25159"/>
    </row>
    <row r="25160" spans="5:5" ht="14.4" thickTop="1" thickBot="1">
      <c r="E25160"/>
    </row>
    <row r="25161" spans="5:5" ht="14.4" thickTop="1" thickBot="1">
      <c r="E25161"/>
    </row>
    <row r="25162" spans="5:5" ht="14.4" thickTop="1" thickBot="1">
      <c r="E25162"/>
    </row>
    <row r="25163" spans="5:5" ht="14.4" thickTop="1" thickBot="1">
      <c r="E25163"/>
    </row>
    <row r="25164" spans="5:5" ht="14.4" thickTop="1" thickBot="1">
      <c r="E25164"/>
    </row>
    <row r="25165" spans="5:5" ht="14.4" thickTop="1" thickBot="1">
      <c r="E25165"/>
    </row>
    <row r="25166" spans="5:5" ht="14.4" thickTop="1" thickBot="1">
      <c r="E25166"/>
    </row>
    <row r="25167" spans="5:5" ht="14.4" thickTop="1" thickBot="1">
      <c r="E25167"/>
    </row>
    <row r="25168" spans="5:5" ht="14.4" thickTop="1" thickBot="1">
      <c r="E25168"/>
    </row>
    <row r="25169" spans="5:5" ht="14.4" thickTop="1" thickBot="1">
      <c r="E25169"/>
    </row>
    <row r="25170" spans="5:5" ht="14.4" thickTop="1" thickBot="1">
      <c r="E25170"/>
    </row>
    <row r="25171" spans="5:5" ht="14.4" thickTop="1" thickBot="1">
      <c r="E25171"/>
    </row>
    <row r="25172" spans="5:5" ht="14.4" thickTop="1" thickBot="1">
      <c r="E25172"/>
    </row>
    <row r="25173" spans="5:5" ht="14.4" thickTop="1" thickBot="1">
      <c r="E25173"/>
    </row>
    <row r="25174" spans="5:5" ht="14.4" thickTop="1" thickBot="1">
      <c r="E25174"/>
    </row>
    <row r="25175" spans="5:5" ht="14.4" thickTop="1" thickBot="1">
      <c r="E25175"/>
    </row>
    <row r="25176" spans="5:5" ht="14.4" thickTop="1" thickBot="1">
      <c r="E25176"/>
    </row>
    <row r="25177" spans="5:5" ht="14.4" thickTop="1" thickBot="1">
      <c r="E25177"/>
    </row>
    <row r="25178" spans="5:5" ht="14.4" thickTop="1" thickBot="1">
      <c r="E25178"/>
    </row>
    <row r="25179" spans="5:5" ht="14.4" thickTop="1" thickBot="1">
      <c r="E25179"/>
    </row>
    <row r="25180" spans="5:5" ht="14.4" thickTop="1" thickBot="1">
      <c r="E25180"/>
    </row>
    <row r="25181" spans="5:5" ht="14.4" thickTop="1" thickBot="1">
      <c r="E25181"/>
    </row>
    <row r="25182" spans="5:5" ht="14.4" thickTop="1" thickBot="1">
      <c r="E25182"/>
    </row>
    <row r="25183" spans="5:5" ht="14.4" thickTop="1" thickBot="1">
      <c r="E25183"/>
    </row>
    <row r="25184" spans="5:5" ht="14.4" thickTop="1" thickBot="1">
      <c r="E25184"/>
    </row>
    <row r="25185" spans="5:5" ht="14.4" thickTop="1" thickBot="1">
      <c r="E25185"/>
    </row>
    <row r="25186" spans="5:5" ht="14.4" thickTop="1" thickBot="1">
      <c r="E25186"/>
    </row>
    <row r="25187" spans="5:5" ht="14.4" thickTop="1" thickBot="1">
      <c r="E25187"/>
    </row>
    <row r="25188" spans="5:5" ht="14.4" thickTop="1" thickBot="1">
      <c r="E25188"/>
    </row>
    <row r="25189" spans="5:5" ht="14.4" thickTop="1" thickBot="1">
      <c r="E25189"/>
    </row>
    <row r="25190" spans="5:5" ht="14.4" thickTop="1" thickBot="1">
      <c r="E25190"/>
    </row>
    <row r="25191" spans="5:5" ht="14.4" thickTop="1" thickBot="1">
      <c r="E25191"/>
    </row>
    <row r="25192" spans="5:5" ht="14.4" thickTop="1" thickBot="1">
      <c r="E25192"/>
    </row>
    <row r="25193" spans="5:5" ht="14.4" thickTop="1" thickBot="1">
      <c r="E25193"/>
    </row>
    <row r="25194" spans="5:5" ht="14.4" thickTop="1" thickBot="1">
      <c r="E25194"/>
    </row>
    <row r="25195" spans="5:5" ht="14.4" thickTop="1" thickBot="1">
      <c r="E25195"/>
    </row>
    <row r="25196" spans="5:5" ht="14.4" thickTop="1" thickBot="1">
      <c r="E25196"/>
    </row>
    <row r="25197" spans="5:5" ht="14.4" thickTop="1" thickBot="1">
      <c r="E25197"/>
    </row>
    <row r="25198" spans="5:5" ht="13.8" thickTop="1">
      <c r="E25198"/>
    </row>
    <row r="25199" spans="5:5">
      <c r="E25199"/>
    </row>
    <row r="25200" spans="5:5">
      <c r="E25200"/>
    </row>
    <row r="25201" spans="5:5">
      <c r="E25201"/>
    </row>
    <row r="25202" spans="5:5">
      <c r="E25202"/>
    </row>
    <row r="25203" spans="5:5">
      <c r="E25203"/>
    </row>
    <row r="25204" spans="5:5">
      <c r="E25204"/>
    </row>
    <row r="25205" spans="5:5">
      <c r="E25205"/>
    </row>
    <row r="25206" spans="5:5">
      <c r="E25206"/>
    </row>
    <row r="25207" spans="5:5">
      <c r="E25207"/>
    </row>
    <row r="25208" spans="5:5">
      <c r="E25208"/>
    </row>
    <row r="25209" spans="5:5">
      <c r="E25209"/>
    </row>
    <row r="25210" spans="5:5">
      <c r="E25210"/>
    </row>
    <row r="25211" spans="5:5" ht="13.8" thickBot="1">
      <c r="E25211"/>
    </row>
    <row r="25212" spans="5:5" ht="14.4" thickTop="1" thickBot="1">
      <c r="E25212"/>
    </row>
    <row r="25213" spans="5:5" ht="14.4" thickTop="1" thickBot="1">
      <c r="E25213"/>
    </row>
    <row r="25214" spans="5:5" ht="14.4" thickTop="1" thickBot="1">
      <c r="E25214"/>
    </row>
    <row r="25215" spans="5:5" ht="14.4" thickTop="1" thickBot="1">
      <c r="E25215"/>
    </row>
    <row r="25216" spans="5:5" ht="14.4" thickTop="1" thickBot="1">
      <c r="E25216"/>
    </row>
    <row r="25217" spans="5:5" ht="14.4" thickTop="1" thickBot="1">
      <c r="E25217"/>
    </row>
    <row r="25218" spans="5:5" ht="14.4" thickTop="1" thickBot="1">
      <c r="E25218"/>
    </row>
    <row r="25219" spans="5:5" ht="14.4" thickTop="1" thickBot="1">
      <c r="E25219"/>
    </row>
    <row r="25220" spans="5:5" ht="14.4" thickTop="1" thickBot="1">
      <c r="E25220"/>
    </row>
    <row r="25221" spans="5:5" ht="14.4" thickTop="1" thickBot="1">
      <c r="E25221"/>
    </row>
    <row r="25222" spans="5:5" ht="14.4" thickTop="1" thickBot="1">
      <c r="E25222"/>
    </row>
    <row r="25223" spans="5:5" ht="14.4" thickTop="1" thickBot="1">
      <c r="E25223"/>
    </row>
    <row r="25224" spans="5:5" ht="14.4" thickTop="1" thickBot="1">
      <c r="E25224"/>
    </row>
    <row r="25225" spans="5:5" ht="14.4" thickTop="1" thickBot="1">
      <c r="E25225"/>
    </row>
    <row r="25226" spans="5:5" ht="14.4" thickTop="1" thickBot="1">
      <c r="E25226"/>
    </row>
    <row r="25227" spans="5:5" ht="14.4" thickTop="1" thickBot="1">
      <c r="E25227"/>
    </row>
    <row r="25228" spans="5:5" ht="14.4" thickTop="1" thickBot="1">
      <c r="E25228"/>
    </row>
    <row r="25229" spans="5:5" ht="14.4" thickTop="1" thickBot="1">
      <c r="E25229"/>
    </row>
    <row r="25230" spans="5:5" ht="14.4" thickTop="1" thickBot="1">
      <c r="E25230"/>
    </row>
    <row r="25231" spans="5:5" ht="14.4" thickTop="1" thickBot="1">
      <c r="E25231"/>
    </row>
    <row r="25232" spans="5:5" ht="14.4" thickTop="1" thickBot="1">
      <c r="E25232"/>
    </row>
    <row r="25233" spans="5:5" ht="14.4" thickTop="1" thickBot="1">
      <c r="E25233"/>
    </row>
    <row r="25234" spans="5:5" ht="14.4" thickTop="1" thickBot="1">
      <c r="E25234"/>
    </row>
    <row r="25235" spans="5:5" ht="14.4" thickTop="1" thickBot="1">
      <c r="E25235"/>
    </row>
    <row r="25236" spans="5:5" ht="14.4" thickTop="1" thickBot="1">
      <c r="E25236"/>
    </row>
    <row r="25237" spans="5:5" ht="14.4" thickTop="1" thickBot="1">
      <c r="E25237"/>
    </row>
    <row r="25238" spans="5:5" ht="14.4" thickTop="1" thickBot="1">
      <c r="E25238"/>
    </row>
    <row r="25239" spans="5:5" ht="14.4" thickTop="1" thickBot="1">
      <c r="E25239"/>
    </row>
    <row r="25240" spans="5:5" ht="14.4" thickTop="1" thickBot="1">
      <c r="E25240"/>
    </row>
    <row r="25241" spans="5:5" ht="14.4" thickTop="1" thickBot="1">
      <c r="E25241"/>
    </row>
    <row r="25242" spans="5:5" ht="14.4" thickTop="1" thickBot="1">
      <c r="E25242"/>
    </row>
    <row r="25243" spans="5:5" ht="14.4" thickTop="1" thickBot="1">
      <c r="E25243"/>
    </row>
    <row r="25244" spans="5:5" ht="14.4" thickTop="1" thickBot="1">
      <c r="E25244"/>
    </row>
    <row r="25245" spans="5:5" ht="14.4" thickTop="1" thickBot="1">
      <c r="E25245"/>
    </row>
    <row r="25246" spans="5:5" ht="14.4" thickTop="1" thickBot="1">
      <c r="E25246"/>
    </row>
    <row r="25247" spans="5:5" ht="14.4" thickTop="1" thickBot="1">
      <c r="E25247"/>
    </row>
    <row r="25248" spans="5:5" ht="14.4" thickTop="1" thickBot="1">
      <c r="E25248"/>
    </row>
    <row r="25249" spans="5:5" ht="14.4" thickTop="1" thickBot="1">
      <c r="E25249"/>
    </row>
    <row r="25250" spans="5:5" ht="14.4" thickTop="1" thickBot="1">
      <c r="E25250"/>
    </row>
    <row r="25251" spans="5:5" ht="14.4" thickTop="1" thickBot="1">
      <c r="E25251"/>
    </row>
    <row r="25252" spans="5:5" ht="14.4" thickTop="1" thickBot="1">
      <c r="E25252"/>
    </row>
    <row r="25253" spans="5:5" ht="14.4" thickTop="1" thickBot="1">
      <c r="E25253"/>
    </row>
    <row r="25254" spans="5:5" ht="14.4" thickTop="1" thickBot="1">
      <c r="E25254"/>
    </row>
    <row r="25255" spans="5:5" ht="14.4" thickTop="1" thickBot="1">
      <c r="E25255"/>
    </row>
    <row r="25256" spans="5:5" ht="14.4" thickTop="1" thickBot="1">
      <c r="E25256"/>
    </row>
    <row r="25257" spans="5:5" ht="14.4" thickTop="1" thickBot="1">
      <c r="E25257"/>
    </row>
    <row r="25258" spans="5:5" ht="14.4" thickTop="1" thickBot="1">
      <c r="E25258"/>
    </row>
    <row r="25259" spans="5:5" ht="14.4" thickTop="1" thickBot="1">
      <c r="E25259"/>
    </row>
    <row r="25260" spans="5:5" ht="14.4" thickTop="1" thickBot="1">
      <c r="E25260"/>
    </row>
    <row r="25261" spans="5:5" ht="14.4" thickTop="1" thickBot="1">
      <c r="E25261"/>
    </row>
    <row r="25262" spans="5:5" ht="14.4" thickTop="1" thickBot="1">
      <c r="E25262"/>
    </row>
    <row r="25263" spans="5:5" ht="14.4" thickTop="1" thickBot="1">
      <c r="E25263"/>
    </row>
    <row r="25264" spans="5:5" ht="14.4" thickTop="1" thickBot="1">
      <c r="E25264"/>
    </row>
    <row r="25265" spans="5:5" ht="14.4" thickTop="1" thickBot="1">
      <c r="E25265"/>
    </row>
    <row r="25266" spans="5:5" ht="14.4" thickTop="1" thickBot="1">
      <c r="E25266"/>
    </row>
    <row r="25267" spans="5:5" ht="14.4" thickTop="1" thickBot="1">
      <c r="E25267"/>
    </row>
    <row r="25268" spans="5:5" ht="13.8" thickTop="1">
      <c r="E25268"/>
    </row>
    <row r="25269" spans="5:5">
      <c r="E25269"/>
    </row>
    <row r="25270" spans="5:5">
      <c r="E25270"/>
    </row>
    <row r="25271" spans="5:5">
      <c r="E25271"/>
    </row>
    <row r="25272" spans="5:5">
      <c r="E25272"/>
    </row>
    <row r="25273" spans="5:5">
      <c r="E25273"/>
    </row>
    <row r="25274" spans="5:5">
      <c r="E25274"/>
    </row>
    <row r="25275" spans="5:5">
      <c r="E25275"/>
    </row>
    <row r="25276" spans="5:5">
      <c r="E25276"/>
    </row>
    <row r="25277" spans="5:5">
      <c r="E25277"/>
    </row>
    <row r="25278" spans="5:5">
      <c r="E25278"/>
    </row>
    <row r="25279" spans="5:5">
      <c r="E25279"/>
    </row>
    <row r="25280" spans="5:5">
      <c r="E25280"/>
    </row>
    <row r="25281" spans="5:5" ht="13.8" thickBot="1">
      <c r="E25281"/>
    </row>
    <row r="25282" spans="5:5" ht="14.4" thickTop="1" thickBot="1">
      <c r="E25282"/>
    </row>
    <row r="25283" spans="5:5" ht="14.4" thickTop="1" thickBot="1">
      <c r="E25283"/>
    </row>
    <row r="25284" spans="5:5" ht="14.4" thickTop="1" thickBot="1">
      <c r="E25284"/>
    </row>
    <row r="25285" spans="5:5" ht="14.4" thickTop="1" thickBot="1">
      <c r="E25285"/>
    </row>
    <row r="25286" spans="5:5" ht="14.4" thickTop="1" thickBot="1">
      <c r="E25286"/>
    </row>
    <row r="25287" spans="5:5" ht="14.4" thickTop="1" thickBot="1">
      <c r="E25287"/>
    </row>
    <row r="25288" spans="5:5" ht="14.4" thickTop="1" thickBot="1">
      <c r="E25288"/>
    </row>
    <row r="25289" spans="5:5" ht="14.4" thickTop="1" thickBot="1">
      <c r="E25289"/>
    </row>
    <row r="25290" spans="5:5" ht="14.4" thickTop="1" thickBot="1">
      <c r="E25290"/>
    </row>
    <row r="25291" spans="5:5" ht="14.4" thickTop="1" thickBot="1">
      <c r="E25291"/>
    </row>
    <row r="25292" spans="5:5" ht="14.4" thickTop="1" thickBot="1">
      <c r="E25292"/>
    </row>
    <row r="25293" spans="5:5" ht="14.4" thickTop="1" thickBot="1">
      <c r="E25293"/>
    </row>
    <row r="25294" spans="5:5" ht="14.4" thickTop="1" thickBot="1">
      <c r="E25294"/>
    </row>
    <row r="25295" spans="5:5" ht="14.4" thickTop="1" thickBot="1">
      <c r="E25295"/>
    </row>
    <row r="25296" spans="5:5" ht="14.4" thickTop="1" thickBot="1">
      <c r="E25296"/>
    </row>
    <row r="25297" spans="5:5" ht="14.4" thickTop="1" thickBot="1">
      <c r="E25297"/>
    </row>
    <row r="25298" spans="5:5" ht="14.4" thickTop="1" thickBot="1">
      <c r="E25298"/>
    </row>
    <row r="25299" spans="5:5" ht="14.4" thickTop="1" thickBot="1">
      <c r="E25299"/>
    </row>
    <row r="25300" spans="5:5" ht="14.4" thickTop="1" thickBot="1">
      <c r="E25300"/>
    </row>
    <row r="25301" spans="5:5" ht="14.4" thickTop="1" thickBot="1">
      <c r="E25301"/>
    </row>
    <row r="25302" spans="5:5" ht="14.4" thickTop="1" thickBot="1">
      <c r="E25302"/>
    </row>
    <row r="25303" spans="5:5" ht="14.4" thickTop="1" thickBot="1">
      <c r="E25303"/>
    </row>
    <row r="25304" spans="5:5" ht="14.4" thickTop="1" thickBot="1">
      <c r="E25304"/>
    </row>
    <row r="25305" spans="5:5" ht="14.4" thickTop="1" thickBot="1">
      <c r="E25305"/>
    </row>
    <row r="25306" spans="5:5" ht="14.4" thickTop="1" thickBot="1">
      <c r="E25306"/>
    </row>
    <row r="25307" spans="5:5" ht="14.4" thickTop="1" thickBot="1">
      <c r="E25307"/>
    </row>
    <row r="25308" spans="5:5" ht="14.4" thickTop="1" thickBot="1">
      <c r="E25308"/>
    </row>
    <row r="25309" spans="5:5" ht="14.4" thickTop="1" thickBot="1">
      <c r="E25309"/>
    </row>
    <row r="25310" spans="5:5" ht="14.4" thickTop="1" thickBot="1">
      <c r="E25310"/>
    </row>
    <row r="25311" spans="5:5" ht="14.4" thickTop="1" thickBot="1">
      <c r="E25311"/>
    </row>
    <row r="25312" spans="5:5" ht="14.4" thickTop="1" thickBot="1">
      <c r="E25312"/>
    </row>
    <row r="25313" spans="5:5" ht="14.4" thickTop="1" thickBot="1">
      <c r="E25313"/>
    </row>
    <row r="25314" spans="5:5" ht="14.4" thickTop="1" thickBot="1">
      <c r="E25314"/>
    </row>
    <row r="25315" spans="5:5" ht="14.4" thickTop="1" thickBot="1">
      <c r="E25315"/>
    </row>
    <row r="25316" spans="5:5" ht="14.4" thickTop="1" thickBot="1">
      <c r="E25316"/>
    </row>
    <row r="25317" spans="5:5" ht="14.4" thickTop="1" thickBot="1">
      <c r="E25317"/>
    </row>
    <row r="25318" spans="5:5" ht="14.4" thickTop="1" thickBot="1">
      <c r="E25318"/>
    </row>
    <row r="25319" spans="5:5" ht="14.4" thickTop="1" thickBot="1">
      <c r="E25319"/>
    </row>
    <row r="25320" spans="5:5" ht="14.4" thickTop="1" thickBot="1">
      <c r="E25320"/>
    </row>
    <row r="25321" spans="5:5" ht="14.4" thickTop="1" thickBot="1">
      <c r="E25321"/>
    </row>
    <row r="25322" spans="5:5" ht="14.4" thickTop="1" thickBot="1">
      <c r="E25322"/>
    </row>
    <row r="25323" spans="5:5" ht="14.4" thickTop="1" thickBot="1">
      <c r="E25323"/>
    </row>
    <row r="25324" spans="5:5" ht="14.4" thickTop="1" thickBot="1">
      <c r="E25324"/>
    </row>
    <row r="25325" spans="5:5" ht="14.4" thickTop="1" thickBot="1">
      <c r="E25325"/>
    </row>
    <row r="25326" spans="5:5" ht="14.4" thickTop="1" thickBot="1">
      <c r="E25326"/>
    </row>
    <row r="25327" spans="5:5" ht="14.4" thickTop="1" thickBot="1">
      <c r="E25327"/>
    </row>
    <row r="25328" spans="5:5" ht="14.4" thickTop="1" thickBot="1">
      <c r="E25328"/>
    </row>
    <row r="25329" spans="5:5" ht="14.4" thickTop="1" thickBot="1">
      <c r="E25329"/>
    </row>
    <row r="25330" spans="5:5" ht="14.4" thickTop="1" thickBot="1">
      <c r="E25330"/>
    </row>
    <row r="25331" spans="5:5" ht="14.4" thickTop="1" thickBot="1">
      <c r="E25331"/>
    </row>
    <row r="25332" spans="5:5" ht="14.4" thickTop="1" thickBot="1">
      <c r="E25332"/>
    </row>
    <row r="25333" spans="5:5" ht="14.4" thickTop="1" thickBot="1">
      <c r="E25333"/>
    </row>
    <row r="25334" spans="5:5" ht="14.4" thickTop="1" thickBot="1">
      <c r="E25334"/>
    </row>
    <row r="25335" spans="5:5" ht="14.4" thickTop="1" thickBot="1">
      <c r="E25335"/>
    </row>
    <row r="25336" spans="5:5" ht="14.4" thickTop="1" thickBot="1">
      <c r="E25336"/>
    </row>
    <row r="25337" spans="5:5" ht="14.4" thickTop="1" thickBot="1">
      <c r="E25337"/>
    </row>
    <row r="25338" spans="5:5" ht="13.8" thickTop="1">
      <c r="E25338"/>
    </row>
    <row r="25339" spans="5:5">
      <c r="E25339"/>
    </row>
    <row r="25340" spans="5:5">
      <c r="E25340"/>
    </row>
    <row r="25341" spans="5:5">
      <c r="E25341"/>
    </row>
    <row r="25342" spans="5:5">
      <c r="E25342"/>
    </row>
    <row r="25343" spans="5:5">
      <c r="E25343"/>
    </row>
    <row r="25344" spans="5:5">
      <c r="E25344"/>
    </row>
    <row r="25345" spans="5:5">
      <c r="E25345"/>
    </row>
    <row r="25346" spans="5:5">
      <c r="E25346"/>
    </row>
    <row r="25347" spans="5:5">
      <c r="E25347"/>
    </row>
    <row r="25348" spans="5:5">
      <c r="E25348"/>
    </row>
    <row r="25349" spans="5:5">
      <c r="E25349"/>
    </row>
    <row r="25350" spans="5:5">
      <c r="E25350"/>
    </row>
    <row r="25351" spans="5:5" ht="13.8" thickBot="1">
      <c r="E25351"/>
    </row>
    <row r="25352" spans="5:5" ht="14.4" thickTop="1" thickBot="1">
      <c r="E25352"/>
    </row>
    <row r="25353" spans="5:5" ht="14.4" thickTop="1" thickBot="1">
      <c r="E25353"/>
    </row>
    <row r="25354" spans="5:5" ht="14.4" thickTop="1" thickBot="1">
      <c r="E25354"/>
    </row>
    <row r="25355" spans="5:5" ht="14.4" thickTop="1" thickBot="1">
      <c r="E25355"/>
    </row>
    <row r="25356" spans="5:5" ht="14.4" thickTop="1" thickBot="1">
      <c r="E25356"/>
    </row>
    <row r="25357" spans="5:5" ht="14.4" thickTop="1" thickBot="1">
      <c r="E25357"/>
    </row>
    <row r="25358" spans="5:5" ht="14.4" thickTop="1" thickBot="1">
      <c r="E25358"/>
    </row>
    <row r="25359" spans="5:5" ht="14.4" thickTop="1" thickBot="1">
      <c r="E25359"/>
    </row>
    <row r="25360" spans="5:5" ht="14.4" thickTop="1" thickBot="1">
      <c r="E25360"/>
    </row>
    <row r="25361" spans="5:5" ht="14.4" thickTop="1" thickBot="1">
      <c r="E25361"/>
    </row>
    <row r="25362" spans="5:5" ht="14.4" thickTop="1" thickBot="1">
      <c r="E25362"/>
    </row>
    <row r="25363" spans="5:5" ht="14.4" thickTop="1" thickBot="1">
      <c r="E25363"/>
    </row>
    <row r="25364" spans="5:5" ht="14.4" thickTop="1" thickBot="1">
      <c r="E25364"/>
    </row>
    <row r="25365" spans="5:5" ht="14.4" thickTop="1" thickBot="1">
      <c r="E25365"/>
    </row>
    <row r="25366" spans="5:5" ht="14.4" thickTop="1" thickBot="1">
      <c r="E25366"/>
    </row>
    <row r="25367" spans="5:5" ht="14.4" thickTop="1" thickBot="1">
      <c r="E25367"/>
    </row>
    <row r="25368" spans="5:5" ht="14.4" thickTop="1" thickBot="1">
      <c r="E25368"/>
    </row>
    <row r="25369" spans="5:5" ht="14.4" thickTop="1" thickBot="1">
      <c r="E25369"/>
    </row>
    <row r="25370" spans="5:5" ht="14.4" thickTop="1" thickBot="1">
      <c r="E25370"/>
    </row>
    <row r="25371" spans="5:5" ht="14.4" thickTop="1" thickBot="1">
      <c r="E25371"/>
    </row>
    <row r="25372" spans="5:5" ht="14.4" thickTop="1" thickBot="1">
      <c r="E25372"/>
    </row>
    <row r="25373" spans="5:5" ht="14.4" thickTop="1" thickBot="1">
      <c r="E25373"/>
    </row>
    <row r="25374" spans="5:5" ht="14.4" thickTop="1" thickBot="1">
      <c r="E25374"/>
    </row>
    <row r="25375" spans="5:5" ht="14.4" thickTop="1" thickBot="1">
      <c r="E25375"/>
    </row>
    <row r="25376" spans="5:5" ht="14.4" thickTop="1" thickBot="1">
      <c r="E25376"/>
    </row>
    <row r="25377" spans="5:5" ht="14.4" thickTop="1" thickBot="1">
      <c r="E25377"/>
    </row>
    <row r="25378" spans="5:5" ht="14.4" thickTop="1" thickBot="1">
      <c r="E25378"/>
    </row>
    <row r="25379" spans="5:5" ht="14.4" thickTop="1" thickBot="1">
      <c r="E25379"/>
    </row>
    <row r="25380" spans="5:5" ht="14.4" thickTop="1" thickBot="1">
      <c r="E25380"/>
    </row>
    <row r="25381" spans="5:5" ht="14.4" thickTop="1" thickBot="1">
      <c r="E25381"/>
    </row>
    <row r="25382" spans="5:5" ht="14.4" thickTop="1" thickBot="1">
      <c r="E25382"/>
    </row>
    <row r="25383" spans="5:5" ht="14.4" thickTop="1" thickBot="1">
      <c r="E25383"/>
    </row>
    <row r="25384" spans="5:5" ht="14.4" thickTop="1" thickBot="1">
      <c r="E25384"/>
    </row>
    <row r="25385" spans="5:5" ht="14.4" thickTop="1" thickBot="1">
      <c r="E25385"/>
    </row>
    <row r="25386" spans="5:5" ht="14.4" thickTop="1" thickBot="1">
      <c r="E25386"/>
    </row>
    <row r="25387" spans="5:5" ht="14.4" thickTop="1" thickBot="1">
      <c r="E25387"/>
    </row>
    <row r="25388" spans="5:5" ht="14.4" thickTop="1" thickBot="1">
      <c r="E25388"/>
    </row>
    <row r="25389" spans="5:5" ht="14.4" thickTop="1" thickBot="1">
      <c r="E25389"/>
    </row>
    <row r="25390" spans="5:5" ht="14.4" thickTop="1" thickBot="1">
      <c r="E25390"/>
    </row>
    <row r="25391" spans="5:5" ht="14.4" thickTop="1" thickBot="1">
      <c r="E25391"/>
    </row>
    <row r="25392" spans="5:5" ht="14.4" thickTop="1" thickBot="1">
      <c r="E25392"/>
    </row>
    <row r="25393" spans="5:5" ht="14.4" thickTop="1" thickBot="1">
      <c r="E25393"/>
    </row>
    <row r="25394" spans="5:5" ht="14.4" thickTop="1" thickBot="1">
      <c r="E25394"/>
    </row>
    <row r="25395" spans="5:5" ht="14.4" thickTop="1" thickBot="1">
      <c r="E25395"/>
    </row>
    <row r="25396" spans="5:5" ht="14.4" thickTop="1" thickBot="1">
      <c r="E25396"/>
    </row>
    <row r="25397" spans="5:5" ht="14.4" thickTop="1" thickBot="1">
      <c r="E25397"/>
    </row>
    <row r="25398" spans="5:5" ht="14.4" thickTop="1" thickBot="1">
      <c r="E25398"/>
    </row>
    <row r="25399" spans="5:5" ht="14.4" thickTop="1" thickBot="1">
      <c r="E25399"/>
    </row>
    <row r="25400" spans="5:5" ht="14.4" thickTop="1" thickBot="1">
      <c r="E25400"/>
    </row>
    <row r="25401" spans="5:5" ht="14.4" thickTop="1" thickBot="1">
      <c r="E25401"/>
    </row>
    <row r="25402" spans="5:5" ht="14.4" thickTop="1" thickBot="1">
      <c r="E25402"/>
    </row>
    <row r="25403" spans="5:5" ht="14.4" thickTop="1" thickBot="1">
      <c r="E25403"/>
    </row>
    <row r="25404" spans="5:5" ht="14.4" thickTop="1" thickBot="1">
      <c r="E25404"/>
    </row>
    <row r="25405" spans="5:5" ht="14.4" thickTop="1" thickBot="1">
      <c r="E25405"/>
    </row>
    <row r="25406" spans="5:5" ht="14.4" thickTop="1" thickBot="1">
      <c r="E25406"/>
    </row>
    <row r="25407" spans="5:5" ht="14.4" thickTop="1" thickBot="1">
      <c r="E25407"/>
    </row>
    <row r="25408" spans="5:5" ht="13.8" thickTop="1">
      <c r="E25408"/>
    </row>
    <row r="25409" spans="5:5">
      <c r="E25409"/>
    </row>
    <row r="25410" spans="5:5">
      <c r="E25410"/>
    </row>
    <row r="25411" spans="5:5">
      <c r="E25411"/>
    </row>
    <row r="25412" spans="5:5">
      <c r="E25412"/>
    </row>
    <row r="25413" spans="5:5">
      <c r="E25413"/>
    </row>
    <row r="25414" spans="5:5">
      <c r="E25414"/>
    </row>
    <row r="25415" spans="5:5">
      <c r="E25415"/>
    </row>
    <row r="25416" spans="5:5">
      <c r="E25416"/>
    </row>
    <row r="25417" spans="5:5">
      <c r="E25417"/>
    </row>
    <row r="25418" spans="5:5">
      <c r="E25418"/>
    </row>
    <row r="25419" spans="5:5">
      <c r="E25419"/>
    </row>
    <row r="25420" spans="5:5">
      <c r="E25420"/>
    </row>
    <row r="25421" spans="5:5" ht="13.8" thickBot="1">
      <c r="E25421"/>
    </row>
    <row r="25422" spans="5:5" ht="14.4" thickTop="1" thickBot="1">
      <c r="E25422"/>
    </row>
    <row r="25423" spans="5:5" ht="14.4" thickTop="1" thickBot="1">
      <c r="E25423"/>
    </row>
    <row r="25424" spans="5:5" ht="14.4" thickTop="1" thickBot="1">
      <c r="E25424"/>
    </row>
    <row r="25425" spans="5:5" ht="14.4" thickTop="1" thickBot="1">
      <c r="E25425"/>
    </row>
    <row r="25426" spans="5:5" ht="14.4" thickTop="1" thickBot="1">
      <c r="E25426"/>
    </row>
    <row r="25427" spans="5:5" ht="14.4" thickTop="1" thickBot="1">
      <c r="E25427"/>
    </row>
    <row r="25428" spans="5:5" ht="14.4" thickTop="1" thickBot="1">
      <c r="E25428"/>
    </row>
    <row r="25429" spans="5:5" ht="14.4" thickTop="1" thickBot="1">
      <c r="E25429"/>
    </row>
    <row r="25430" spans="5:5" ht="14.4" thickTop="1" thickBot="1">
      <c r="E25430"/>
    </row>
    <row r="25431" spans="5:5" ht="14.4" thickTop="1" thickBot="1">
      <c r="E25431"/>
    </row>
    <row r="25432" spans="5:5" ht="14.4" thickTop="1" thickBot="1">
      <c r="E25432"/>
    </row>
    <row r="25433" spans="5:5" ht="14.4" thickTop="1" thickBot="1">
      <c r="E25433"/>
    </row>
    <row r="25434" spans="5:5" ht="14.4" thickTop="1" thickBot="1">
      <c r="E25434"/>
    </row>
    <row r="25435" spans="5:5" ht="14.4" thickTop="1" thickBot="1">
      <c r="E25435"/>
    </row>
    <row r="25436" spans="5:5" ht="14.4" thickTop="1" thickBot="1">
      <c r="E25436"/>
    </row>
    <row r="25437" spans="5:5" ht="14.4" thickTop="1" thickBot="1">
      <c r="E25437"/>
    </row>
    <row r="25438" spans="5:5" ht="14.4" thickTop="1" thickBot="1">
      <c r="E25438"/>
    </row>
    <row r="25439" spans="5:5" ht="14.4" thickTop="1" thickBot="1">
      <c r="E25439"/>
    </row>
    <row r="25440" spans="5:5" ht="14.4" thickTop="1" thickBot="1">
      <c r="E25440"/>
    </row>
    <row r="25441" spans="5:5" ht="14.4" thickTop="1" thickBot="1">
      <c r="E25441"/>
    </row>
    <row r="25442" spans="5:5" ht="14.4" thickTop="1" thickBot="1">
      <c r="E25442"/>
    </row>
    <row r="25443" spans="5:5" ht="14.4" thickTop="1" thickBot="1">
      <c r="E25443"/>
    </row>
    <row r="25444" spans="5:5" ht="14.4" thickTop="1" thickBot="1">
      <c r="E25444"/>
    </row>
    <row r="25445" spans="5:5" ht="14.4" thickTop="1" thickBot="1">
      <c r="E25445"/>
    </row>
    <row r="25446" spans="5:5" ht="14.4" thickTop="1" thickBot="1">
      <c r="E25446"/>
    </row>
    <row r="25447" spans="5:5" ht="14.4" thickTop="1" thickBot="1">
      <c r="E25447"/>
    </row>
    <row r="25448" spans="5:5" ht="14.4" thickTop="1" thickBot="1">
      <c r="E25448"/>
    </row>
    <row r="25449" spans="5:5" ht="14.4" thickTop="1" thickBot="1">
      <c r="E25449"/>
    </row>
    <row r="25450" spans="5:5" ht="14.4" thickTop="1" thickBot="1">
      <c r="E25450"/>
    </row>
    <row r="25451" spans="5:5" ht="14.4" thickTop="1" thickBot="1">
      <c r="E25451"/>
    </row>
    <row r="25452" spans="5:5" ht="14.4" thickTop="1" thickBot="1">
      <c r="E25452"/>
    </row>
    <row r="25453" spans="5:5" ht="14.4" thickTop="1" thickBot="1">
      <c r="E25453"/>
    </row>
    <row r="25454" spans="5:5" ht="14.4" thickTop="1" thickBot="1">
      <c r="E25454"/>
    </row>
    <row r="25455" spans="5:5" ht="14.4" thickTop="1" thickBot="1">
      <c r="E25455"/>
    </row>
    <row r="25456" spans="5:5" ht="14.4" thickTop="1" thickBot="1">
      <c r="E25456"/>
    </row>
    <row r="25457" spans="5:5" ht="14.4" thickTop="1" thickBot="1">
      <c r="E25457"/>
    </row>
    <row r="25458" spans="5:5" ht="14.4" thickTop="1" thickBot="1">
      <c r="E25458"/>
    </row>
    <row r="25459" spans="5:5" ht="14.4" thickTop="1" thickBot="1">
      <c r="E25459"/>
    </row>
    <row r="25460" spans="5:5" ht="14.4" thickTop="1" thickBot="1">
      <c r="E25460"/>
    </row>
    <row r="25461" spans="5:5" ht="14.4" thickTop="1" thickBot="1">
      <c r="E25461"/>
    </row>
    <row r="25462" spans="5:5" ht="14.4" thickTop="1" thickBot="1">
      <c r="E25462"/>
    </row>
    <row r="25463" spans="5:5" ht="14.4" thickTop="1" thickBot="1">
      <c r="E25463"/>
    </row>
    <row r="25464" spans="5:5" ht="14.4" thickTop="1" thickBot="1">
      <c r="E25464"/>
    </row>
    <row r="25465" spans="5:5" ht="14.4" thickTop="1" thickBot="1">
      <c r="E25465"/>
    </row>
    <row r="25466" spans="5:5" ht="14.4" thickTop="1" thickBot="1">
      <c r="E25466"/>
    </row>
    <row r="25467" spans="5:5" ht="14.4" thickTop="1" thickBot="1">
      <c r="E25467"/>
    </row>
    <row r="25468" spans="5:5" ht="14.4" thickTop="1" thickBot="1">
      <c r="E25468"/>
    </row>
    <row r="25469" spans="5:5" ht="14.4" thickTop="1" thickBot="1">
      <c r="E25469"/>
    </row>
    <row r="25470" spans="5:5" ht="14.4" thickTop="1" thickBot="1">
      <c r="E25470"/>
    </row>
    <row r="25471" spans="5:5" ht="14.4" thickTop="1" thickBot="1">
      <c r="E25471"/>
    </row>
    <row r="25472" spans="5:5" ht="14.4" thickTop="1" thickBot="1">
      <c r="E25472"/>
    </row>
    <row r="25473" spans="5:5" ht="14.4" thickTop="1" thickBot="1">
      <c r="E25473"/>
    </row>
    <row r="25474" spans="5:5" ht="14.4" thickTop="1" thickBot="1">
      <c r="E25474"/>
    </row>
    <row r="25475" spans="5:5" ht="14.4" thickTop="1" thickBot="1">
      <c r="E25475"/>
    </row>
    <row r="25476" spans="5:5" ht="14.4" thickTop="1" thickBot="1">
      <c r="E25476"/>
    </row>
    <row r="25477" spans="5:5" ht="14.4" thickTop="1" thickBot="1">
      <c r="E25477"/>
    </row>
    <row r="25478" spans="5:5" ht="13.8" thickTop="1">
      <c r="E25478"/>
    </row>
    <row r="25479" spans="5:5">
      <c r="E25479"/>
    </row>
    <row r="25480" spans="5:5">
      <c r="E25480"/>
    </row>
    <row r="25481" spans="5:5">
      <c r="E25481"/>
    </row>
    <row r="25482" spans="5:5">
      <c r="E25482"/>
    </row>
    <row r="25483" spans="5:5">
      <c r="E25483"/>
    </row>
    <row r="25484" spans="5:5">
      <c r="E25484"/>
    </row>
    <row r="25485" spans="5:5">
      <c r="E25485"/>
    </row>
    <row r="25486" spans="5:5">
      <c r="E25486"/>
    </row>
    <row r="25487" spans="5:5">
      <c r="E25487"/>
    </row>
    <row r="25488" spans="5:5">
      <c r="E25488"/>
    </row>
    <row r="25489" spans="5:5">
      <c r="E25489"/>
    </row>
    <row r="25490" spans="5:5">
      <c r="E25490"/>
    </row>
    <row r="25491" spans="5:5" ht="13.8" thickBot="1">
      <c r="E25491"/>
    </row>
    <row r="25492" spans="5:5" ht="14.4" thickTop="1" thickBot="1">
      <c r="E25492"/>
    </row>
    <row r="25493" spans="5:5" ht="14.4" thickTop="1" thickBot="1">
      <c r="E25493"/>
    </row>
    <row r="25494" spans="5:5" ht="14.4" thickTop="1" thickBot="1">
      <c r="E25494"/>
    </row>
    <row r="25495" spans="5:5" ht="14.4" thickTop="1" thickBot="1">
      <c r="E25495"/>
    </row>
    <row r="25496" spans="5:5" ht="14.4" thickTop="1" thickBot="1">
      <c r="E25496"/>
    </row>
    <row r="25497" spans="5:5" ht="14.4" thickTop="1" thickBot="1">
      <c r="E25497"/>
    </row>
    <row r="25498" spans="5:5" ht="14.4" thickTop="1" thickBot="1">
      <c r="E25498"/>
    </row>
    <row r="25499" spans="5:5" ht="14.4" thickTop="1" thickBot="1">
      <c r="E25499"/>
    </row>
    <row r="25500" spans="5:5" ht="14.4" thickTop="1" thickBot="1">
      <c r="E25500"/>
    </row>
    <row r="25501" spans="5:5" ht="14.4" thickTop="1" thickBot="1">
      <c r="E25501"/>
    </row>
    <row r="25502" spans="5:5" ht="14.4" thickTop="1" thickBot="1">
      <c r="E25502"/>
    </row>
    <row r="25503" spans="5:5" ht="14.4" thickTop="1" thickBot="1">
      <c r="E25503"/>
    </row>
    <row r="25504" spans="5:5" ht="14.4" thickTop="1" thickBot="1">
      <c r="E25504"/>
    </row>
    <row r="25505" spans="5:5" ht="14.4" thickTop="1" thickBot="1">
      <c r="E25505"/>
    </row>
    <row r="25506" spans="5:5" ht="14.4" thickTop="1" thickBot="1">
      <c r="E25506"/>
    </row>
    <row r="25507" spans="5:5" ht="14.4" thickTop="1" thickBot="1">
      <c r="E25507"/>
    </row>
    <row r="25508" spans="5:5" ht="14.4" thickTop="1" thickBot="1">
      <c r="E25508"/>
    </row>
    <row r="25509" spans="5:5" ht="14.4" thickTop="1" thickBot="1">
      <c r="E25509"/>
    </row>
    <row r="25510" spans="5:5" ht="14.4" thickTop="1" thickBot="1">
      <c r="E25510"/>
    </row>
    <row r="25511" spans="5:5" ht="14.4" thickTop="1" thickBot="1">
      <c r="E25511"/>
    </row>
    <row r="25512" spans="5:5" ht="14.4" thickTop="1" thickBot="1">
      <c r="E25512"/>
    </row>
    <row r="25513" spans="5:5" ht="14.4" thickTop="1" thickBot="1">
      <c r="E25513"/>
    </row>
    <row r="25514" spans="5:5" ht="14.4" thickTop="1" thickBot="1">
      <c r="E25514"/>
    </row>
    <row r="25515" spans="5:5" ht="14.4" thickTop="1" thickBot="1">
      <c r="E25515"/>
    </row>
    <row r="25516" spans="5:5" ht="14.4" thickTop="1" thickBot="1">
      <c r="E25516"/>
    </row>
    <row r="25517" spans="5:5" ht="14.4" thickTop="1" thickBot="1">
      <c r="E25517"/>
    </row>
    <row r="25518" spans="5:5" ht="14.4" thickTop="1" thickBot="1">
      <c r="E25518"/>
    </row>
    <row r="25519" spans="5:5" ht="14.4" thickTop="1" thickBot="1">
      <c r="E25519"/>
    </row>
    <row r="25520" spans="5:5" ht="14.4" thickTop="1" thickBot="1">
      <c r="E25520"/>
    </row>
    <row r="25521" spans="5:5" ht="14.4" thickTop="1" thickBot="1">
      <c r="E25521"/>
    </row>
    <row r="25522" spans="5:5" ht="14.4" thickTop="1" thickBot="1">
      <c r="E25522"/>
    </row>
    <row r="25523" spans="5:5" ht="14.4" thickTop="1" thickBot="1">
      <c r="E25523"/>
    </row>
    <row r="25524" spans="5:5" ht="14.4" thickTop="1" thickBot="1">
      <c r="E25524"/>
    </row>
    <row r="25525" spans="5:5" ht="14.4" thickTop="1" thickBot="1">
      <c r="E25525"/>
    </row>
    <row r="25526" spans="5:5" ht="14.4" thickTop="1" thickBot="1">
      <c r="E25526"/>
    </row>
    <row r="25527" spans="5:5" ht="14.4" thickTop="1" thickBot="1">
      <c r="E25527"/>
    </row>
    <row r="25528" spans="5:5" ht="14.4" thickTop="1" thickBot="1">
      <c r="E25528"/>
    </row>
    <row r="25529" spans="5:5" ht="14.4" thickTop="1" thickBot="1">
      <c r="E25529"/>
    </row>
    <row r="25530" spans="5:5" ht="14.4" thickTop="1" thickBot="1">
      <c r="E25530"/>
    </row>
    <row r="25531" spans="5:5" ht="14.4" thickTop="1" thickBot="1">
      <c r="E25531"/>
    </row>
    <row r="25532" spans="5:5" ht="14.4" thickTop="1" thickBot="1">
      <c r="E25532"/>
    </row>
    <row r="25533" spans="5:5" ht="14.4" thickTop="1" thickBot="1">
      <c r="E25533"/>
    </row>
    <row r="25534" spans="5:5" ht="14.4" thickTop="1" thickBot="1">
      <c r="E25534"/>
    </row>
    <row r="25535" spans="5:5" ht="14.4" thickTop="1" thickBot="1">
      <c r="E25535"/>
    </row>
    <row r="25536" spans="5:5" ht="14.4" thickTop="1" thickBot="1">
      <c r="E25536"/>
    </row>
    <row r="25537" spans="5:5" ht="14.4" thickTop="1" thickBot="1">
      <c r="E25537"/>
    </row>
    <row r="25538" spans="5:5" ht="14.4" thickTop="1" thickBot="1">
      <c r="E25538"/>
    </row>
    <row r="25539" spans="5:5" ht="14.4" thickTop="1" thickBot="1">
      <c r="E25539"/>
    </row>
    <row r="25540" spans="5:5" ht="14.4" thickTop="1" thickBot="1">
      <c r="E25540"/>
    </row>
    <row r="25541" spans="5:5" ht="14.4" thickTop="1" thickBot="1">
      <c r="E25541"/>
    </row>
    <row r="25542" spans="5:5" ht="14.4" thickTop="1" thickBot="1">
      <c r="E25542"/>
    </row>
    <row r="25543" spans="5:5" ht="14.4" thickTop="1" thickBot="1">
      <c r="E25543"/>
    </row>
    <row r="25544" spans="5:5" ht="14.4" thickTop="1" thickBot="1">
      <c r="E25544"/>
    </row>
    <row r="25545" spans="5:5" ht="14.4" thickTop="1" thickBot="1">
      <c r="E25545"/>
    </row>
    <row r="25546" spans="5:5" ht="14.4" thickTop="1" thickBot="1">
      <c r="E25546"/>
    </row>
    <row r="25547" spans="5:5" ht="14.4" thickTop="1" thickBot="1">
      <c r="E25547"/>
    </row>
    <row r="25548" spans="5:5" ht="13.8" thickTop="1">
      <c r="E25548"/>
    </row>
    <row r="25549" spans="5:5">
      <c r="E25549"/>
    </row>
    <row r="25550" spans="5:5">
      <c r="E25550"/>
    </row>
    <row r="25551" spans="5:5">
      <c r="E25551"/>
    </row>
    <row r="25552" spans="5:5">
      <c r="E25552"/>
    </row>
    <row r="25553" spans="5:5">
      <c r="E25553"/>
    </row>
    <row r="25554" spans="5:5">
      <c r="E25554"/>
    </row>
    <row r="25555" spans="5:5">
      <c r="E25555"/>
    </row>
    <row r="25556" spans="5:5">
      <c r="E25556"/>
    </row>
    <row r="25557" spans="5:5">
      <c r="E25557"/>
    </row>
    <row r="25558" spans="5:5">
      <c r="E25558"/>
    </row>
    <row r="25559" spans="5:5">
      <c r="E25559"/>
    </row>
    <row r="25560" spans="5:5">
      <c r="E25560"/>
    </row>
    <row r="25561" spans="5:5" ht="13.8" thickBot="1">
      <c r="E25561"/>
    </row>
    <row r="25562" spans="5:5" ht="14.4" thickTop="1" thickBot="1">
      <c r="E25562"/>
    </row>
    <row r="25563" spans="5:5" ht="14.4" thickTop="1" thickBot="1">
      <c r="E25563"/>
    </row>
    <row r="25564" spans="5:5" ht="14.4" thickTop="1" thickBot="1">
      <c r="E25564"/>
    </row>
    <row r="25565" spans="5:5" ht="14.4" thickTop="1" thickBot="1">
      <c r="E25565"/>
    </row>
    <row r="25566" spans="5:5" ht="14.4" thickTop="1" thickBot="1">
      <c r="E25566"/>
    </row>
    <row r="25567" spans="5:5" ht="14.4" thickTop="1" thickBot="1">
      <c r="E25567"/>
    </row>
    <row r="25568" spans="5:5" ht="14.4" thickTop="1" thickBot="1">
      <c r="E25568"/>
    </row>
    <row r="25569" spans="5:5" ht="14.4" thickTop="1" thickBot="1">
      <c r="E25569"/>
    </row>
    <row r="25570" spans="5:5" ht="14.4" thickTop="1" thickBot="1">
      <c r="E25570"/>
    </row>
    <row r="25571" spans="5:5" ht="14.4" thickTop="1" thickBot="1">
      <c r="E25571"/>
    </row>
    <row r="25572" spans="5:5" ht="14.4" thickTop="1" thickBot="1">
      <c r="E25572"/>
    </row>
    <row r="25573" spans="5:5" ht="14.4" thickTop="1" thickBot="1">
      <c r="E25573"/>
    </row>
    <row r="25574" spans="5:5" ht="14.4" thickTop="1" thickBot="1">
      <c r="E25574"/>
    </row>
    <row r="25575" spans="5:5" ht="14.4" thickTop="1" thickBot="1">
      <c r="E25575"/>
    </row>
    <row r="25576" spans="5:5" ht="14.4" thickTop="1" thickBot="1">
      <c r="E25576"/>
    </row>
    <row r="25577" spans="5:5" ht="14.4" thickTop="1" thickBot="1">
      <c r="E25577"/>
    </row>
    <row r="25578" spans="5:5" ht="14.4" thickTop="1" thickBot="1">
      <c r="E25578"/>
    </row>
    <row r="25579" spans="5:5" ht="14.4" thickTop="1" thickBot="1">
      <c r="E25579"/>
    </row>
    <row r="25580" spans="5:5" ht="14.4" thickTop="1" thickBot="1">
      <c r="E25580"/>
    </row>
    <row r="25581" spans="5:5" ht="14.4" thickTop="1" thickBot="1">
      <c r="E25581"/>
    </row>
    <row r="25582" spans="5:5" ht="14.4" thickTop="1" thickBot="1">
      <c r="E25582"/>
    </row>
    <row r="25583" spans="5:5" ht="14.4" thickTop="1" thickBot="1">
      <c r="E25583"/>
    </row>
    <row r="25584" spans="5:5" ht="14.4" thickTop="1" thickBot="1">
      <c r="E25584"/>
    </row>
    <row r="25585" spans="5:5" ht="14.4" thickTop="1" thickBot="1">
      <c r="E25585"/>
    </row>
    <row r="25586" spans="5:5" ht="14.4" thickTop="1" thickBot="1">
      <c r="E25586"/>
    </row>
    <row r="25587" spans="5:5" ht="14.4" thickTop="1" thickBot="1">
      <c r="E25587"/>
    </row>
    <row r="25588" spans="5:5" ht="14.4" thickTop="1" thickBot="1">
      <c r="E25588"/>
    </row>
    <row r="25589" spans="5:5" ht="14.4" thickTop="1" thickBot="1">
      <c r="E25589"/>
    </row>
    <row r="25590" spans="5:5" ht="14.4" thickTop="1" thickBot="1">
      <c r="E25590"/>
    </row>
    <row r="25591" spans="5:5" ht="14.4" thickTop="1" thickBot="1">
      <c r="E25591"/>
    </row>
    <row r="25592" spans="5:5" ht="14.4" thickTop="1" thickBot="1">
      <c r="E25592"/>
    </row>
    <row r="25593" spans="5:5" ht="14.4" thickTop="1" thickBot="1">
      <c r="E25593"/>
    </row>
    <row r="25594" spans="5:5" ht="14.4" thickTop="1" thickBot="1">
      <c r="E25594"/>
    </row>
    <row r="25595" spans="5:5" ht="14.4" thickTop="1" thickBot="1">
      <c r="E25595"/>
    </row>
    <row r="25596" spans="5:5" ht="14.4" thickTop="1" thickBot="1">
      <c r="E25596"/>
    </row>
    <row r="25597" spans="5:5" ht="14.4" thickTop="1" thickBot="1">
      <c r="E25597"/>
    </row>
    <row r="25598" spans="5:5" ht="14.4" thickTop="1" thickBot="1">
      <c r="E25598"/>
    </row>
    <row r="25599" spans="5:5" ht="14.4" thickTop="1" thickBot="1">
      <c r="E25599"/>
    </row>
    <row r="25600" spans="5:5" ht="14.4" thickTop="1" thickBot="1">
      <c r="E25600"/>
    </row>
    <row r="25601" spans="5:5" ht="14.4" thickTop="1" thickBot="1">
      <c r="E25601"/>
    </row>
    <row r="25602" spans="5:5" ht="14.4" thickTop="1" thickBot="1">
      <c r="E25602"/>
    </row>
    <row r="25603" spans="5:5" ht="14.4" thickTop="1" thickBot="1">
      <c r="E25603"/>
    </row>
    <row r="25604" spans="5:5" ht="14.4" thickTop="1" thickBot="1">
      <c r="E25604"/>
    </row>
    <row r="25605" spans="5:5" ht="14.4" thickTop="1" thickBot="1">
      <c r="E25605"/>
    </row>
    <row r="25606" spans="5:5" ht="14.4" thickTop="1" thickBot="1">
      <c r="E25606"/>
    </row>
    <row r="25607" spans="5:5" ht="14.4" thickTop="1" thickBot="1">
      <c r="E25607"/>
    </row>
    <row r="25608" spans="5:5" ht="14.4" thickTop="1" thickBot="1">
      <c r="E25608"/>
    </row>
    <row r="25609" spans="5:5" ht="14.4" thickTop="1" thickBot="1">
      <c r="E25609"/>
    </row>
    <row r="25610" spans="5:5" ht="14.4" thickTop="1" thickBot="1">
      <c r="E25610"/>
    </row>
    <row r="25611" spans="5:5" ht="14.4" thickTop="1" thickBot="1">
      <c r="E25611"/>
    </row>
    <row r="25612" spans="5:5" ht="14.4" thickTop="1" thickBot="1">
      <c r="E25612"/>
    </row>
    <row r="25613" spans="5:5" ht="14.4" thickTop="1" thickBot="1">
      <c r="E25613"/>
    </row>
    <row r="25614" spans="5:5" ht="14.4" thickTop="1" thickBot="1">
      <c r="E25614"/>
    </row>
    <row r="25615" spans="5:5" ht="14.4" thickTop="1" thickBot="1">
      <c r="E25615"/>
    </row>
    <row r="25616" spans="5:5" ht="14.4" thickTop="1" thickBot="1">
      <c r="E25616"/>
    </row>
    <row r="25617" spans="5:5" ht="14.4" thickTop="1" thickBot="1">
      <c r="E25617"/>
    </row>
    <row r="25618" spans="5:5" ht="13.8" thickTop="1">
      <c r="E25618"/>
    </row>
    <row r="25619" spans="5:5">
      <c r="E25619"/>
    </row>
    <row r="25620" spans="5:5">
      <c r="E25620"/>
    </row>
    <row r="25621" spans="5:5">
      <c r="E25621"/>
    </row>
    <row r="25622" spans="5:5">
      <c r="E25622"/>
    </row>
    <row r="25623" spans="5:5">
      <c r="E25623"/>
    </row>
    <row r="25624" spans="5:5">
      <c r="E25624"/>
    </row>
    <row r="25625" spans="5:5">
      <c r="E25625"/>
    </row>
    <row r="25626" spans="5:5">
      <c r="E25626"/>
    </row>
    <row r="25627" spans="5:5">
      <c r="E25627"/>
    </row>
    <row r="25628" spans="5:5">
      <c r="E25628"/>
    </row>
    <row r="25629" spans="5:5">
      <c r="E25629"/>
    </row>
    <row r="25630" spans="5:5">
      <c r="E25630"/>
    </row>
    <row r="25631" spans="5:5" ht="13.8" thickBot="1">
      <c r="E25631"/>
    </row>
    <row r="25632" spans="5:5" ht="14.4" thickTop="1" thickBot="1">
      <c r="E25632"/>
    </row>
    <row r="25633" spans="5:5" ht="14.4" thickTop="1" thickBot="1">
      <c r="E25633"/>
    </row>
    <row r="25634" spans="5:5" ht="14.4" thickTop="1" thickBot="1">
      <c r="E25634"/>
    </row>
    <row r="25635" spans="5:5" ht="14.4" thickTop="1" thickBot="1">
      <c r="E25635"/>
    </row>
    <row r="25636" spans="5:5" ht="14.4" thickTop="1" thickBot="1">
      <c r="E25636"/>
    </row>
    <row r="25637" spans="5:5" ht="14.4" thickTop="1" thickBot="1">
      <c r="E25637"/>
    </row>
    <row r="25638" spans="5:5" ht="14.4" thickTop="1" thickBot="1">
      <c r="E25638"/>
    </row>
    <row r="25639" spans="5:5" ht="14.4" thickTop="1" thickBot="1">
      <c r="E25639"/>
    </row>
    <row r="25640" spans="5:5" ht="14.4" thickTop="1" thickBot="1">
      <c r="E25640"/>
    </row>
    <row r="25641" spans="5:5" ht="14.4" thickTop="1" thickBot="1">
      <c r="E25641"/>
    </row>
    <row r="25642" spans="5:5" ht="14.4" thickTop="1" thickBot="1">
      <c r="E25642"/>
    </row>
    <row r="25643" spans="5:5" ht="14.4" thickTop="1" thickBot="1">
      <c r="E25643"/>
    </row>
    <row r="25644" spans="5:5" ht="14.4" thickTop="1" thickBot="1">
      <c r="E25644"/>
    </row>
    <row r="25645" spans="5:5" ht="14.4" thickTop="1" thickBot="1">
      <c r="E25645"/>
    </row>
    <row r="25646" spans="5:5" ht="14.4" thickTop="1" thickBot="1">
      <c r="E25646"/>
    </row>
    <row r="25647" spans="5:5" ht="14.4" thickTop="1" thickBot="1">
      <c r="E25647"/>
    </row>
    <row r="25648" spans="5:5" ht="14.4" thickTop="1" thickBot="1">
      <c r="E25648"/>
    </row>
    <row r="25649" spans="5:5" ht="14.4" thickTop="1" thickBot="1">
      <c r="E25649"/>
    </row>
    <row r="25650" spans="5:5" ht="14.4" thickTop="1" thickBot="1">
      <c r="E25650"/>
    </row>
    <row r="25651" spans="5:5" ht="14.4" thickTop="1" thickBot="1">
      <c r="E25651"/>
    </row>
    <row r="25652" spans="5:5" ht="14.4" thickTop="1" thickBot="1">
      <c r="E25652"/>
    </row>
    <row r="25653" spans="5:5" ht="14.4" thickTop="1" thickBot="1">
      <c r="E25653"/>
    </row>
    <row r="25654" spans="5:5" ht="14.4" thickTop="1" thickBot="1">
      <c r="E25654"/>
    </row>
    <row r="25655" spans="5:5" ht="14.4" thickTop="1" thickBot="1">
      <c r="E25655"/>
    </row>
    <row r="25656" spans="5:5" ht="14.4" thickTop="1" thickBot="1">
      <c r="E25656"/>
    </row>
    <row r="25657" spans="5:5" ht="14.4" thickTop="1" thickBot="1">
      <c r="E25657"/>
    </row>
    <row r="25658" spans="5:5" ht="14.4" thickTop="1" thickBot="1">
      <c r="E25658"/>
    </row>
    <row r="25659" spans="5:5" ht="14.4" thickTop="1" thickBot="1">
      <c r="E25659"/>
    </row>
    <row r="25660" spans="5:5" ht="14.4" thickTop="1" thickBot="1">
      <c r="E25660"/>
    </row>
    <row r="25661" spans="5:5" ht="14.4" thickTop="1" thickBot="1">
      <c r="E25661"/>
    </row>
    <row r="25662" spans="5:5" ht="14.4" thickTop="1" thickBot="1">
      <c r="E25662"/>
    </row>
    <row r="25663" spans="5:5" ht="14.4" thickTop="1" thickBot="1">
      <c r="E25663"/>
    </row>
    <row r="25664" spans="5:5" ht="14.4" thickTop="1" thickBot="1">
      <c r="E25664"/>
    </row>
    <row r="25665" spans="5:5" ht="14.4" thickTop="1" thickBot="1">
      <c r="E25665"/>
    </row>
    <row r="25666" spans="5:5" ht="14.4" thickTop="1" thickBot="1">
      <c r="E25666"/>
    </row>
    <row r="25667" spans="5:5" ht="14.4" thickTop="1" thickBot="1">
      <c r="E25667"/>
    </row>
    <row r="25668" spans="5:5" ht="14.4" thickTop="1" thickBot="1">
      <c r="E25668"/>
    </row>
    <row r="25669" spans="5:5" ht="14.4" thickTop="1" thickBot="1">
      <c r="E25669"/>
    </row>
    <row r="25670" spans="5:5" ht="14.4" thickTop="1" thickBot="1">
      <c r="E25670"/>
    </row>
    <row r="25671" spans="5:5" ht="14.4" thickTop="1" thickBot="1">
      <c r="E25671"/>
    </row>
    <row r="25672" spans="5:5" ht="14.4" thickTop="1" thickBot="1">
      <c r="E25672"/>
    </row>
    <row r="25673" spans="5:5" ht="14.4" thickTop="1" thickBot="1">
      <c r="E25673"/>
    </row>
    <row r="25674" spans="5:5" ht="14.4" thickTop="1" thickBot="1">
      <c r="E25674"/>
    </row>
    <row r="25675" spans="5:5" ht="14.4" thickTop="1" thickBot="1">
      <c r="E25675"/>
    </row>
    <row r="25676" spans="5:5" ht="14.4" thickTop="1" thickBot="1">
      <c r="E25676"/>
    </row>
    <row r="25677" spans="5:5" ht="14.4" thickTop="1" thickBot="1">
      <c r="E25677"/>
    </row>
    <row r="25678" spans="5:5" ht="14.4" thickTop="1" thickBot="1">
      <c r="E25678"/>
    </row>
    <row r="25679" spans="5:5" ht="14.4" thickTop="1" thickBot="1">
      <c r="E25679"/>
    </row>
    <row r="25680" spans="5:5" ht="14.4" thickTop="1" thickBot="1">
      <c r="E25680"/>
    </row>
    <row r="25681" spans="5:5" ht="14.4" thickTop="1" thickBot="1">
      <c r="E25681"/>
    </row>
    <row r="25682" spans="5:5" ht="14.4" thickTop="1" thickBot="1">
      <c r="E25682"/>
    </row>
    <row r="25683" spans="5:5" ht="14.4" thickTop="1" thickBot="1">
      <c r="E25683"/>
    </row>
    <row r="25684" spans="5:5" ht="14.4" thickTop="1" thickBot="1">
      <c r="E25684"/>
    </row>
    <row r="25685" spans="5:5" ht="14.4" thickTop="1" thickBot="1">
      <c r="E25685"/>
    </row>
    <row r="25686" spans="5:5" ht="14.4" thickTop="1" thickBot="1">
      <c r="E25686"/>
    </row>
    <row r="25687" spans="5:5" ht="14.4" thickTop="1" thickBot="1">
      <c r="E25687"/>
    </row>
    <row r="25688" spans="5:5" ht="13.8" thickTop="1">
      <c r="E25688"/>
    </row>
    <row r="25689" spans="5:5">
      <c r="E25689"/>
    </row>
    <row r="25690" spans="5:5">
      <c r="E25690"/>
    </row>
    <row r="25691" spans="5:5">
      <c r="E25691"/>
    </row>
    <row r="25692" spans="5:5">
      <c r="E25692"/>
    </row>
    <row r="25693" spans="5:5">
      <c r="E25693"/>
    </row>
    <row r="25694" spans="5:5">
      <c r="E25694"/>
    </row>
    <row r="25695" spans="5:5">
      <c r="E25695"/>
    </row>
    <row r="25696" spans="5:5">
      <c r="E25696"/>
    </row>
    <row r="25697" spans="5:5">
      <c r="E25697"/>
    </row>
    <row r="25698" spans="5:5">
      <c r="E25698"/>
    </row>
    <row r="25699" spans="5:5">
      <c r="E25699"/>
    </row>
    <row r="25700" spans="5:5">
      <c r="E25700"/>
    </row>
    <row r="25701" spans="5:5" ht="13.8" thickBot="1">
      <c r="E25701"/>
    </row>
    <row r="25702" spans="5:5" ht="14.4" thickTop="1" thickBot="1">
      <c r="E25702"/>
    </row>
    <row r="25703" spans="5:5" ht="14.4" thickTop="1" thickBot="1">
      <c r="E25703"/>
    </row>
    <row r="25704" spans="5:5" ht="14.4" thickTop="1" thickBot="1">
      <c r="E25704"/>
    </row>
    <row r="25705" spans="5:5" ht="14.4" thickTop="1" thickBot="1">
      <c r="E25705"/>
    </row>
    <row r="25706" spans="5:5" ht="14.4" thickTop="1" thickBot="1">
      <c r="E25706"/>
    </row>
    <row r="25707" spans="5:5" ht="14.4" thickTop="1" thickBot="1">
      <c r="E25707"/>
    </row>
    <row r="25708" spans="5:5" ht="14.4" thickTop="1" thickBot="1">
      <c r="E25708"/>
    </row>
    <row r="25709" spans="5:5" ht="14.4" thickTop="1" thickBot="1">
      <c r="E25709"/>
    </row>
    <row r="25710" spans="5:5" ht="14.4" thickTop="1" thickBot="1">
      <c r="E25710"/>
    </row>
    <row r="25711" spans="5:5" ht="14.4" thickTop="1" thickBot="1">
      <c r="E25711"/>
    </row>
    <row r="25712" spans="5:5" ht="14.4" thickTop="1" thickBot="1">
      <c r="E25712"/>
    </row>
    <row r="25713" spans="5:5" ht="14.4" thickTop="1" thickBot="1">
      <c r="E25713"/>
    </row>
    <row r="25714" spans="5:5" ht="14.4" thickTop="1" thickBot="1">
      <c r="E25714"/>
    </row>
    <row r="25715" spans="5:5" ht="14.4" thickTop="1" thickBot="1">
      <c r="E25715"/>
    </row>
    <row r="25716" spans="5:5" ht="14.4" thickTop="1" thickBot="1">
      <c r="E25716"/>
    </row>
    <row r="25717" spans="5:5" ht="14.4" thickTop="1" thickBot="1">
      <c r="E25717"/>
    </row>
    <row r="25718" spans="5:5" ht="14.4" thickTop="1" thickBot="1">
      <c r="E25718"/>
    </row>
    <row r="25719" spans="5:5" ht="14.4" thickTop="1" thickBot="1">
      <c r="E25719"/>
    </row>
    <row r="25720" spans="5:5" ht="14.4" thickTop="1" thickBot="1">
      <c r="E25720"/>
    </row>
    <row r="25721" spans="5:5" ht="14.4" thickTop="1" thickBot="1">
      <c r="E25721"/>
    </row>
    <row r="25722" spans="5:5" ht="14.4" thickTop="1" thickBot="1">
      <c r="E25722"/>
    </row>
    <row r="25723" spans="5:5" ht="14.4" thickTop="1" thickBot="1">
      <c r="E25723"/>
    </row>
    <row r="25724" spans="5:5" ht="14.4" thickTop="1" thickBot="1">
      <c r="E25724"/>
    </row>
    <row r="25725" spans="5:5" ht="14.4" thickTop="1" thickBot="1">
      <c r="E25725"/>
    </row>
    <row r="25726" spans="5:5" ht="14.4" thickTop="1" thickBot="1">
      <c r="E25726"/>
    </row>
    <row r="25727" spans="5:5" ht="14.4" thickTop="1" thickBot="1">
      <c r="E25727"/>
    </row>
    <row r="25728" spans="5:5" ht="14.4" thickTop="1" thickBot="1">
      <c r="E25728"/>
    </row>
    <row r="25729" spans="5:5" ht="14.4" thickTop="1" thickBot="1">
      <c r="E25729"/>
    </row>
    <row r="25730" spans="5:5" ht="14.4" thickTop="1" thickBot="1">
      <c r="E25730"/>
    </row>
    <row r="25731" spans="5:5" ht="14.4" thickTop="1" thickBot="1">
      <c r="E25731"/>
    </row>
    <row r="25732" spans="5:5" ht="14.4" thickTop="1" thickBot="1">
      <c r="E25732"/>
    </row>
    <row r="25733" spans="5:5" ht="14.4" thickTop="1" thickBot="1">
      <c r="E25733"/>
    </row>
    <row r="25734" spans="5:5" ht="14.4" thickTop="1" thickBot="1">
      <c r="E25734"/>
    </row>
    <row r="25735" spans="5:5" ht="14.4" thickTop="1" thickBot="1">
      <c r="E25735"/>
    </row>
    <row r="25736" spans="5:5" ht="14.4" thickTop="1" thickBot="1">
      <c r="E25736"/>
    </row>
    <row r="25737" spans="5:5" ht="14.4" thickTop="1" thickBot="1">
      <c r="E25737"/>
    </row>
    <row r="25738" spans="5:5" ht="14.4" thickTop="1" thickBot="1">
      <c r="E25738"/>
    </row>
    <row r="25739" spans="5:5" ht="14.4" thickTop="1" thickBot="1">
      <c r="E25739"/>
    </row>
    <row r="25740" spans="5:5" ht="14.4" thickTop="1" thickBot="1">
      <c r="E25740"/>
    </row>
    <row r="25741" spans="5:5" ht="14.4" thickTop="1" thickBot="1">
      <c r="E25741"/>
    </row>
    <row r="25742" spans="5:5" ht="14.4" thickTop="1" thickBot="1">
      <c r="E25742"/>
    </row>
    <row r="25743" spans="5:5" ht="14.4" thickTop="1" thickBot="1">
      <c r="E25743"/>
    </row>
    <row r="25744" spans="5:5" ht="14.4" thickTop="1" thickBot="1">
      <c r="E25744"/>
    </row>
    <row r="25745" spans="5:5" ht="14.4" thickTop="1" thickBot="1">
      <c r="E25745"/>
    </row>
    <row r="25746" spans="5:5" ht="14.4" thickTop="1" thickBot="1">
      <c r="E25746"/>
    </row>
    <row r="25747" spans="5:5" ht="14.4" thickTop="1" thickBot="1">
      <c r="E25747"/>
    </row>
    <row r="25748" spans="5:5" ht="14.4" thickTop="1" thickBot="1">
      <c r="E25748"/>
    </row>
    <row r="25749" spans="5:5" ht="14.4" thickTop="1" thickBot="1">
      <c r="E25749"/>
    </row>
    <row r="25750" spans="5:5" ht="14.4" thickTop="1" thickBot="1">
      <c r="E25750"/>
    </row>
    <row r="25751" spans="5:5" ht="14.4" thickTop="1" thickBot="1">
      <c r="E25751"/>
    </row>
    <row r="25752" spans="5:5" ht="14.4" thickTop="1" thickBot="1">
      <c r="E25752"/>
    </row>
    <row r="25753" spans="5:5" ht="14.4" thickTop="1" thickBot="1">
      <c r="E25753"/>
    </row>
    <row r="25754" spans="5:5" ht="14.4" thickTop="1" thickBot="1">
      <c r="E25754"/>
    </row>
    <row r="25755" spans="5:5" ht="14.4" thickTop="1" thickBot="1">
      <c r="E25755"/>
    </row>
    <row r="25756" spans="5:5" ht="14.4" thickTop="1" thickBot="1">
      <c r="E25756"/>
    </row>
    <row r="25757" spans="5:5" ht="14.4" thickTop="1" thickBot="1">
      <c r="E25757"/>
    </row>
    <row r="25758" spans="5:5" ht="13.8" thickTop="1">
      <c r="E25758"/>
    </row>
    <row r="25759" spans="5:5">
      <c r="E25759"/>
    </row>
    <row r="25760" spans="5:5">
      <c r="E25760"/>
    </row>
    <row r="25761" spans="5:5">
      <c r="E25761"/>
    </row>
    <row r="25762" spans="5:5">
      <c r="E25762"/>
    </row>
    <row r="25763" spans="5:5">
      <c r="E25763"/>
    </row>
    <row r="25764" spans="5:5">
      <c r="E25764"/>
    </row>
    <row r="25765" spans="5:5">
      <c r="E25765"/>
    </row>
    <row r="25766" spans="5:5">
      <c r="E25766"/>
    </row>
    <row r="25767" spans="5:5">
      <c r="E25767"/>
    </row>
    <row r="25768" spans="5:5">
      <c r="E25768"/>
    </row>
    <row r="25769" spans="5:5">
      <c r="E25769"/>
    </row>
    <row r="25770" spans="5:5">
      <c r="E25770"/>
    </row>
    <row r="25771" spans="5:5" ht="13.8" thickBot="1">
      <c r="E25771"/>
    </row>
    <row r="25772" spans="5:5" ht="14.4" thickTop="1" thickBot="1">
      <c r="E25772"/>
    </row>
    <row r="25773" spans="5:5" ht="14.4" thickTop="1" thickBot="1">
      <c r="E25773"/>
    </row>
    <row r="25774" spans="5:5" ht="14.4" thickTop="1" thickBot="1">
      <c r="E25774"/>
    </row>
    <row r="25775" spans="5:5" ht="14.4" thickTop="1" thickBot="1">
      <c r="E25775"/>
    </row>
    <row r="25776" spans="5:5" ht="14.4" thickTop="1" thickBot="1">
      <c r="E25776"/>
    </row>
    <row r="25777" spans="5:5" ht="14.4" thickTop="1" thickBot="1">
      <c r="E25777"/>
    </row>
    <row r="25778" spans="5:5" ht="14.4" thickTop="1" thickBot="1">
      <c r="E25778"/>
    </row>
    <row r="25779" spans="5:5" ht="14.4" thickTop="1" thickBot="1">
      <c r="E25779"/>
    </row>
    <row r="25780" spans="5:5" ht="14.4" thickTop="1" thickBot="1">
      <c r="E25780"/>
    </row>
    <row r="25781" spans="5:5" ht="14.4" thickTop="1" thickBot="1">
      <c r="E25781"/>
    </row>
    <row r="25782" spans="5:5" ht="14.4" thickTop="1" thickBot="1">
      <c r="E25782"/>
    </row>
    <row r="25783" spans="5:5" ht="14.4" thickTop="1" thickBot="1">
      <c r="E25783"/>
    </row>
    <row r="25784" spans="5:5" ht="14.4" thickTop="1" thickBot="1">
      <c r="E25784"/>
    </row>
    <row r="25785" spans="5:5" ht="14.4" thickTop="1" thickBot="1">
      <c r="E25785"/>
    </row>
    <row r="25786" spans="5:5" ht="14.4" thickTop="1" thickBot="1">
      <c r="E25786"/>
    </row>
    <row r="25787" spans="5:5" ht="14.4" thickTop="1" thickBot="1">
      <c r="E25787"/>
    </row>
    <row r="25788" spans="5:5" ht="14.4" thickTop="1" thickBot="1">
      <c r="E25788"/>
    </row>
    <row r="25789" spans="5:5" ht="14.4" thickTop="1" thickBot="1">
      <c r="E25789"/>
    </row>
    <row r="25790" spans="5:5" ht="14.4" thickTop="1" thickBot="1">
      <c r="E25790"/>
    </row>
    <row r="25791" spans="5:5" ht="14.4" thickTop="1" thickBot="1">
      <c r="E25791"/>
    </row>
    <row r="25792" spans="5:5" ht="14.4" thickTop="1" thickBot="1">
      <c r="E25792"/>
    </row>
    <row r="25793" spans="5:5" ht="14.4" thickTop="1" thickBot="1">
      <c r="E25793"/>
    </row>
    <row r="25794" spans="5:5" ht="14.4" thickTop="1" thickBot="1">
      <c r="E25794"/>
    </row>
    <row r="25795" spans="5:5" ht="14.4" thickTop="1" thickBot="1">
      <c r="E25795"/>
    </row>
    <row r="25796" spans="5:5" ht="14.4" thickTop="1" thickBot="1">
      <c r="E25796"/>
    </row>
    <row r="25797" spans="5:5" ht="14.4" thickTop="1" thickBot="1">
      <c r="E25797"/>
    </row>
    <row r="25798" spans="5:5" ht="14.4" thickTop="1" thickBot="1">
      <c r="E25798"/>
    </row>
    <row r="25799" spans="5:5" ht="14.4" thickTop="1" thickBot="1">
      <c r="E25799"/>
    </row>
    <row r="25800" spans="5:5" ht="14.4" thickTop="1" thickBot="1">
      <c r="E25800"/>
    </row>
    <row r="25801" spans="5:5" ht="14.4" thickTop="1" thickBot="1">
      <c r="E25801"/>
    </row>
    <row r="25802" spans="5:5" ht="14.4" thickTop="1" thickBot="1">
      <c r="E25802"/>
    </row>
    <row r="25803" spans="5:5" ht="14.4" thickTop="1" thickBot="1">
      <c r="E25803"/>
    </row>
    <row r="25804" spans="5:5" ht="14.4" thickTop="1" thickBot="1">
      <c r="E25804"/>
    </row>
    <row r="25805" spans="5:5" ht="14.4" thickTop="1" thickBot="1">
      <c r="E25805"/>
    </row>
    <row r="25806" spans="5:5" ht="14.4" thickTop="1" thickBot="1">
      <c r="E25806"/>
    </row>
    <row r="25807" spans="5:5" ht="14.4" thickTop="1" thickBot="1">
      <c r="E25807"/>
    </row>
    <row r="25808" spans="5:5" ht="14.4" thickTop="1" thickBot="1">
      <c r="E25808"/>
    </row>
    <row r="25809" spans="5:5" ht="14.4" thickTop="1" thickBot="1">
      <c r="E25809"/>
    </row>
    <row r="25810" spans="5:5" ht="14.4" thickTop="1" thickBot="1">
      <c r="E25810"/>
    </row>
    <row r="25811" spans="5:5" ht="14.4" thickTop="1" thickBot="1">
      <c r="E25811"/>
    </row>
    <row r="25812" spans="5:5" ht="14.4" thickTop="1" thickBot="1">
      <c r="E25812"/>
    </row>
    <row r="25813" spans="5:5" ht="14.4" thickTop="1" thickBot="1">
      <c r="E25813"/>
    </row>
    <row r="25814" spans="5:5" ht="14.4" thickTop="1" thickBot="1">
      <c r="E25814"/>
    </row>
    <row r="25815" spans="5:5" ht="14.4" thickTop="1" thickBot="1">
      <c r="E25815"/>
    </row>
    <row r="25816" spans="5:5" ht="14.4" thickTop="1" thickBot="1">
      <c r="E25816"/>
    </row>
    <row r="25817" spans="5:5" ht="14.4" thickTop="1" thickBot="1">
      <c r="E25817"/>
    </row>
    <row r="25818" spans="5:5" ht="14.4" thickTop="1" thickBot="1">
      <c r="E25818"/>
    </row>
    <row r="25819" spans="5:5" ht="14.4" thickTop="1" thickBot="1">
      <c r="E25819"/>
    </row>
    <row r="25820" spans="5:5" ht="14.4" thickTop="1" thickBot="1">
      <c r="E25820"/>
    </row>
    <row r="25821" spans="5:5" ht="14.4" thickTop="1" thickBot="1">
      <c r="E25821"/>
    </row>
    <row r="25822" spans="5:5" ht="14.4" thickTop="1" thickBot="1">
      <c r="E25822"/>
    </row>
    <row r="25823" spans="5:5" ht="14.4" thickTop="1" thickBot="1">
      <c r="E25823"/>
    </row>
    <row r="25824" spans="5:5" ht="14.4" thickTop="1" thickBot="1">
      <c r="E25824"/>
    </row>
    <row r="25825" spans="5:5" ht="14.4" thickTop="1" thickBot="1">
      <c r="E25825"/>
    </row>
    <row r="25826" spans="5:5" ht="14.4" thickTop="1" thickBot="1">
      <c r="E25826"/>
    </row>
    <row r="25827" spans="5:5" ht="14.4" thickTop="1" thickBot="1">
      <c r="E25827"/>
    </row>
    <row r="25828" spans="5:5" ht="13.8" thickTop="1">
      <c r="E25828"/>
    </row>
    <row r="25829" spans="5:5">
      <c r="E25829"/>
    </row>
    <row r="25830" spans="5:5">
      <c r="E25830"/>
    </row>
    <row r="25831" spans="5:5">
      <c r="E25831"/>
    </row>
    <row r="25832" spans="5:5">
      <c r="E25832"/>
    </row>
    <row r="25833" spans="5:5">
      <c r="E25833"/>
    </row>
    <row r="25834" spans="5:5">
      <c r="E25834"/>
    </row>
    <row r="25835" spans="5:5">
      <c r="E25835"/>
    </row>
    <row r="25836" spans="5:5">
      <c r="E25836"/>
    </row>
    <row r="25837" spans="5:5">
      <c r="E25837"/>
    </row>
    <row r="25838" spans="5:5">
      <c r="E25838"/>
    </row>
    <row r="25839" spans="5:5">
      <c r="E25839"/>
    </row>
    <row r="25840" spans="5:5">
      <c r="E25840"/>
    </row>
    <row r="25841" spans="5:5" ht="13.8" thickBot="1">
      <c r="E25841"/>
    </row>
    <row r="25842" spans="5:5" ht="14.4" thickTop="1" thickBot="1">
      <c r="E25842"/>
    </row>
    <row r="25843" spans="5:5" ht="14.4" thickTop="1" thickBot="1">
      <c r="E25843"/>
    </row>
    <row r="25844" spans="5:5" ht="14.4" thickTop="1" thickBot="1">
      <c r="E25844"/>
    </row>
    <row r="25845" spans="5:5" ht="14.4" thickTop="1" thickBot="1">
      <c r="E25845"/>
    </row>
    <row r="25846" spans="5:5" ht="14.4" thickTop="1" thickBot="1">
      <c r="E25846"/>
    </row>
    <row r="25847" spans="5:5" ht="14.4" thickTop="1" thickBot="1">
      <c r="E25847"/>
    </row>
    <row r="25848" spans="5:5" ht="14.4" thickTop="1" thickBot="1">
      <c r="E25848"/>
    </row>
    <row r="25849" spans="5:5" ht="14.4" thickTop="1" thickBot="1">
      <c r="E25849"/>
    </row>
    <row r="25850" spans="5:5" ht="14.4" thickTop="1" thickBot="1">
      <c r="E25850"/>
    </row>
    <row r="25851" spans="5:5" ht="14.4" thickTop="1" thickBot="1">
      <c r="E25851"/>
    </row>
    <row r="25852" spans="5:5" ht="14.4" thickTop="1" thickBot="1">
      <c r="E25852"/>
    </row>
    <row r="25853" spans="5:5" ht="14.4" thickTop="1" thickBot="1">
      <c r="E25853"/>
    </row>
    <row r="25854" spans="5:5" ht="14.4" thickTop="1" thickBot="1">
      <c r="E25854"/>
    </row>
    <row r="25855" spans="5:5" ht="14.4" thickTop="1" thickBot="1">
      <c r="E25855"/>
    </row>
    <row r="25856" spans="5:5" ht="14.4" thickTop="1" thickBot="1">
      <c r="E25856"/>
    </row>
    <row r="25857" spans="5:5" ht="14.4" thickTop="1" thickBot="1">
      <c r="E25857"/>
    </row>
    <row r="25858" spans="5:5" ht="14.4" thickTop="1" thickBot="1">
      <c r="E25858"/>
    </row>
    <row r="25859" spans="5:5" ht="14.4" thickTop="1" thickBot="1">
      <c r="E25859"/>
    </row>
    <row r="25860" spans="5:5" ht="14.4" thickTop="1" thickBot="1">
      <c r="E25860"/>
    </row>
    <row r="25861" spans="5:5" ht="14.4" thickTop="1" thickBot="1">
      <c r="E25861"/>
    </row>
    <row r="25862" spans="5:5" ht="14.4" thickTop="1" thickBot="1">
      <c r="E25862"/>
    </row>
    <row r="25863" spans="5:5" ht="14.4" thickTop="1" thickBot="1">
      <c r="E25863"/>
    </row>
    <row r="25864" spans="5:5" ht="14.4" thickTop="1" thickBot="1">
      <c r="E25864"/>
    </row>
    <row r="25865" spans="5:5" ht="14.4" thickTop="1" thickBot="1">
      <c r="E25865"/>
    </row>
    <row r="25866" spans="5:5" ht="14.4" thickTop="1" thickBot="1">
      <c r="E25866"/>
    </row>
    <row r="25867" spans="5:5" ht="14.4" thickTop="1" thickBot="1">
      <c r="E25867"/>
    </row>
    <row r="25868" spans="5:5" ht="14.4" thickTop="1" thickBot="1">
      <c r="E25868"/>
    </row>
    <row r="25869" spans="5:5" ht="14.4" thickTop="1" thickBot="1">
      <c r="E25869"/>
    </row>
    <row r="25870" spans="5:5" ht="14.4" thickTop="1" thickBot="1">
      <c r="E25870"/>
    </row>
    <row r="25871" spans="5:5" ht="14.4" thickTop="1" thickBot="1">
      <c r="E25871"/>
    </row>
    <row r="25872" spans="5:5" ht="14.4" thickTop="1" thickBot="1">
      <c r="E25872"/>
    </row>
    <row r="25873" spans="5:5" ht="14.4" thickTop="1" thickBot="1">
      <c r="E25873"/>
    </row>
    <row r="25874" spans="5:5" ht="14.4" thickTop="1" thickBot="1">
      <c r="E25874"/>
    </row>
    <row r="25875" spans="5:5" ht="14.4" thickTop="1" thickBot="1">
      <c r="E25875"/>
    </row>
    <row r="25876" spans="5:5" ht="14.4" thickTop="1" thickBot="1">
      <c r="E25876"/>
    </row>
    <row r="25877" spans="5:5" ht="14.4" thickTop="1" thickBot="1">
      <c r="E25877"/>
    </row>
    <row r="25878" spans="5:5" ht="14.4" thickTop="1" thickBot="1">
      <c r="E25878"/>
    </row>
    <row r="25879" spans="5:5" ht="14.4" thickTop="1" thickBot="1">
      <c r="E25879"/>
    </row>
    <row r="25880" spans="5:5" ht="14.4" thickTop="1" thickBot="1">
      <c r="E25880"/>
    </row>
    <row r="25881" spans="5:5" ht="14.4" thickTop="1" thickBot="1">
      <c r="E25881"/>
    </row>
    <row r="25882" spans="5:5" ht="14.4" thickTop="1" thickBot="1">
      <c r="E25882"/>
    </row>
    <row r="25883" spans="5:5" ht="14.4" thickTop="1" thickBot="1">
      <c r="E25883"/>
    </row>
    <row r="25884" spans="5:5" ht="14.4" thickTop="1" thickBot="1">
      <c r="E25884"/>
    </row>
    <row r="25885" spans="5:5" ht="14.4" thickTop="1" thickBot="1">
      <c r="E25885"/>
    </row>
    <row r="25886" spans="5:5" ht="14.4" thickTop="1" thickBot="1">
      <c r="E25886"/>
    </row>
    <row r="25887" spans="5:5" ht="14.4" thickTop="1" thickBot="1">
      <c r="E25887"/>
    </row>
    <row r="25888" spans="5:5" ht="14.4" thickTop="1" thickBot="1">
      <c r="E25888"/>
    </row>
    <row r="25889" spans="5:5" ht="14.4" thickTop="1" thickBot="1">
      <c r="E25889"/>
    </row>
    <row r="25890" spans="5:5" ht="14.4" thickTop="1" thickBot="1">
      <c r="E25890"/>
    </row>
    <row r="25891" spans="5:5" ht="14.4" thickTop="1" thickBot="1">
      <c r="E25891"/>
    </row>
    <row r="25892" spans="5:5" ht="14.4" thickTop="1" thickBot="1">
      <c r="E25892"/>
    </row>
    <row r="25893" spans="5:5" ht="14.4" thickTop="1" thickBot="1">
      <c r="E25893"/>
    </row>
    <row r="25894" spans="5:5" ht="14.4" thickTop="1" thickBot="1">
      <c r="E25894"/>
    </row>
    <row r="25895" spans="5:5" ht="14.4" thickTop="1" thickBot="1">
      <c r="E25895"/>
    </row>
    <row r="25896" spans="5:5" ht="14.4" thickTop="1" thickBot="1">
      <c r="E25896"/>
    </row>
    <row r="25897" spans="5:5" ht="14.4" thickTop="1" thickBot="1">
      <c r="E25897"/>
    </row>
    <row r="25898" spans="5:5" ht="13.8" thickTop="1">
      <c r="E25898"/>
    </row>
    <row r="25899" spans="5:5">
      <c r="E25899"/>
    </row>
    <row r="25900" spans="5:5">
      <c r="E25900"/>
    </row>
    <row r="25901" spans="5:5">
      <c r="E25901"/>
    </row>
    <row r="25902" spans="5:5">
      <c r="E25902"/>
    </row>
    <row r="25903" spans="5:5">
      <c r="E25903"/>
    </row>
    <row r="25904" spans="5:5">
      <c r="E25904"/>
    </row>
    <row r="25905" spans="5:5">
      <c r="E25905"/>
    </row>
    <row r="25906" spans="5:5">
      <c r="E25906"/>
    </row>
    <row r="25907" spans="5:5">
      <c r="E25907"/>
    </row>
    <row r="25908" spans="5:5">
      <c r="E25908"/>
    </row>
    <row r="25909" spans="5:5">
      <c r="E25909"/>
    </row>
    <row r="25910" spans="5:5">
      <c r="E25910"/>
    </row>
    <row r="25911" spans="5:5" ht="13.8" thickBot="1">
      <c r="E25911"/>
    </row>
    <row r="25912" spans="5:5" ht="14.4" thickTop="1" thickBot="1">
      <c r="E25912"/>
    </row>
    <row r="25913" spans="5:5" ht="14.4" thickTop="1" thickBot="1">
      <c r="E25913"/>
    </row>
    <row r="25914" spans="5:5" ht="14.4" thickTop="1" thickBot="1">
      <c r="E25914"/>
    </row>
    <row r="25915" spans="5:5" ht="14.4" thickTop="1" thickBot="1">
      <c r="E25915"/>
    </row>
    <row r="25916" spans="5:5" ht="14.4" thickTop="1" thickBot="1">
      <c r="E25916"/>
    </row>
    <row r="25917" spans="5:5" ht="14.4" thickTop="1" thickBot="1">
      <c r="E25917"/>
    </row>
    <row r="25918" spans="5:5" ht="14.4" thickTop="1" thickBot="1">
      <c r="E25918"/>
    </row>
    <row r="25919" spans="5:5" ht="14.4" thickTop="1" thickBot="1">
      <c r="E25919"/>
    </row>
    <row r="25920" spans="5:5" ht="14.4" thickTop="1" thickBot="1">
      <c r="E25920"/>
    </row>
    <row r="25921" spans="5:5" ht="14.4" thickTop="1" thickBot="1">
      <c r="E25921"/>
    </row>
    <row r="25922" spans="5:5" ht="14.4" thickTop="1" thickBot="1">
      <c r="E25922"/>
    </row>
    <row r="25923" spans="5:5" ht="14.4" thickTop="1" thickBot="1">
      <c r="E25923"/>
    </row>
    <row r="25924" spans="5:5" ht="14.4" thickTop="1" thickBot="1">
      <c r="E25924"/>
    </row>
    <row r="25925" spans="5:5" ht="14.4" thickTop="1" thickBot="1">
      <c r="E25925"/>
    </row>
    <row r="25926" spans="5:5" ht="14.4" thickTop="1" thickBot="1">
      <c r="E25926"/>
    </row>
    <row r="25927" spans="5:5" ht="14.4" thickTop="1" thickBot="1">
      <c r="E25927"/>
    </row>
    <row r="25928" spans="5:5" ht="14.4" thickTop="1" thickBot="1">
      <c r="E25928"/>
    </row>
    <row r="25929" spans="5:5" ht="14.4" thickTop="1" thickBot="1">
      <c r="E25929"/>
    </row>
    <row r="25930" spans="5:5" ht="14.4" thickTop="1" thickBot="1">
      <c r="E25930"/>
    </row>
    <row r="25931" spans="5:5" ht="14.4" thickTop="1" thickBot="1">
      <c r="E25931"/>
    </row>
    <row r="25932" spans="5:5" ht="14.4" thickTop="1" thickBot="1">
      <c r="E25932"/>
    </row>
    <row r="25933" spans="5:5" ht="14.4" thickTop="1" thickBot="1">
      <c r="E25933"/>
    </row>
    <row r="25934" spans="5:5" ht="14.4" thickTop="1" thickBot="1">
      <c r="E25934"/>
    </row>
    <row r="25935" spans="5:5" ht="14.4" thickTop="1" thickBot="1">
      <c r="E25935"/>
    </row>
    <row r="25936" spans="5:5" ht="14.4" thickTop="1" thickBot="1">
      <c r="E25936"/>
    </row>
    <row r="25937" spans="5:5" ht="14.4" thickTop="1" thickBot="1">
      <c r="E25937"/>
    </row>
    <row r="25938" spans="5:5" ht="14.4" thickTop="1" thickBot="1">
      <c r="E25938"/>
    </row>
    <row r="25939" spans="5:5" ht="14.4" thickTop="1" thickBot="1">
      <c r="E25939"/>
    </row>
    <row r="25940" spans="5:5" ht="14.4" thickTop="1" thickBot="1">
      <c r="E25940"/>
    </row>
    <row r="25941" spans="5:5" ht="14.4" thickTop="1" thickBot="1">
      <c r="E25941"/>
    </row>
    <row r="25942" spans="5:5" ht="14.4" thickTop="1" thickBot="1">
      <c r="E25942"/>
    </row>
    <row r="25943" spans="5:5" ht="14.4" thickTop="1" thickBot="1">
      <c r="E25943"/>
    </row>
    <row r="25944" spans="5:5" ht="14.4" thickTop="1" thickBot="1">
      <c r="E25944"/>
    </row>
    <row r="25945" spans="5:5" ht="14.4" thickTop="1" thickBot="1">
      <c r="E25945"/>
    </row>
    <row r="25946" spans="5:5" ht="14.4" thickTop="1" thickBot="1">
      <c r="E25946"/>
    </row>
    <row r="25947" spans="5:5" ht="14.4" thickTop="1" thickBot="1">
      <c r="E25947"/>
    </row>
    <row r="25948" spans="5:5" ht="14.4" thickTop="1" thickBot="1">
      <c r="E25948"/>
    </row>
    <row r="25949" spans="5:5" ht="14.4" thickTop="1" thickBot="1">
      <c r="E25949"/>
    </row>
    <row r="25950" spans="5:5" ht="14.4" thickTop="1" thickBot="1">
      <c r="E25950"/>
    </row>
    <row r="25951" spans="5:5" ht="14.4" thickTop="1" thickBot="1">
      <c r="E25951"/>
    </row>
    <row r="25952" spans="5:5" ht="14.4" thickTop="1" thickBot="1">
      <c r="E25952"/>
    </row>
    <row r="25953" spans="5:5" ht="14.4" thickTop="1" thickBot="1">
      <c r="E25953"/>
    </row>
    <row r="25954" spans="5:5" ht="14.4" thickTop="1" thickBot="1">
      <c r="E25954"/>
    </row>
    <row r="25955" spans="5:5" ht="14.4" thickTop="1" thickBot="1">
      <c r="E25955"/>
    </row>
    <row r="25956" spans="5:5" ht="14.4" thickTop="1" thickBot="1">
      <c r="E25956"/>
    </row>
    <row r="25957" spans="5:5" ht="14.4" thickTop="1" thickBot="1">
      <c r="E25957"/>
    </row>
    <row r="25958" spans="5:5" ht="14.4" thickTop="1" thickBot="1">
      <c r="E25958"/>
    </row>
    <row r="25959" spans="5:5" ht="14.4" thickTop="1" thickBot="1">
      <c r="E25959"/>
    </row>
    <row r="25960" spans="5:5" ht="14.4" thickTop="1" thickBot="1">
      <c r="E25960"/>
    </row>
    <row r="25961" spans="5:5" ht="14.4" thickTop="1" thickBot="1">
      <c r="E25961"/>
    </row>
    <row r="25962" spans="5:5" ht="14.4" thickTop="1" thickBot="1">
      <c r="E25962"/>
    </row>
    <row r="25963" spans="5:5" ht="14.4" thickTop="1" thickBot="1">
      <c r="E25963"/>
    </row>
    <row r="25964" spans="5:5" ht="14.4" thickTop="1" thickBot="1">
      <c r="E25964"/>
    </row>
    <row r="25965" spans="5:5" ht="14.4" thickTop="1" thickBot="1">
      <c r="E25965"/>
    </row>
    <row r="25966" spans="5:5" ht="14.4" thickTop="1" thickBot="1">
      <c r="E25966"/>
    </row>
    <row r="25967" spans="5:5" ht="14.4" thickTop="1" thickBot="1">
      <c r="E25967"/>
    </row>
    <row r="25968" spans="5:5" ht="13.8" thickTop="1">
      <c r="E25968"/>
    </row>
    <row r="25969" spans="5:5">
      <c r="E25969"/>
    </row>
    <row r="25970" spans="5:5">
      <c r="E25970"/>
    </row>
    <row r="25971" spans="5:5">
      <c r="E25971"/>
    </row>
    <row r="25972" spans="5:5">
      <c r="E25972"/>
    </row>
    <row r="25973" spans="5:5">
      <c r="E25973"/>
    </row>
    <row r="25974" spans="5:5">
      <c r="E25974"/>
    </row>
    <row r="25975" spans="5:5">
      <c r="E25975"/>
    </row>
    <row r="25976" spans="5:5">
      <c r="E25976"/>
    </row>
    <row r="25977" spans="5:5">
      <c r="E25977"/>
    </row>
    <row r="25978" spans="5:5">
      <c r="E25978"/>
    </row>
    <row r="25979" spans="5:5">
      <c r="E25979"/>
    </row>
    <row r="25980" spans="5:5">
      <c r="E25980"/>
    </row>
    <row r="25981" spans="5:5" ht="13.8" thickBot="1">
      <c r="E25981"/>
    </row>
    <row r="25982" spans="5:5" ht="14.4" thickTop="1" thickBot="1">
      <c r="E25982"/>
    </row>
    <row r="25983" spans="5:5" ht="14.4" thickTop="1" thickBot="1">
      <c r="E25983"/>
    </row>
    <row r="25984" spans="5:5" ht="14.4" thickTop="1" thickBot="1">
      <c r="E25984"/>
    </row>
    <row r="25985" spans="5:5" ht="14.4" thickTop="1" thickBot="1">
      <c r="E25985"/>
    </row>
    <row r="25986" spans="5:5" ht="14.4" thickTop="1" thickBot="1">
      <c r="E25986"/>
    </row>
    <row r="25987" spans="5:5" ht="14.4" thickTop="1" thickBot="1">
      <c r="E25987"/>
    </row>
    <row r="25988" spans="5:5" ht="14.4" thickTop="1" thickBot="1">
      <c r="E25988"/>
    </row>
    <row r="25989" spans="5:5" ht="14.4" thickTop="1" thickBot="1">
      <c r="E25989"/>
    </row>
    <row r="25990" spans="5:5" ht="14.4" thickTop="1" thickBot="1">
      <c r="E25990"/>
    </row>
    <row r="25991" spans="5:5" ht="14.4" thickTop="1" thickBot="1">
      <c r="E25991"/>
    </row>
    <row r="25992" spans="5:5" ht="14.4" thickTop="1" thickBot="1">
      <c r="E25992"/>
    </row>
    <row r="25993" spans="5:5" ht="14.4" thickTop="1" thickBot="1">
      <c r="E25993"/>
    </row>
    <row r="25994" spans="5:5" ht="14.4" thickTop="1" thickBot="1">
      <c r="E25994"/>
    </row>
    <row r="25995" spans="5:5" ht="14.4" thickTop="1" thickBot="1">
      <c r="E25995"/>
    </row>
    <row r="25996" spans="5:5" ht="14.4" thickTop="1" thickBot="1">
      <c r="E25996"/>
    </row>
    <row r="25997" spans="5:5" ht="14.4" thickTop="1" thickBot="1">
      <c r="E25997"/>
    </row>
    <row r="25998" spans="5:5" ht="14.4" thickTop="1" thickBot="1">
      <c r="E25998"/>
    </row>
    <row r="25999" spans="5:5" ht="14.4" thickTop="1" thickBot="1">
      <c r="E25999"/>
    </row>
    <row r="26000" spans="5:5" ht="14.4" thickTop="1" thickBot="1">
      <c r="E26000"/>
    </row>
    <row r="26001" spans="5:5" ht="14.4" thickTop="1" thickBot="1">
      <c r="E26001"/>
    </row>
    <row r="26002" spans="5:5" ht="14.4" thickTop="1" thickBot="1">
      <c r="E26002"/>
    </row>
    <row r="26003" spans="5:5" ht="14.4" thickTop="1" thickBot="1">
      <c r="E26003"/>
    </row>
    <row r="26004" spans="5:5" ht="14.4" thickTop="1" thickBot="1">
      <c r="E26004"/>
    </row>
    <row r="26005" spans="5:5" ht="14.4" thickTop="1" thickBot="1">
      <c r="E26005"/>
    </row>
    <row r="26006" spans="5:5" ht="14.4" thickTop="1" thickBot="1">
      <c r="E26006"/>
    </row>
    <row r="26007" spans="5:5" ht="14.4" thickTop="1" thickBot="1">
      <c r="E26007"/>
    </row>
    <row r="26008" spans="5:5" ht="14.4" thickTop="1" thickBot="1">
      <c r="E26008"/>
    </row>
    <row r="26009" spans="5:5" ht="14.4" thickTop="1" thickBot="1">
      <c r="E26009"/>
    </row>
    <row r="26010" spans="5:5" ht="14.4" thickTop="1" thickBot="1">
      <c r="E26010"/>
    </row>
    <row r="26011" spans="5:5" ht="14.4" thickTop="1" thickBot="1">
      <c r="E26011"/>
    </row>
    <row r="26012" spans="5:5" ht="14.4" thickTop="1" thickBot="1">
      <c r="E26012"/>
    </row>
    <row r="26013" spans="5:5" ht="14.4" thickTop="1" thickBot="1">
      <c r="E26013"/>
    </row>
    <row r="26014" spans="5:5" ht="14.4" thickTop="1" thickBot="1">
      <c r="E26014"/>
    </row>
    <row r="26015" spans="5:5" ht="14.4" thickTop="1" thickBot="1">
      <c r="E26015"/>
    </row>
    <row r="26016" spans="5:5" ht="14.4" thickTop="1" thickBot="1">
      <c r="E26016"/>
    </row>
    <row r="26017" spans="5:5" ht="14.4" thickTop="1" thickBot="1">
      <c r="E26017"/>
    </row>
    <row r="26018" spans="5:5" ht="14.4" thickTop="1" thickBot="1">
      <c r="E26018"/>
    </row>
    <row r="26019" spans="5:5" ht="14.4" thickTop="1" thickBot="1">
      <c r="E26019"/>
    </row>
    <row r="26020" spans="5:5" ht="14.4" thickTop="1" thickBot="1">
      <c r="E26020"/>
    </row>
    <row r="26021" spans="5:5" ht="14.4" thickTop="1" thickBot="1">
      <c r="E26021"/>
    </row>
    <row r="26022" spans="5:5" ht="14.4" thickTop="1" thickBot="1">
      <c r="E26022"/>
    </row>
    <row r="26023" spans="5:5" ht="14.4" thickTop="1" thickBot="1">
      <c r="E26023"/>
    </row>
    <row r="26024" spans="5:5" ht="14.4" thickTop="1" thickBot="1">
      <c r="E26024"/>
    </row>
    <row r="26025" spans="5:5" ht="14.4" thickTop="1" thickBot="1">
      <c r="E26025"/>
    </row>
    <row r="26026" spans="5:5" ht="14.4" thickTop="1" thickBot="1">
      <c r="E26026"/>
    </row>
    <row r="26027" spans="5:5" ht="14.4" thickTop="1" thickBot="1">
      <c r="E26027"/>
    </row>
    <row r="26028" spans="5:5" ht="14.4" thickTop="1" thickBot="1">
      <c r="E26028"/>
    </row>
    <row r="26029" spans="5:5" ht="14.4" thickTop="1" thickBot="1">
      <c r="E26029"/>
    </row>
    <row r="26030" spans="5:5" ht="14.4" thickTop="1" thickBot="1">
      <c r="E26030"/>
    </row>
    <row r="26031" spans="5:5" ht="14.4" thickTop="1" thickBot="1">
      <c r="E26031"/>
    </row>
    <row r="26032" spans="5:5" ht="14.4" thickTop="1" thickBot="1">
      <c r="E26032"/>
    </row>
    <row r="26033" spans="5:5" ht="14.4" thickTop="1" thickBot="1">
      <c r="E26033"/>
    </row>
    <row r="26034" spans="5:5" ht="14.4" thickTop="1" thickBot="1">
      <c r="E26034"/>
    </row>
    <row r="26035" spans="5:5" ht="14.4" thickTop="1" thickBot="1">
      <c r="E26035"/>
    </row>
    <row r="26036" spans="5:5" ht="14.4" thickTop="1" thickBot="1">
      <c r="E26036"/>
    </row>
    <row r="26037" spans="5:5" ht="14.4" thickTop="1" thickBot="1">
      <c r="E26037"/>
    </row>
    <row r="26038" spans="5:5" ht="13.8" thickTop="1">
      <c r="E26038"/>
    </row>
    <row r="26039" spans="5:5">
      <c r="E26039"/>
    </row>
    <row r="26040" spans="5:5">
      <c r="E26040"/>
    </row>
    <row r="26041" spans="5:5">
      <c r="E26041"/>
    </row>
    <row r="26042" spans="5:5">
      <c r="E26042"/>
    </row>
    <row r="26043" spans="5:5">
      <c r="E26043"/>
    </row>
    <row r="26044" spans="5:5">
      <c r="E26044"/>
    </row>
    <row r="26045" spans="5:5">
      <c r="E26045"/>
    </row>
    <row r="26046" spans="5:5">
      <c r="E26046"/>
    </row>
    <row r="26047" spans="5:5">
      <c r="E26047"/>
    </row>
    <row r="26048" spans="5:5">
      <c r="E26048"/>
    </row>
    <row r="26049" spans="5:5">
      <c r="E26049"/>
    </row>
    <row r="26050" spans="5:5">
      <c r="E26050"/>
    </row>
    <row r="26051" spans="5:5" ht="13.8" thickBot="1">
      <c r="E26051"/>
    </row>
    <row r="26052" spans="5:5" ht="14.4" thickTop="1" thickBot="1">
      <c r="E26052"/>
    </row>
    <row r="26053" spans="5:5" ht="14.4" thickTop="1" thickBot="1">
      <c r="E26053"/>
    </row>
    <row r="26054" spans="5:5" ht="14.4" thickTop="1" thickBot="1">
      <c r="E26054"/>
    </row>
    <row r="26055" spans="5:5" ht="14.4" thickTop="1" thickBot="1">
      <c r="E26055"/>
    </row>
    <row r="26056" spans="5:5" ht="14.4" thickTop="1" thickBot="1">
      <c r="E26056"/>
    </row>
    <row r="26057" spans="5:5" ht="14.4" thickTop="1" thickBot="1">
      <c r="E26057"/>
    </row>
    <row r="26058" spans="5:5" ht="14.4" thickTop="1" thickBot="1">
      <c r="E26058"/>
    </row>
    <row r="26059" spans="5:5" ht="14.4" thickTop="1" thickBot="1">
      <c r="E26059"/>
    </row>
    <row r="26060" spans="5:5" ht="14.4" thickTop="1" thickBot="1">
      <c r="E26060"/>
    </row>
    <row r="26061" spans="5:5" ht="14.4" thickTop="1" thickBot="1">
      <c r="E26061"/>
    </row>
    <row r="26062" spans="5:5" ht="14.4" thickTop="1" thickBot="1">
      <c r="E26062"/>
    </row>
    <row r="26063" spans="5:5" ht="14.4" thickTop="1" thickBot="1">
      <c r="E26063"/>
    </row>
    <row r="26064" spans="5:5" ht="14.4" thickTop="1" thickBot="1">
      <c r="E26064"/>
    </row>
    <row r="26065" spans="5:5" ht="14.4" thickTop="1" thickBot="1">
      <c r="E26065"/>
    </row>
    <row r="26066" spans="5:5" ht="14.4" thickTop="1" thickBot="1">
      <c r="E26066"/>
    </row>
    <row r="26067" spans="5:5" ht="14.4" thickTop="1" thickBot="1">
      <c r="E26067"/>
    </row>
    <row r="26068" spans="5:5" ht="14.4" thickTop="1" thickBot="1">
      <c r="E26068"/>
    </row>
    <row r="26069" spans="5:5" ht="14.4" thickTop="1" thickBot="1">
      <c r="E26069"/>
    </row>
    <row r="26070" spans="5:5" ht="14.4" thickTop="1" thickBot="1">
      <c r="E26070"/>
    </row>
    <row r="26071" spans="5:5" ht="14.4" thickTop="1" thickBot="1">
      <c r="E26071"/>
    </row>
    <row r="26072" spans="5:5" ht="14.4" thickTop="1" thickBot="1">
      <c r="E26072"/>
    </row>
    <row r="26073" spans="5:5" ht="14.4" thickTop="1" thickBot="1">
      <c r="E26073"/>
    </row>
    <row r="26074" spans="5:5" ht="14.4" thickTop="1" thickBot="1">
      <c r="E26074"/>
    </row>
    <row r="26075" spans="5:5" ht="14.4" thickTop="1" thickBot="1">
      <c r="E26075"/>
    </row>
    <row r="26076" spans="5:5" ht="14.4" thickTop="1" thickBot="1">
      <c r="E26076"/>
    </row>
    <row r="26077" spans="5:5" ht="14.4" thickTop="1" thickBot="1">
      <c r="E26077"/>
    </row>
    <row r="26078" spans="5:5" ht="14.4" thickTop="1" thickBot="1">
      <c r="E26078"/>
    </row>
    <row r="26079" spans="5:5" ht="14.4" thickTop="1" thickBot="1">
      <c r="E26079"/>
    </row>
    <row r="26080" spans="5:5" ht="14.4" thickTop="1" thickBot="1">
      <c r="E26080"/>
    </row>
    <row r="26081" spans="5:5" ht="14.4" thickTop="1" thickBot="1">
      <c r="E26081"/>
    </row>
    <row r="26082" spans="5:5" ht="14.4" thickTop="1" thickBot="1">
      <c r="E26082"/>
    </row>
    <row r="26083" spans="5:5" ht="14.4" thickTop="1" thickBot="1">
      <c r="E26083"/>
    </row>
    <row r="26084" spans="5:5" ht="14.4" thickTop="1" thickBot="1">
      <c r="E26084"/>
    </row>
    <row r="26085" spans="5:5" ht="14.4" thickTop="1" thickBot="1">
      <c r="E26085"/>
    </row>
    <row r="26086" spans="5:5" ht="14.4" thickTop="1" thickBot="1">
      <c r="E26086"/>
    </row>
    <row r="26087" spans="5:5" ht="14.4" thickTop="1" thickBot="1">
      <c r="E26087"/>
    </row>
    <row r="26088" spans="5:5" ht="14.4" thickTop="1" thickBot="1">
      <c r="E26088"/>
    </row>
    <row r="26089" spans="5:5" ht="14.4" thickTop="1" thickBot="1">
      <c r="E26089"/>
    </row>
    <row r="26090" spans="5:5" ht="14.4" thickTop="1" thickBot="1">
      <c r="E26090"/>
    </row>
    <row r="26091" spans="5:5" ht="14.4" thickTop="1" thickBot="1">
      <c r="E26091"/>
    </row>
    <row r="26092" spans="5:5" ht="14.4" thickTop="1" thickBot="1">
      <c r="E26092"/>
    </row>
    <row r="26093" spans="5:5" ht="14.4" thickTop="1" thickBot="1">
      <c r="E26093"/>
    </row>
    <row r="26094" spans="5:5" ht="14.4" thickTop="1" thickBot="1">
      <c r="E26094"/>
    </row>
    <row r="26095" spans="5:5" ht="14.4" thickTop="1" thickBot="1">
      <c r="E26095"/>
    </row>
    <row r="26096" spans="5:5" ht="14.4" thickTop="1" thickBot="1">
      <c r="E26096"/>
    </row>
    <row r="26097" spans="5:5" ht="14.4" thickTop="1" thickBot="1">
      <c r="E26097"/>
    </row>
    <row r="26098" spans="5:5" ht="14.4" thickTop="1" thickBot="1">
      <c r="E26098"/>
    </row>
    <row r="26099" spans="5:5" ht="14.4" thickTop="1" thickBot="1">
      <c r="E26099"/>
    </row>
    <row r="26100" spans="5:5" ht="14.4" thickTop="1" thickBot="1">
      <c r="E26100"/>
    </row>
    <row r="26101" spans="5:5" ht="14.4" thickTop="1" thickBot="1">
      <c r="E26101"/>
    </row>
    <row r="26102" spans="5:5" ht="14.4" thickTop="1" thickBot="1">
      <c r="E26102"/>
    </row>
    <row r="26103" spans="5:5" ht="14.4" thickTop="1" thickBot="1">
      <c r="E26103"/>
    </row>
    <row r="26104" spans="5:5" ht="14.4" thickTop="1" thickBot="1">
      <c r="E26104"/>
    </row>
    <row r="26105" spans="5:5" ht="14.4" thickTop="1" thickBot="1">
      <c r="E26105"/>
    </row>
    <row r="26106" spans="5:5" ht="14.4" thickTop="1" thickBot="1">
      <c r="E26106"/>
    </row>
    <row r="26107" spans="5:5" ht="14.4" thickTop="1" thickBot="1">
      <c r="E26107"/>
    </row>
    <row r="26108" spans="5:5" ht="13.8" thickTop="1">
      <c r="E26108"/>
    </row>
    <row r="26109" spans="5:5">
      <c r="E26109"/>
    </row>
    <row r="26110" spans="5:5">
      <c r="E26110"/>
    </row>
    <row r="26111" spans="5:5">
      <c r="E26111"/>
    </row>
    <row r="26112" spans="5:5">
      <c r="E26112"/>
    </row>
    <row r="26113" spans="5:5">
      <c r="E26113"/>
    </row>
    <row r="26114" spans="5:5">
      <c r="E26114"/>
    </row>
    <row r="26115" spans="5:5">
      <c r="E26115"/>
    </row>
    <row r="26116" spans="5:5">
      <c r="E26116"/>
    </row>
    <row r="26117" spans="5:5">
      <c r="E26117"/>
    </row>
    <row r="26118" spans="5:5">
      <c r="E26118"/>
    </row>
    <row r="26119" spans="5:5">
      <c r="E26119"/>
    </row>
    <row r="26120" spans="5:5">
      <c r="E26120"/>
    </row>
    <row r="26121" spans="5:5" ht="13.8" thickBot="1">
      <c r="E26121"/>
    </row>
    <row r="26122" spans="5:5" ht="14.4" thickTop="1" thickBot="1">
      <c r="E26122"/>
    </row>
    <row r="26123" spans="5:5" ht="14.4" thickTop="1" thickBot="1">
      <c r="E26123"/>
    </row>
    <row r="26124" spans="5:5" ht="14.4" thickTop="1" thickBot="1">
      <c r="E26124"/>
    </row>
    <row r="26125" spans="5:5" ht="14.4" thickTop="1" thickBot="1">
      <c r="E26125"/>
    </row>
    <row r="26126" spans="5:5" ht="14.4" thickTop="1" thickBot="1">
      <c r="E26126"/>
    </row>
    <row r="26127" spans="5:5" ht="14.4" thickTop="1" thickBot="1">
      <c r="E26127"/>
    </row>
    <row r="26128" spans="5:5" ht="14.4" thickTop="1" thickBot="1">
      <c r="E26128"/>
    </row>
    <row r="26129" spans="5:5" ht="14.4" thickTop="1" thickBot="1">
      <c r="E26129"/>
    </row>
    <row r="26130" spans="5:5" ht="14.4" thickTop="1" thickBot="1">
      <c r="E26130"/>
    </row>
    <row r="26131" spans="5:5" ht="14.4" thickTop="1" thickBot="1">
      <c r="E26131"/>
    </row>
    <row r="26132" spans="5:5" ht="14.4" thickTop="1" thickBot="1">
      <c r="E26132"/>
    </row>
    <row r="26133" spans="5:5" ht="14.4" thickTop="1" thickBot="1">
      <c r="E26133"/>
    </row>
    <row r="26134" spans="5:5" ht="14.4" thickTop="1" thickBot="1">
      <c r="E26134"/>
    </row>
    <row r="26135" spans="5:5" ht="14.4" thickTop="1" thickBot="1">
      <c r="E26135"/>
    </row>
    <row r="26136" spans="5:5" ht="14.4" thickTop="1" thickBot="1">
      <c r="E26136"/>
    </row>
    <row r="26137" spans="5:5" ht="14.4" thickTop="1" thickBot="1">
      <c r="E26137"/>
    </row>
    <row r="26138" spans="5:5" ht="14.4" thickTop="1" thickBot="1">
      <c r="E26138"/>
    </row>
    <row r="26139" spans="5:5" ht="14.4" thickTop="1" thickBot="1">
      <c r="E26139"/>
    </row>
    <row r="26140" spans="5:5" ht="14.4" thickTop="1" thickBot="1">
      <c r="E26140"/>
    </row>
    <row r="26141" spans="5:5" ht="14.4" thickTop="1" thickBot="1">
      <c r="E26141"/>
    </row>
    <row r="26142" spans="5:5" ht="14.4" thickTop="1" thickBot="1">
      <c r="E26142"/>
    </row>
    <row r="26143" spans="5:5" ht="14.4" thickTop="1" thickBot="1">
      <c r="E26143"/>
    </row>
    <row r="26144" spans="5:5" ht="14.4" thickTop="1" thickBot="1">
      <c r="E26144"/>
    </row>
    <row r="26145" spans="5:5" ht="14.4" thickTop="1" thickBot="1">
      <c r="E26145"/>
    </row>
    <row r="26146" spans="5:5" ht="14.4" thickTop="1" thickBot="1">
      <c r="E26146"/>
    </row>
    <row r="26147" spans="5:5" ht="14.4" thickTop="1" thickBot="1">
      <c r="E26147"/>
    </row>
    <row r="26148" spans="5:5" ht="14.4" thickTop="1" thickBot="1">
      <c r="E26148"/>
    </row>
    <row r="26149" spans="5:5" ht="14.4" thickTop="1" thickBot="1">
      <c r="E26149"/>
    </row>
    <row r="26150" spans="5:5" ht="14.4" thickTop="1" thickBot="1">
      <c r="E26150"/>
    </row>
    <row r="26151" spans="5:5" ht="14.4" thickTop="1" thickBot="1">
      <c r="E26151"/>
    </row>
    <row r="26152" spans="5:5" ht="14.4" thickTop="1" thickBot="1">
      <c r="E26152"/>
    </row>
    <row r="26153" spans="5:5" ht="14.4" thickTop="1" thickBot="1">
      <c r="E26153"/>
    </row>
    <row r="26154" spans="5:5" ht="14.4" thickTop="1" thickBot="1">
      <c r="E26154"/>
    </row>
    <row r="26155" spans="5:5" ht="14.4" thickTop="1" thickBot="1">
      <c r="E26155"/>
    </row>
    <row r="26156" spans="5:5" ht="14.4" thickTop="1" thickBot="1">
      <c r="E26156"/>
    </row>
    <row r="26157" spans="5:5" ht="14.4" thickTop="1" thickBot="1">
      <c r="E26157"/>
    </row>
    <row r="26158" spans="5:5" ht="14.4" thickTop="1" thickBot="1">
      <c r="E26158"/>
    </row>
    <row r="26159" spans="5:5" ht="14.4" thickTop="1" thickBot="1">
      <c r="E26159"/>
    </row>
    <row r="26160" spans="5:5" ht="14.4" thickTop="1" thickBot="1">
      <c r="E26160"/>
    </row>
    <row r="26161" spans="5:5" ht="14.4" thickTop="1" thickBot="1">
      <c r="E26161"/>
    </row>
    <row r="26162" spans="5:5" ht="14.4" thickTop="1" thickBot="1">
      <c r="E26162"/>
    </row>
    <row r="26163" spans="5:5" ht="14.4" thickTop="1" thickBot="1">
      <c r="E26163"/>
    </row>
    <row r="26164" spans="5:5" ht="14.4" thickTop="1" thickBot="1">
      <c r="E26164"/>
    </row>
    <row r="26165" spans="5:5" ht="14.4" thickTop="1" thickBot="1">
      <c r="E26165"/>
    </row>
    <row r="26166" spans="5:5" ht="14.4" thickTop="1" thickBot="1">
      <c r="E26166"/>
    </row>
    <row r="26167" spans="5:5" ht="14.4" thickTop="1" thickBot="1">
      <c r="E26167"/>
    </row>
    <row r="26168" spans="5:5" ht="14.4" thickTop="1" thickBot="1">
      <c r="E26168"/>
    </row>
    <row r="26169" spans="5:5" ht="14.4" thickTop="1" thickBot="1">
      <c r="E26169"/>
    </row>
    <row r="26170" spans="5:5" ht="14.4" thickTop="1" thickBot="1">
      <c r="E26170"/>
    </row>
    <row r="26171" spans="5:5" ht="14.4" thickTop="1" thickBot="1">
      <c r="E26171"/>
    </row>
    <row r="26172" spans="5:5" ht="14.4" thickTop="1" thickBot="1">
      <c r="E26172"/>
    </row>
    <row r="26173" spans="5:5" ht="14.4" thickTop="1" thickBot="1">
      <c r="E26173"/>
    </row>
    <row r="26174" spans="5:5" ht="14.4" thickTop="1" thickBot="1">
      <c r="E26174"/>
    </row>
    <row r="26175" spans="5:5" ht="14.4" thickTop="1" thickBot="1">
      <c r="E26175"/>
    </row>
    <row r="26176" spans="5:5" ht="14.4" thickTop="1" thickBot="1">
      <c r="E26176"/>
    </row>
    <row r="26177" spans="5:5" ht="14.4" thickTop="1" thickBot="1">
      <c r="E26177"/>
    </row>
    <row r="26178" spans="5:5" ht="13.8" thickTop="1">
      <c r="E26178"/>
    </row>
    <row r="26179" spans="5:5">
      <c r="E26179"/>
    </row>
    <row r="26180" spans="5:5">
      <c r="E26180"/>
    </row>
    <row r="26181" spans="5:5">
      <c r="E26181"/>
    </row>
    <row r="26182" spans="5:5">
      <c r="E26182"/>
    </row>
    <row r="26183" spans="5:5">
      <c r="E26183"/>
    </row>
    <row r="26184" spans="5:5">
      <c r="E26184"/>
    </row>
    <row r="26185" spans="5:5">
      <c r="E26185"/>
    </row>
    <row r="26186" spans="5:5">
      <c r="E26186"/>
    </row>
    <row r="26187" spans="5:5">
      <c r="E26187"/>
    </row>
    <row r="26188" spans="5:5">
      <c r="E26188"/>
    </row>
    <row r="26189" spans="5:5">
      <c r="E26189"/>
    </row>
    <row r="26190" spans="5:5">
      <c r="E26190"/>
    </row>
    <row r="26191" spans="5:5" ht="13.8" thickBot="1">
      <c r="E26191"/>
    </row>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topLeftCell="C1" zoomScale="78" zoomScaleNormal="78" zoomScaleSheetLayoutView="277" workbookViewId="0">
      <pane ySplit="1" topLeftCell="A2" activePane="bottomLeft" state="frozen"/>
      <selection pane="bottomLeft" activeCell="C1" sqref="A1:XFD1048576"/>
    </sheetView>
  </sheetViews>
  <sheetFormatPr defaultRowHeight="13.2"/>
  <cols>
    <col min="1" max="1" width="12.6640625" bestFit="1" customWidth="1"/>
    <col min="2" max="2" width="20.109375" bestFit="1" customWidth="1"/>
    <col min="3" max="3" width="21.88671875" bestFit="1" customWidth="1"/>
    <col min="4" max="4" width="12" bestFit="1" customWidth="1"/>
    <col min="5" max="5" width="19.33203125" bestFit="1" customWidth="1"/>
    <col min="6" max="6" width="10.109375" bestFit="1" customWidth="1"/>
    <col min="7" max="7" width="24.33203125" bestFit="1" customWidth="1"/>
    <col min="8" max="8" width="16.109375" style="933" bestFit="1" customWidth="1"/>
    <col min="9" max="9" width="16" style="933" bestFit="1" customWidth="1"/>
    <col min="10" max="10" width="16.109375" style="933" bestFit="1" customWidth="1"/>
    <col min="11" max="11" width="16" style="933" bestFit="1" customWidth="1"/>
    <col min="12" max="12" width="16.109375" style="933" bestFit="1" customWidth="1"/>
    <col min="13" max="13" width="16" style="933" bestFit="1" customWidth="1"/>
    <col min="14" max="14" width="16.109375" style="933" bestFit="1" customWidth="1"/>
    <col min="15" max="15" width="16" style="933" bestFit="1" customWidth="1"/>
    <col min="16" max="16" width="16.109375" style="933" bestFit="1" customWidth="1"/>
    <col min="17" max="17" width="16" style="933" bestFit="1" customWidth="1"/>
    <col min="18" max="18" width="16.109375" style="933" bestFit="1" customWidth="1"/>
    <col min="19" max="19" width="16" style="933" bestFit="1" customWidth="1"/>
    <col min="20" max="20" width="16.109375" style="933" bestFit="1" customWidth="1"/>
    <col min="21" max="21" width="16" style="933" bestFit="1" customWidth="1"/>
  </cols>
  <sheetData>
    <row r="1" spans="1:21" ht="14.4">
      <c r="A1" s="929" t="s">
        <v>454</v>
      </c>
      <c r="B1" s="929" t="s">
        <v>176</v>
      </c>
      <c r="C1" s="929" t="s">
        <v>41</v>
      </c>
      <c r="D1" s="929" t="s">
        <v>455</v>
      </c>
      <c r="E1" s="929" t="s">
        <v>40</v>
      </c>
      <c r="F1" s="929" t="s">
        <v>796</v>
      </c>
      <c r="G1" s="929" t="s">
        <v>42</v>
      </c>
      <c r="H1" s="930" t="s">
        <v>456</v>
      </c>
      <c r="I1" s="930" t="s">
        <v>457</v>
      </c>
      <c r="J1" s="930" t="s">
        <v>458</v>
      </c>
      <c r="K1" s="930" t="s">
        <v>459</v>
      </c>
      <c r="L1" s="930" t="s">
        <v>460</v>
      </c>
      <c r="M1" s="930" t="s">
        <v>461</v>
      </c>
      <c r="N1" s="930" t="s">
        <v>462</v>
      </c>
      <c r="O1" s="930" t="s">
        <v>463</v>
      </c>
      <c r="P1" s="930" t="s">
        <v>464</v>
      </c>
      <c r="Q1" s="930" t="s">
        <v>465</v>
      </c>
      <c r="R1" s="930" t="s">
        <v>466</v>
      </c>
      <c r="S1" s="930" t="s">
        <v>467</v>
      </c>
      <c r="T1" s="930" t="s">
        <v>468</v>
      </c>
      <c r="U1" s="930" t="s">
        <v>469</v>
      </c>
    </row>
    <row r="2" spans="1:21" ht="14.4">
      <c r="A2" s="931">
        <v>1</v>
      </c>
      <c r="B2" s="931" t="s">
        <v>177</v>
      </c>
      <c r="C2" s="931" t="s">
        <v>175</v>
      </c>
      <c r="D2" s="931" t="s">
        <v>470</v>
      </c>
      <c r="E2" s="931" t="s">
        <v>736</v>
      </c>
      <c r="F2" s="931">
        <v>1</v>
      </c>
      <c r="G2" s="931" t="s">
        <v>171</v>
      </c>
      <c r="H2" s="932">
        <v>111847.34</v>
      </c>
      <c r="I2" s="932">
        <v>195732.84</v>
      </c>
      <c r="J2" s="932">
        <v>144819.54</v>
      </c>
      <c r="K2" s="932">
        <v>253434.2</v>
      </c>
      <c r="L2" s="932">
        <v>173361.73</v>
      </c>
      <c r="M2" s="932">
        <v>303383.02</v>
      </c>
      <c r="N2" s="932">
        <v>206807.04000000001</v>
      </c>
      <c r="O2" s="932">
        <v>361912.33</v>
      </c>
      <c r="P2" s="932">
        <v>243803.75</v>
      </c>
      <c r="Q2" s="932">
        <v>426656.56</v>
      </c>
      <c r="R2" s="932">
        <v>267292.43</v>
      </c>
      <c r="S2" s="932">
        <v>467761.75</v>
      </c>
      <c r="T2" s="932">
        <v>289358.56</v>
      </c>
      <c r="U2" s="932">
        <v>506377.48</v>
      </c>
    </row>
    <row r="3" spans="1:21" ht="14.4">
      <c r="A3" s="931">
        <v>1</v>
      </c>
      <c r="B3" s="931" t="s">
        <v>177</v>
      </c>
      <c r="C3" s="931" t="s">
        <v>175</v>
      </c>
      <c r="D3" s="931" t="s">
        <v>470</v>
      </c>
      <c r="E3" s="931" t="s">
        <v>736</v>
      </c>
      <c r="F3" s="931">
        <v>2</v>
      </c>
      <c r="G3" s="931" t="s">
        <v>21</v>
      </c>
      <c r="H3" s="932">
        <v>95701.3</v>
      </c>
      <c r="I3" s="932">
        <v>167477.26999999999</v>
      </c>
      <c r="J3" s="932">
        <v>125133.5</v>
      </c>
      <c r="K3" s="932">
        <v>218983.62</v>
      </c>
      <c r="L3" s="932">
        <v>151803.35</v>
      </c>
      <c r="M3" s="932">
        <v>265655.87</v>
      </c>
      <c r="N3" s="932">
        <v>185570.54</v>
      </c>
      <c r="O3" s="932">
        <v>324748.44</v>
      </c>
      <c r="P3" s="932">
        <v>220297.53</v>
      </c>
      <c r="Q3" s="932">
        <v>385520.67</v>
      </c>
      <c r="R3" s="932">
        <v>242406.59</v>
      </c>
      <c r="S3" s="932">
        <v>424211.54</v>
      </c>
      <c r="T3" s="932">
        <v>263123.73</v>
      </c>
      <c r="U3" s="932">
        <v>460466.52</v>
      </c>
    </row>
    <row r="4" spans="1:21" ht="14.4">
      <c r="A4" s="931">
        <v>1</v>
      </c>
      <c r="B4" s="931" t="s">
        <v>177</v>
      </c>
      <c r="C4" s="931" t="s">
        <v>175</v>
      </c>
      <c r="D4" s="931" t="s">
        <v>470</v>
      </c>
      <c r="E4" s="931" t="s">
        <v>736</v>
      </c>
      <c r="F4" s="931">
        <v>3</v>
      </c>
      <c r="G4" s="931" t="s">
        <v>46</v>
      </c>
      <c r="H4" s="932">
        <v>83627.92</v>
      </c>
      <c r="I4" s="932">
        <v>146348.85999999999</v>
      </c>
      <c r="J4" s="932">
        <v>114054.54</v>
      </c>
      <c r="K4" s="932">
        <v>199595.45</v>
      </c>
      <c r="L4" s="932">
        <v>144253.76000000001</v>
      </c>
      <c r="M4" s="932">
        <v>252444.09</v>
      </c>
      <c r="N4" s="932">
        <v>189959.3</v>
      </c>
      <c r="O4" s="932">
        <v>332428.78000000003</v>
      </c>
      <c r="P4" s="932">
        <v>235349.97</v>
      </c>
      <c r="Q4" s="932">
        <v>411862.44</v>
      </c>
      <c r="R4" s="932">
        <v>265143.93</v>
      </c>
      <c r="S4" s="932">
        <v>464001.88</v>
      </c>
      <c r="T4" s="932">
        <v>294564.71000000002</v>
      </c>
      <c r="U4" s="932">
        <v>515488.24</v>
      </c>
    </row>
    <row r="5" spans="1:21" ht="14.4">
      <c r="A5" s="931">
        <v>1</v>
      </c>
      <c r="B5" s="931" t="s">
        <v>177</v>
      </c>
      <c r="C5" s="931" t="s">
        <v>175</v>
      </c>
      <c r="D5" s="931" t="s">
        <v>470</v>
      </c>
      <c r="E5" s="931" t="s">
        <v>736</v>
      </c>
      <c r="F5" s="931">
        <v>4</v>
      </c>
      <c r="G5" s="931" t="s">
        <v>23</v>
      </c>
      <c r="H5" s="932">
        <v>95347.28</v>
      </c>
      <c r="I5" s="932">
        <v>152555.66</v>
      </c>
      <c r="J5" s="932">
        <v>133486.20000000001</v>
      </c>
      <c r="K5" s="932">
        <v>213577.92</v>
      </c>
      <c r="L5" s="932">
        <v>171625.11</v>
      </c>
      <c r="M5" s="932">
        <v>274600.18</v>
      </c>
      <c r="N5" s="932">
        <v>228833.48</v>
      </c>
      <c r="O5" s="932">
        <v>366133.58</v>
      </c>
      <c r="P5" s="932">
        <v>286041.84999999998</v>
      </c>
      <c r="Q5" s="932">
        <v>457666.97</v>
      </c>
      <c r="R5" s="932">
        <v>324180.77</v>
      </c>
      <c r="S5" s="932">
        <v>518689.24</v>
      </c>
      <c r="T5" s="932">
        <v>362319.68</v>
      </c>
      <c r="U5" s="932">
        <v>579711.5</v>
      </c>
    </row>
    <row r="6" spans="1:21" ht="14.4">
      <c r="A6" s="931">
        <v>1</v>
      </c>
      <c r="B6" s="931" t="s">
        <v>177</v>
      </c>
      <c r="C6" s="931" t="s">
        <v>175</v>
      </c>
      <c r="D6" s="931" t="s">
        <v>470</v>
      </c>
      <c r="E6" s="931" t="s">
        <v>737</v>
      </c>
      <c r="F6" s="931">
        <v>1</v>
      </c>
      <c r="G6" s="931" t="s">
        <v>171</v>
      </c>
      <c r="H6" s="932">
        <v>109892.62</v>
      </c>
      <c r="I6" s="932">
        <v>192312.08</v>
      </c>
      <c r="J6" s="932">
        <v>142290.89000000001</v>
      </c>
      <c r="K6" s="932">
        <v>249009.06</v>
      </c>
      <c r="L6" s="932">
        <v>170336.29</v>
      </c>
      <c r="M6" s="932">
        <v>298088.5</v>
      </c>
      <c r="N6" s="932">
        <v>203200.33</v>
      </c>
      <c r="O6" s="932">
        <v>355600.57</v>
      </c>
      <c r="P6" s="932">
        <v>239554.06</v>
      </c>
      <c r="Q6" s="932">
        <v>419219.6</v>
      </c>
      <c r="R6" s="932">
        <v>262634.53999999998</v>
      </c>
      <c r="S6" s="932">
        <v>459610.44</v>
      </c>
      <c r="T6" s="932">
        <v>284318.13</v>
      </c>
      <c r="U6" s="932">
        <v>497556.72</v>
      </c>
    </row>
    <row r="7" spans="1:21" ht="14.4">
      <c r="A7" s="931">
        <v>1</v>
      </c>
      <c r="B7" s="931" t="s">
        <v>177</v>
      </c>
      <c r="C7" s="931" t="s">
        <v>175</v>
      </c>
      <c r="D7" s="931" t="s">
        <v>470</v>
      </c>
      <c r="E7" s="931" t="s">
        <v>737</v>
      </c>
      <c r="F7" s="931">
        <v>2</v>
      </c>
      <c r="G7" s="931" t="s">
        <v>21</v>
      </c>
      <c r="H7" s="932">
        <v>94017.94</v>
      </c>
      <c r="I7" s="932">
        <v>164531.39000000001</v>
      </c>
      <c r="J7" s="932">
        <v>122935.71</v>
      </c>
      <c r="K7" s="932">
        <v>215137.5</v>
      </c>
      <c r="L7" s="932">
        <v>149140.24</v>
      </c>
      <c r="M7" s="932">
        <v>260995.42</v>
      </c>
      <c r="N7" s="932">
        <v>182320.74</v>
      </c>
      <c r="O7" s="932">
        <v>319061.3</v>
      </c>
      <c r="P7" s="932">
        <v>216442.9</v>
      </c>
      <c r="Q7" s="932">
        <v>378775.08</v>
      </c>
      <c r="R7" s="932">
        <v>238166.96</v>
      </c>
      <c r="S7" s="932">
        <v>416792.17</v>
      </c>
      <c r="T7" s="932">
        <v>258524.21</v>
      </c>
      <c r="U7" s="932">
        <v>452417.38</v>
      </c>
    </row>
    <row r="8" spans="1:21" ht="14.4">
      <c r="A8" s="931">
        <v>1</v>
      </c>
      <c r="B8" s="931" t="s">
        <v>177</v>
      </c>
      <c r="C8" s="931" t="s">
        <v>175</v>
      </c>
      <c r="D8" s="931" t="s">
        <v>470</v>
      </c>
      <c r="E8" s="931" t="s">
        <v>737</v>
      </c>
      <c r="F8" s="931">
        <v>3</v>
      </c>
      <c r="G8" s="931" t="s">
        <v>46</v>
      </c>
      <c r="H8" s="932">
        <v>82148</v>
      </c>
      <c r="I8" s="932">
        <v>143759.01</v>
      </c>
      <c r="J8" s="932">
        <v>112033.5</v>
      </c>
      <c r="K8" s="932">
        <v>196058.62</v>
      </c>
      <c r="L8" s="932">
        <v>141695.41</v>
      </c>
      <c r="M8" s="932">
        <v>247966.96</v>
      </c>
      <c r="N8" s="932">
        <v>186588.15</v>
      </c>
      <c r="O8" s="932">
        <v>326529.25</v>
      </c>
      <c r="P8" s="932">
        <v>231171.3</v>
      </c>
      <c r="Q8" s="932">
        <v>404549.78</v>
      </c>
      <c r="R8" s="932">
        <v>260434.77</v>
      </c>
      <c r="S8" s="932">
        <v>455760.84</v>
      </c>
      <c r="T8" s="932">
        <v>289331.32</v>
      </c>
      <c r="U8" s="932">
        <v>506329.81</v>
      </c>
    </row>
    <row r="9" spans="1:21" ht="14.4">
      <c r="A9" s="931">
        <v>1</v>
      </c>
      <c r="B9" s="931" t="s">
        <v>177</v>
      </c>
      <c r="C9" s="931" t="s">
        <v>175</v>
      </c>
      <c r="D9" s="931" t="s">
        <v>470</v>
      </c>
      <c r="E9" s="931" t="s">
        <v>737</v>
      </c>
      <c r="F9" s="931">
        <v>4</v>
      </c>
      <c r="G9" s="931" t="s">
        <v>23</v>
      </c>
      <c r="H9" s="932">
        <v>93680.33</v>
      </c>
      <c r="I9" s="932">
        <v>149888.53</v>
      </c>
      <c r="J9" s="932">
        <v>131152.46</v>
      </c>
      <c r="K9" s="932">
        <v>209843.95</v>
      </c>
      <c r="L9" s="932">
        <v>168624.6</v>
      </c>
      <c r="M9" s="932">
        <v>269799.36</v>
      </c>
      <c r="N9" s="932">
        <v>224832.8</v>
      </c>
      <c r="O9" s="932">
        <v>359732.47999999998</v>
      </c>
      <c r="P9" s="932">
        <v>281040.99</v>
      </c>
      <c r="Q9" s="932">
        <v>449665.6</v>
      </c>
      <c r="R9" s="932">
        <v>318513.13</v>
      </c>
      <c r="S9" s="932">
        <v>509621.01</v>
      </c>
      <c r="T9" s="932">
        <v>355985.26</v>
      </c>
      <c r="U9" s="932">
        <v>569576.42000000004</v>
      </c>
    </row>
    <row r="10" spans="1:21" ht="14.4">
      <c r="A10" s="931">
        <v>1</v>
      </c>
      <c r="B10" s="931" t="s">
        <v>177</v>
      </c>
      <c r="C10" s="931" t="s">
        <v>175</v>
      </c>
      <c r="D10" s="931" t="s">
        <v>470</v>
      </c>
      <c r="E10" s="931" t="s">
        <v>1010</v>
      </c>
      <c r="F10" s="931">
        <v>1</v>
      </c>
      <c r="G10" s="931" t="s">
        <v>171</v>
      </c>
      <c r="H10" s="932">
        <v>108460.03</v>
      </c>
      <c r="I10" s="932">
        <v>189805.06</v>
      </c>
      <c r="J10" s="932">
        <v>140363.94</v>
      </c>
      <c r="K10" s="932">
        <v>245636.9</v>
      </c>
      <c r="L10" s="932">
        <v>167980.77</v>
      </c>
      <c r="M10" s="932">
        <v>293966.36</v>
      </c>
      <c r="N10" s="932">
        <v>200315.85</v>
      </c>
      <c r="O10" s="932">
        <v>350552.75</v>
      </c>
      <c r="P10" s="932">
        <v>236083.72</v>
      </c>
      <c r="Q10" s="932">
        <v>413146.5</v>
      </c>
      <c r="R10" s="932">
        <v>258791.79</v>
      </c>
      <c r="S10" s="932">
        <v>452885.62</v>
      </c>
      <c r="T10" s="932">
        <v>280096.51</v>
      </c>
      <c r="U10" s="932">
        <v>490168.89</v>
      </c>
    </row>
    <row r="11" spans="1:21" ht="14.4">
      <c r="A11" s="931">
        <v>1</v>
      </c>
      <c r="B11" s="931" t="s">
        <v>177</v>
      </c>
      <c r="C11" s="931" t="s">
        <v>175</v>
      </c>
      <c r="D11" s="931" t="s">
        <v>470</v>
      </c>
      <c r="E11" s="931" t="s">
        <v>1010</v>
      </c>
      <c r="F11" s="931">
        <v>2</v>
      </c>
      <c r="G11" s="931" t="s">
        <v>21</v>
      </c>
      <c r="H11" s="932">
        <v>93128.08</v>
      </c>
      <c r="I11" s="932">
        <v>162974.14000000001</v>
      </c>
      <c r="J11" s="932">
        <v>121670.48</v>
      </c>
      <c r="K11" s="932">
        <v>212923.34</v>
      </c>
      <c r="L11" s="932">
        <v>147509.38</v>
      </c>
      <c r="M11" s="932">
        <v>258141.41</v>
      </c>
      <c r="N11" s="932">
        <v>180150.1</v>
      </c>
      <c r="O11" s="932">
        <v>315262.68</v>
      </c>
      <c r="P11" s="932">
        <v>213762.68</v>
      </c>
      <c r="Q11" s="932">
        <v>374084.7</v>
      </c>
      <c r="R11" s="932">
        <v>235160.7</v>
      </c>
      <c r="S11" s="932">
        <v>411531.22</v>
      </c>
      <c r="T11" s="932">
        <v>255184.44</v>
      </c>
      <c r="U11" s="932">
        <v>446572.76</v>
      </c>
    </row>
    <row r="12" spans="1:21" ht="14.4">
      <c r="A12" s="931">
        <v>1</v>
      </c>
      <c r="B12" s="931" t="s">
        <v>177</v>
      </c>
      <c r="C12" s="931" t="s">
        <v>175</v>
      </c>
      <c r="D12" s="931" t="s">
        <v>470</v>
      </c>
      <c r="E12" s="931" t="s">
        <v>1010</v>
      </c>
      <c r="F12" s="931">
        <v>3</v>
      </c>
      <c r="G12" s="931" t="s">
        <v>46</v>
      </c>
      <c r="H12" s="932">
        <v>81647.53</v>
      </c>
      <c r="I12" s="932">
        <v>142883.17000000001</v>
      </c>
      <c r="J12" s="932">
        <v>111434.49</v>
      </c>
      <c r="K12" s="932">
        <v>195010.36</v>
      </c>
      <c r="L12" s="932">
        <v>141005.51999999999</v>
      </c>
      <c r="M12" s="932">
        <v>246759.66</v>
      </c>
      <c r="N12" s="932">
        <v>185748.26</v>
      </c>
      <c r="O12" s="932">
        <v>325059.46000000002</v>
      </c>
      <c r="P12" s="932">
        <v>230192.01</v>
      </c>
      <c r="Q12" s="932">
        <v>402836.02</v>
      </c>
      <c r="R12" s="932">
        <v>259378.21</v>
      </c>
      <c r="S12" s="932">
        <v>453911.87</v>
      </c>
      <c r="T12" s="932">
        <v>288210.05</v>
      </c>
      <c r="U12" s="932">
        <v>504367.59</v>
      </c>
    </row>
    <row r="13" spans="1:21" ht="14.4">
      <c r="A13" s="931">
        <v>1</v>
      </c>
      <c r="B13" s="931" t="s">
        <v>177</v>
      </c>
      <c r="C13" s="931" t="s">
        <v>175</v>
      </c>
      <c r="D13" s="931" t="s">
        <v>470</v>
      </c>
      <c r="E13" s="931" t="s">
        <v>1010</v>
      </c>
      <c r="F13" s="931">
        <v>4</v>
      </c>
      <c r="G13" s="931" t="s">
        <v>23</v>
      </c>
      <c r="H13" s="932">
        <v>92477.68</v>
      </c>
      <c r="I13" s="932">
        <v>147964.29</v>
      </c>
      <c r="J13" s="932">
        <v>129468.76</v>
      </c>
      <c r="K13" s="932">
        <v>207150.01</v>
      </c>
      <c r="L13" s="932">
        <v>166459.82999999999</v>
      </c>
      <c r="M13" s="932">
        <v>266335.73</v>
      </c>
      <c r="N13" s="932">
        <v>221946.44</v>
      </c>
      <c r="O13" s="932">
        <v>355114.31</v>
      </c>
      <c r="P13" s="932">
        <v>277433.05</v>
      </c>
      <c r="Q13" s="932">
        <v>443892.88</v>
      </c>
      <c r="R13" s="932">
        <v>314424.12</v>
      </c>
      <c r="S13" s="932">
        <v>503078.6</v>
      </c>
      <c r="T13" s="932">
        <v>351415.19</v>
      </c>
      <c r="U13" s="932">
        <v>562264.31999999995</v>
      </c>
    </row>
    <row r="14" spans="1:21" ht="14.4">
      <c r="A14" s="931">
        <v>1</v>
      </c>
      <c r="B14" s="931" t="s">
        <v>177</v>
      </c>
      <c r="C14" s="931" t="s">
        <v>175</v>
      </c>
      <c r="D14" s="931" t="s">
        <v>470</v>
      </c>
      <c r="E14" s="931" t="s">
        <v>1011</v>
      </c>
      <c r="F14" s="931">
        <v>1</v>
      </c>
      <c r="G14" s="931" t="s">
        <v>171</v>
      </c>
      <c r="H14" s="932">
        <v>108460.03</v>
      </c>
      <c r="I14" s="932">
        <v>189805.06</v>
      </c>
      <c r="J14" s="932">
        <v>140363.94</v>
      </c>
      <c r="K14" s="932">
        <v>245636.9</v>
      </c>
      <c r="L14" s="932">
        <v>167980.77</v>
      </c>
      <c r="M14" s="932">
        <v>293966.36</v>
      </c>
      <c r="N14" s="932">
        <v>200315.85</v>
      </c>
      <c r="O14" s="932">
        <v>350552.75</v>
      </c>
      <c r="P14" s="932">
        <v>236083.72</v>
      </c>
      <c r="Q14" s="932">
        <v>413146.5</v>
      </c>
      <c r="R14" s="932">
        <v>258791.79</v>
      </c>
      <c r="S14" s="932">
        <v>452885.62</v>
      </c>
      <c r="T14" s="932">
        <v>280096.51</v>
      </c>
      <c r="U14" s="932">
        <v>490168.89</v>
      </c>
    </row>
    <row r="15" spans="1:21" ht="14.4">
      <c r="A15" s="931">
        <v>1</v>
      </c>
      <c r="B15" s="931" t="s">
        <v>177</v>
      </c>
      <c r="C15" s="931" t="s">
        <v>175</v>
      </c>
      <c r="D15" s="931" t="s">
        <v>470</v>
      </c>
      <c r="E15" s="931" t="s">
        <v>1011</v>
      </c>
      <c r="F15" s="931">
        <v>2</v>
      </c>
      <c r="G15" s="931" t="s">
        <v>21</v>
      </c>
      <c r="H15" s="932">
        <v>93128.08</v>
      </c>
      <c r="I15" s="932">
        <v>162974.14000000001</v>
      </c>
      <c r="J15" s="932">
        <v>121670.48</v>
      </c>
      <c r="K15" s="932">
        <v>212923.34</v>
      </c>
      <c r="L15" s="932">
        <v>147509.38</v>
      </c>
      <c r="M15" s="932">
        <v>258141.41</v>
      </c>
      <c r="N15" s="932">
        <v>180150.1</v>
      </c>
      <c r="O15" s="932">
        <v>315262.68</v>
      </c>
      <c r="P15" s="932">
        <v>213762.68</v>
      </c>
      <c r="Q15" s="932">
        <v>374084.7</v>
      </c>
      <c r="R15" s="932">
        <v>235160.7</v>
      </c>
      <c r="S15" s="932">
        <v>411531.22</v>
      </c>
      <c r="T15" s="932">
        <v>255184.44</v>
      </c>
      <c r="U15" s="932">
        <v>446572.76</v>
      </c>
    </row>
    <row r="16" spans="1:21" ht="14.4">
      <c r="A16" s="931">
        <v>1</v>
      </c>
      <c r="B16" s="931" t="s">
        <v>177</v>
      </c>
      <c r="C16" s="931" t="s">
        <v>175</v>
      </c>
      <c r="D16" s="931" t="s">
        <v>470</v>
      </c>
      <c r="E16" s="931" t="s">
        <v>1011</v>
      </c>
      <c r="F16" s="931">
        <v>3</v>
      </c>
      <c r="G16" s="931" t="s">
        <v>46</v>
      </c>
      <c r="H16" s="932">
        <v>81647.53</v>
      </c>
      <c r="I16" s="932">
        <v>142883.17000000001</v>
      </c>
      <c r="J16" s="932">
        <v>111434.49</v>
      </c>
      <c r="K16" s="932">
        <v>195010.36</v>
      </c>
      <c r="L16" s="932">
        <v>141005.51999999999</v>
      </c>
      <c r="M16" s="932">
        <v>246759.66</v>
      </c>
      <c r="N16" s="932">
        <v>185748.26</v>
      </c>
      <c r="O16" s="932">
        <v>325059.46000000002</v>
      </c>
      <c r="P16" s="932">
        <v>230192.01</v>
      </c>
      <c r="Q16" s="932">
        <v>402836.02</v>
      </c>
      <c r="R16" s="932">
        <v>259378.21</v>
      </c>
      <c r="S16" s="932">
        <v>453911.87</v>
      </c>
      <c r="T16" s="932">
        <v>288210.05</v>
      </c>
      <c r="U16" s="932">
        <v>504367.59</v>
      </c>
    </row>
    <row r="17" spans="1:21" ht="14.4">
      <c r="A17" s="931">
        <v>1</v>
      </c>
      <c r="B17" s="931" t="s">
        <v>177</v>
      </c>
      <c r="C17" s="931" t="s">
        <v>175</v>
      </c>
      <c r="D17" s="931" t="s">
        <v>470</v>
      </c>
      <c r="E17" s="931" t="s">
        <v>1011</v>
      </c>
      <c r="F17" s="931">
        <v>4</v>
      </c>
      <c r="G17" s="931" t="s">
        <v>23</v>
      </c>
      <c r="H17" s="932">
        <v>92477.68</v>
      </c>
      <c r="I17" s="932">
        <v>147964.29</v>
      </c>
      <c r="J17" s="932">
        <v>129468.76</v>
      </c>
      <c r="K17" s="932">
        <v>207150.01</v>
      </c>
      <c r="L17" s="932">
        <v>166459.82999999999</v>
      </c>
      <c r="M17" s="932">
        <v>266335.73</v>
      </c>
      <c r="N17" s="932">
        <v>221946.44</v>
      </c>
      <c r="O17" s="932">
        <v>355114.31</v>
      </c>
      <c r="P17" s="932">
        <v>277433.05</v>
      </c>
      <c r="Q17" s="932">
        <v>443892.88</v>
      </c>
      <c r="R17" s="932">
        <v>314424.12</v>
      </c>
      <c r="S17" s="932">
        <v>503078.6</v>
      </c>
      <c r="T17" s="932">
        <v>351415.19</v>
      </c>
      <c r="U17" s="932">
        <v>562264.31999999995</v>
      </c>
    </row>
    <row r="18" spans="1:21" ht="14.4">
      <c r="A18" s="931">
        <v>1</v>
      </c>
      <c r="B18" s="931" t="s">
        <v>177</v>
      </c>
      <c r="C18" s="931" t="s">
        <v>175</v>
      </c>
      <c r="D18" s="931" t="s">
        <v>470</v>
      </c>
      <c r="E18" s="931" t="s">
        <v>738</v>
      </c>
      <c r="F18" s="931">
        <v>1</v>
      </c>
      <c r="G18" s="931" t="s">
        <v>171</v>
      </c>
      <c r="H18" s="932">
        <v>107978.04</v>
      </c>
      <c r="I18" s="932">
        <v>188961.58</v>
      </c>
      <c r="J18" s="932">
        <v>139725.69</v>
      </c>
      <c r="K18" s="932">
        <v>244519.96</v>
      </c>
      <c r="L18" s="932">
        <v>167207.13</v>
      </c>
      <c r="M18" s="932">
        <v>292612.47999999998</v>
      </c>
      <c r="N18" s="932">
        <v>199378.29</v>
      </c>
      <c r="O18" s="932">
        <v>348912.01</v>
      </c>
      <c r="P18" s="932">
        <v>234964.68</v>
      </c>
      <c r="Q18" s="932">
        <v>411188.19</v>
      </c>
      <c r="R18" s="932">
        <v>257557.45</v>
      </c>
      <c r="S18" s="932">
        <v>450725.53</v>
      </c>
      <c r="T18" s="932">
        <v>278748.14</v>
      </c>
      <c r="U18" s="932">
        <v>487809.25</v>
      </c>
    </row>
    <row r="19" spans="1:21" ht="14.4">
      <c r="A19" s="931">
        <v>1</v>
      </c>
      <c r="B19" s="931" t="s">
        <v>177</v>
      </c>
      <c r="C19" s="931" t="s">
        <v>175</v>
      </c>
      <c r="D19" s="931" t="s">
        <v>470</v>
      </c>
      <c r="E19" s="931" t="s">
        <v>738</v>
      </c>
      <c r="F19" s="931">
        <v>2</v>
      </c>
      <c r="G19" s="931" t="s">
        <v>21</v>
      </c>
      <c r="H19" s="932">
        <v>92781.77</v>
      </c>
      <c r="I19" s="932">
        <v>162368.1</v>
      </c>
      <c r="J19" s="932">
        <v>121197.65</v>
      </c>
      <c r="K19" s="932">
        <v>212095.89</v>
      </c>
      <c r="L19" s="932">
        <v>146916.89000000001</v>
      </c>
      <c r="M19" s="932">
        <v>257104.57</v>
      </c>
      <c r="N19" s="932">
        <v>179390.99</v>
      </c>
      <c r="O19" s="932">
        <v>313934.24</v>
      </c>
      <c r="P19" s="932">
        <v>212841.18</v>
      </c>
      <c r="Q19" s="932">
        <v>372472.06</v>
      </c>
      <c r="R19" s="932">
        <v>234135.49</v>
      </c>
      <c r="S19" s="932">
        <v>409737.1</v>
      </c>
      <c r="T19" s="932">
        <v>254056.53</v>
      </c>
      <c r="U19" s="932">
        <v>444598.93</v>
      </c>
    </row>
    <row r="20" spans="1:21" ht="14.4">
      <c r="A20" s="931">
        <v>1</v>
      </c>
      <c r="B20" s="931" t="s">
        <v>177</v>
      </c>
      <c r="C20" s="931" t="s">
        <v>175</v>
      </c>
      <c r="D20" s="931" t="s">
        <v>470</v>
      </c>
      <c r="E20" s="931" t="s">
        <v>738</v>
      </c>
      <c r="F20" s="931">
        <v>3</v>
      </c>
      <c r="G20" s="931" t="s">
        <v>46</v>
      </c>
      <c r="H20" s="932">
        <v>81399.44</v>
      </c>
      <c r="I20" s="932">
        <v>142449.01999999999</v>
      </c>
      <c r="J20" s="932">
        <v>111112.59</v>
      </c>
      <c r="K20" s="932">
        <v>194447.03</v>
      </c>
      <c r="L20" s="932">
        <v>140611.71</v>
      </c>
      <c r="M20" s="932">
        <v>246070.49</v>
      </c>
      <c r="N20" s="932">
        <v>185243.17</v>
      </c>
      <c r="O20" s="932">
        <v>324175.55</v>
      </c>
      <c r="P20" s="932">
        <v>229578.28</v>
      </c>
      <c r="Q20" s="932">
        <v>401762</v>
      </c>
      <c r="R20" s="932">
        <v>258695.99</v>
      </c>
      <c r="S20" s="932">
        <v>452717.98</v>
      </c>
      <c r="T20" s="932">
        <v>287462.46000000002</v>
      </c>
      <c r="U20" s="932">
        <v>503059.3</v>
      </c>
    </row>
    <row r="21" spans="1:21" ht="14.4">
      <c r="A21" s="931">
        <v>1</v>
      </c>
      <c r="B21" s="931" t="s">
        <v>177</v>
      </c>
      <c r="C21" s="931" t="s">
        <v>175</v>
      </c>
      <c r="D21" s="931" t="s">
        <v>470</v>
      </c>
      <c r="E21" s="931" t="s">
        <v>738</v>
      </c>
      <c r="F21" s="931">
        <v>4</v>
      </c>
      <c r="G21" s="931" t="s">
        <v>23</v>
      </c>
      <c r="H21" s="932">
        <v>92070.46</v>
      </c>
      <c r="I21" s="932">
        <v>147312.73000000001</v>
      </c>
      <c r="J21" s="932">
        <v>128898.64</v>
      </c>
      <c r="K21" s="932">
        <v>206237.83</v>
      </c>
      <c r="L21" s="932">
        <v>165726.82</v>
      </c>
      <c r="M21" s="932">
        <v>265162.92</v>
      </c>
      <c r="N21" s="932">
        <v>220969.1</v>
      </c>
      <c r="O21" s="932">
        <v>353550.56</v>
      </c>
      <c r="P21" s="932">
        <v>276211.37</v>
      </c>
      <c r="Q21" s="932">
        <v>441938.2</v>
      </c>
      <c r="R21" s="932">
        <v>313039.56</v>
      </c>
      <c r="S21" s="932">
        <v>500863.3</v>
      </c>
      <c r="T21" s="932">
        <v>349867.74</v>
      </c>
      <c r="U21" s="932">
        <v>559788.39</v>
      </c>
    </row>
    <row r="22" spans="1:21" ht="14.4">
      <c r="A22" s="931">
        <v>1</v>
      </c>
      <c r="B22" s="931" t="s">
        <v>177</v>
      </c>
      <c r="C22" s="931" t="s">
        <v>175</v>
      </c>
      <c r="D22" s="931" t="s">
        <v>470</v>
      </c>
      <c r="E22" s="931" t="s">
        <v>739</v>
      </c>
      <c r="F22" s="931">
        <v>1</v>
      </c>
      <c r="G22" s="931" t="s">
        <v>171</v>
      </c>
      <c r="H22" s="932">
        <v>108460.03</v>
      </c>
      <c r="I22" s="932">
        <v>189805.06</v>
      </c>
      <c r="J22" s="932">
        <v>140363.94</v>
      </c>
      <c r="K22" s="932">
        <v>245636.9</v>
      </c>
      <c r="L22" s="932">
        <v>167980.77</v>
      </c>
      <c r="M22" s="932">
        <v>293966.36</v>
      </c>
      <c r="N22" s="932">
        <v>200315.85</v>
      </c>
      <c r="O22" s="932">
        <v>350552.75</v>
      </c>
      <c r="P22" s="932">
        <v>236083.72</v>
      </c>
      <c r="Q22" s="932">
        <v>413146.5</v>
      </c>
      <c r="R22" s="932">
        <v>258791.79</v>
      </c>
      <c r="S22" s="932">
        <v>452885.62</v>
      </c>
      <c r="T22" s="932">
        <v>280096.51</v>
      </c>
      <c r="U22" s="932">
        <v>490168.89</v>
      </c>
    </row>
    <row r="23" spans="1:21" ht="14.4">
      <c r="A23" s="931">
        <v>1</v>
      </c>
      <c r="B23" s="931" t="s">
        <v>177</v>
      </c>
      <c r="C23" s="931" t="s">
        <v>175</v>
      </c>
      <c r="D23" s="931" t="s">
        <v>470</v>
      </c>
      <c r="E23" s="931" t="s">
        <v>739</v>
      </c>
      <c r="F23" s="931">
        <v>2</v>
      </c>
      <c r="G23" s="931" t="s">
        <v>21</v>
      </c>
      <c r="H23" s="932">
        <v>93128.08</v>
      </c>
      <c r="I23" s="932">
        <v>162974.14000000001</v>
      </c>
      <c r="J23" s="932">
        <v>121670.48</v>
      </c>
      <c r="K23" s="932">
        <v>212923.34</v>
      </c>
      <c r="L23" s="932">
        <v>147509.38</v>
      </c>
      <c r="M23" s="932">
        <v>258141.41</v>
      </c>
      <c r="N23" s="932">
        <v>180150.1</v>
      </c>
      <c r="O23" s="932">
        <v>315262.68</v>
      </c>
      <c r="P23" s="932">
        <v>213762.68</v>
      </c>
      <c r="Q23" s="932">
        <v>374084.7</v>
      </c>
      <c r="R23" s="932">
        <v>235160.7</v>
      </c>
      <c r="S23" s="932">
        <v>411531.22</v>
      </c>
      <c r="T23" s="932">
        <v>255184.44</v>
      </c>
      <c r="U23" s="932">
        <v>446572.76</v>
      </c>
    </row>
    <row r="24" spans="1:21" ht="14.4">
      <c r="A24" s="931">
        <v>1</v>
      </c>
      <c r="B24" s="931" t="s">
        <v>177</v>
      </c>
      <c r="C24" s="931" t="s">
        <v>175</v>
      </c>
      <c r="D24" s="931" t="s">
        <v>470</v>
      </c>
      <c r="E24" s="931" t="s">
        <v>739</v>
      </c>
      <c r="F24" s="931">
        <v>3</v>
      </c>
      <c r="G24" s="931" t="s">
        <v>46</v>
      </c>
      <c r="H24" s="932">
        <v>81647.53</v>
      </c>
      <c r="I24" s="932">
        <v>142883.17000000001</v>
      </c>
      <c r="J24" s="932">
        <v>111434.49</v>
      </c>
      <c r="K24" s="932">
        <v>195010.36</v>
      </c>
      <c r="L24" s="932">
        <v>141005.51999999999</v>
      </c>
      <c r="M24" s="932">
        <v>246759.66</v>
      </c>
      <c r="N24" s="932">
        <v>185748.26</v>
      </c>
      <c r="O24" s="932">
        <v>325059.46000000002</v>
      </c>
      <c r="P24" s="932">
        <v>230192.01</v>
      </c>
      <c r="Q24" s="932">
        <v>402836.02</v>
      </c>
      <c r="R24" s="932">
        <v>259378.21</v>
      </c>
      <c r="S24" s="932">
        <v>453911.87</v>
      </c>
      <c r="T24" s="932">
        <v>288210.05</v>
      </c>
      <c r="U24" s="932">
        <v>504367.59</v>
      </c>
    </row>
    <row r="25" spans="1:21" ht="14.4">
      <c r="A25" s="931">
        <v>1</v>
      </c>
      <c r="B25" s="931" t="s">
        <v>177</v>
      </c>
      <c r="C25" s="931" t="s">
        <v>175</v>
      </c>
      <c r="D25" s="931" t="s">
        <v>470</v>
      </c>
      <c r="E25" s="931" t="s">
        <v>739</v>
      </c>
      <c r="F25" s="931">
        <v>4</v>
      </c>
      <c r="G25" s="931" t="s">
        <v>23</v>
      </c>
      <c r="H25" s="932">
        <v>92477.68</v>
      </c>
      <c r="I25" s="932">
        <v>147964.29</v>
      </c>
      <c r="J25" s="932">
        <v>129468.76</v>
      </c>
      <c r="K25" s="932">
        <v>207150.01</v>
      </c>
      <c r="L25" s="932">
        <v>166459.82999999999</v>
      </c>
      <c r="M25" s="932">
        <v>266335.73</v>
      </c>
      <c r="N25" s="932">
        <v>221946.44</v>
      </c>
      <c r="O25" s="932">
        <v>355114.31</v>
      </c>
      <c r="P25" s="932">
        <v>277433.05</v>
      </c>
      <c r="Q25" s="932">
        <v>443892.88</v>
      </c>
      <c r="R25" s="932">
        <v>314424.12</v>
      </c>
      <c r="S25" s="932">
        <v>503078.6</v>
      </c>
      <c r="T25" s="932">
        <v>351415.19</v>
      </c>
      <c r="U25" s="932">
        <v>562264.31999999995</v>
      </c>
    </row>
    <row r="26" spans="1:21" ht="14.4">
      <c r="A26" s="931">
        <v>1</v>
      </c>
      <c r="B26" s="931" t="s">
        <v>177</v>
      </c>
      <c r="C26" s="931" t="s">
        <v>175</v>
      </c>
      <c r="D26" s="931" t="s">
        <v>470</v>
      </c>
      <c r="E26" s="931" t="s">
        <v>1012</v>
      </c>
      <c r="F26" s="931">
        <v>1</v>
      </c>
      <c r="G26" s="931" t="s">
        <v>171</v>
      </c>
      <c r="H26" s="932">
        <v>116680.6</v>
      </c>
      <c r="I26" s="932">
        <v>204191.05</v>
      </c>
      <c r="J26" s="932">
        <v>151189.89000000001</v>
      </c>
      <c r="K26" s="932">
        <v>264582.31</v>
      </c>
      <c r="L26" s="932">
        <v>181063.61</v>
      </c>
      <c r="M26" s="932">
        <v>316861.31</v>
      </c>
      <c r="N26" s="932">
        <v>216110.92</v>
      </c>
      <c r="O26" s="932">
        <v>378194.1</v>
      </c>
      <c r="P26" s="932">
        <v>254880.88</v>
      </c>
      <c r="Q26" s="932">
        <v>446041.54</v>
      </c>
      <c r="R26" s="932">
        <v>279496.07</v>
      </c>
      <c r="S26" s="932">
        <v>489118.13</v>
      </c>
      <c r="T26" s="932">
        <v>302665.7</v>
      </c>
      <c r="U26" s="932">
        <v>529664.97</v>
      </c>
    </row>
    <row r="27" spans="1:21" ht="14.4">
      <c r="A27" s="931">
        <v>1</v>
      </c>
      <c r="B27" s="931" t="s">
        <v>177</v>
      </c>
      <c r="C27" s="931" t="s">
        <v>175</v>
      </c>
      <c r="D27" s="931" t="s">
        <v>470</v>
      </c>
      <c r="E27" s="931" t="s">
        <v>1012</v>
      </c>
      <c r="F27" s="931">
        <v>2</v>
      </c>
      <c r="G27" s="931" t="s">
        <v>21</v>
      </c>
      <c r="H27" s="932">
        <v>99313.43</v>
      </c>
      <c r="I27" s="932">
        <v>173798.5</v>
      </c>
      <c r="J27" s="932">
        <v>130014.99</v>
      </c>
      <c r="K27" s="932">
        <v>227526.23</v>
      </c>
      <c r="L27" s="932">
        <v>157874.76999999999</v>
      </c>
      <c r="M27" s="932">
        <v>276280.84999999998</v>
      </c>
      <c r="N27" s="932">
        <v>193268.29</v>
      </c>
      <c r="O27" s="932">
        <v>338219.51</v>
      </c>
      <c r="P27" s="932">
        <v>229596.88</v>
      </c>
      <c r="Q27" s="932">
        <v>401794.54</v>
      </c>
      <c r="R27" s="932">
        <v>252728.12</v>
      </c>
      <c r="S27" s="932">
        <v>442274.2</v>
      </c>
      <c r="T27" s="932">
        <v>274446.71999999997</v>
      </c>
      <c r="U27" s="932">
        <v>480281.75</v>
      </c>
    </row>
    <row r="28" spans="1:21" ht="14.4">
      <c r="A28" s="931">
        <v>1</v>
      </c>
      <c r="B28" s="931" t="s">
        <v>177</v>
      </c>
      <c r="C28" s="931" t="s">
        <v>175</v>
      </c>
      <c r="D28" s="931" t="s">
        <v>470</v>
      </c>
      <c r="E28" s="931" t="s">
        <v>1012</v>
      </c>
      <c r="F28" s="931">
        <v>3</v>
      </c>
      <c r="G28" s="931" t="s">
        <v>46</v>
      </c>
      <c r="H28" s="932">
        <v>86352.57</v>
      </c>
      <c r="I28" s="932">
        <v>151116.99</v>
      </c>
      <c r="J28" s="932">
        <v>117640.31</v>
      </c>
      <c r="K28" s="932">
        <v>205870.54</v>
      </c>
      <c r="L28" s="932">
        <v>148683.44</v>
      </c>
      <c r="M28" s="932">
        <v>260196.02</v>
      </c>
      <c r="N28" s="932">
        <v>195685.61</v>
      </c>
      <c r="O28" s="932">
        <v>342449.82</v>
      </c>
      <c r="P28" s="932">
        <v>242349.09</v>
      </c>
      <c r="Q28" s="932">
        <v>424110.91</v>
      </c>
      <c r="R28" s="932">
        <v>272956.32</v>
      </c>
      <c r="S28" s="932">
        <v>477673.56</v>
      </c>
      <c r="T28" s="932">
        <v>303162.14</v>
      </c>
      <c r="U28" s="932">
        <v>530533.75</v>
      </c>
    </row>
    <row r="29" spans="1:21" ht="14.4">
      <c r="A29" s="931">
        <v>1</v>
      </c>
      <c r="B29" s="931" t="s">
        <v>177</v>
      </c>
      <c r="C29" s="931" t="s">
        <v>175</v>
      </c>
      <c r="D29" s="931" t="s">
        <v>470</v>
      </c>
      <c r="E29" s="931" t="s">
        <v>1012</v>
      </c>
      <c r="F29" s="931">
        <v>4</v>
      </c>
      <c r="G29" s="931" t="s">
        <v>23</v>
      </c>
      <c r="H29" s="932">
        <v>99438.56</v>
      </c>
      <c r="I29" s="932">
        <v>159101.69</v>
      </c>
      <c r="J29" s="932">
        <v>139213.98000000001</v>
      </c>
      <c r="K29" s="932">
        <v>222742.37</v>
      </c>
      <c r="L29" s="932">
        <v>178989.4</v>
      </c>
      <c r="M29" s="932">
        <v>286383.05</v>
      </c>
      <c r="N29" s="932">
        <v>238652.54</v>
      </c>
      <c r="O29" s="932">
        <v>381844.06</v>
      </c>
      <c r="P29" s="932">
        <v>298315.67</v>
      </c>
      <c r="Q29" s="932">
        <v>477305.08</v>
      </c>
      <c r="R29" s="932">
        <v>338091.09</v>
      </c>
      <c r="S29" s="932">
        <v>540945.75</v>
      </c>
      <c r="T29" s="932">
        <v>377866.51</v>
      </c>
      <c r="U29" s="932">
        <v>604586.43000000005</v>
      </c>
    </row>
    <row r="30" spans="1:21" ht="14.4">
      <c r="A30" s="931">
        <v>1</v>
      </c>
      <c r="B30" s="931" t="s">
        <v>177</v>
      </c>
      <c r="C30" s="931" t="s">
        <v>175</v>
      </c>
      <c r="D30" s="931" t="s">
        <v>470</v>
      </c>
      <c r="E30" s="931" t="s">
        <v>1013</v>
      </c>
      <c r="F30" s="931">
        <v>1</v>
      </c>
      <c r="G30" s="931" t="s">
        <v>171</v>
      </c>
      <c r="H30" s="932">
        <v>107014.07</v>
      </c>
      <c r="I30" s="932">
        <v>187274.62</v>
      </c>
      <c r="J30" s="932">
        <v>138449.18</v>
      </c>
      <c r="K30" s="932">
        <v>242286.07</v>
      </c>
      <c r="L30" s="932">
        <v>165659.84</v>
      </c>
      <c r="M30" s="932">
        <v>289904.71999999997</v>
      </c>
      <c r="N30" s="932">
        <v>197503.16</v>
      </c>
      <c r="O30" s="932">
        <v>345630.53</v>
      </c>
      <c r="P30" s="932">
        <v>232726.61</v>
      </c>
      <c r="Q30" s="932">
        <v>407271.56</v>
      </c>
      <c r="R30" s="932">
        <v>255088.77</v>
      </c>
      <c r="S30" s="932">
        <v>446405.35</v>
      </c>
      <c r="T30" s="932">
        <v>276051.40999999997</v>
      </c>
      <c r="U30" s="932">
        <v>483089.97</v>
      </c>
    </row>
    <row r="31" spans="1:21" ht="14.4">
      <c r="A31" s="931">
        <v>1</v>
      </c>
      <c r="B31" s="931" t="s">
        <v>177</v>
      </c>
      <c r="C31" s="931" t="s">
        <v>175</v>
      </c>
      <c r="D31" s="931" t="s">
        <v>470</v>
      </c>
      <c r="E31" s="931" t="s">
        <v>1013</v>
      </c>
      <c r="F31" s="931">
        <v>2</v>
      </c>
      <c r="G31" s="931" t="s">
        <v>21</v>
      </c>
      <c r="H31" s="932">
        <v>92089.16</v>
      </c>
      <c r="I31" s="932">
        <v>161156.03</v>
      </c>
      <c r="J31" s="932">
        <v>120252</v>
      </c>
      <c r="K31" s="932">
        <v>210441.01</v>
      </c>
      <c r="L31" s="932">
        <v>145731.93</v>
      </c>
      <c r="M31" s="932">
        <v>255030.88</v>
      </c>
      <c r="N31" s="932">
        <v>177872.78</v>
      </c>
      <c r="O31" s="932">
        <v>311277.36</v>
      </c>
      <c r="P31" s="932">
        <v>210998.17</v>
      </c>
      <c r="Q31" s="932">
        <v>369246.79</v>
      </c>
      <c r="R31" s="932">
        <v>232085.06</v>
      </c>
      <c r="S31" s="932">
        <v>406148.85</v>
      </c>
      <c r="T31" s="932">
        <v>251800.72</v>
      </c>
      <c r="U31" s="932">
        <v>440651.26</v>
      </c>
    </row>
    <row r="32" spans="1:21" ht="14.4">
      <c r="A32" s="931">
        <v>1</v>
      </c>
      <c r="B32" s="931" t="s">
        <v>177</v>
      </c>
      <c r="C32" s="931" t="s">
        <v>175</v>
      </c>
      <c r="D32" s="931" t="s">
        <v>470</v>
      </c>
      <c r="E32" s="931" t="s">
        <v>1013</v>
      </c>
      <c r="F32" s="931">
        <v>3</v>
      </c>
      <c r="G32" s="931" t="s">
        <v>46</v>
      </c>
      <c r="H32" s="932">
        <v>80903.27</v>
      </c>
      <c r="I32" s="932">
        <v>141580.71</v>
      </c>
      <c r="J32" s="932">
        <v>110468.78</v>
      </c>
      <c r="K32" s="932">
        <v>193320.36</v>
      </c>
      <c r="L32" s="932">
        <v>139824.07999999999</v>
      </c>
      <c r="M32" s="932">
        <v>244692.14</v>
      </c>
      <c r="N32" s="932">
        <v>184232.99</v>
      </c>
      <c r="O32" s="932">
        <v>322407.73</v>
      </c>
      <c r="P32" s="932">
        <v>228350.84</v>
      </c>
      <c r="Q32" s="932">
        <v>399613.96</v>
      </c>
      <c r="R32" s="932">
        <v>257331.53</v>
      </c>
      <c r="S32" s="932">
        <v>450330.18</v>
      </c>
      <c r="T32" s="932">
        <v>285967.27</v>
      </c>
      <c r="U32" s="932">
        <v>500442.73</v>
      </c>
    </row>
    <row r="33" spans="1:21" ht="14.4">
      <c r="A33" s="931">
        <v>1</v>
      </c>
      <c r="B33" s="931" t="s">
        <v>177</v>
      </c>
      <c r="C33" s="931" t="s">
        <v>175</v>
      </c>
      <c r="D33" s="931" t="s">
        <v>470</v>
      </c>
      <c r="E33" s="931" t="s">
        <v>1013</v>
      </c>
      <c r="F33" s="931">
        <v>4</v>
      </c>
      <c r="G33" s="931" t="s">
        <v>23</v>
      </c>
      <c r="H33" s="932">
        <v>91256.01</v>
      </c>
      <c r="I33" s="932">
        <v>146009.62</v>
      </c>
      <c r="J33" s="932">
        <v>127758.41</v>
      </c>
      <c r="K33" s="932">
        <v>204413.46</v>
      </c>
      <c r="L33" s="932">
        <v>164260.82</v>
      </c>
      <c r="M33" s="932">
        <v>262817.31</v>
      </c>
      <c r="N33" s="932">
        <v>219014.42</v>
      </c>
      <c r="O33" s="932">
        <v>350423.08</v>
      </c>
      <c r="P33" s="932">
        <v>273768.03000000003</v>
      </c>
      <c r="Q33" s="932">
        <v>438028.85</v>
      </c>
      <c r="R33" s="932">
        <v>310270.43</v>
      </c>
      <c r="S33" s="932">
        <v>496432.69</v>
      </c>
      <c r="T33" s="932">
        <v>346772.83</v>
      </c>
      <c r="U33" s="932">
        <v>554836.54</v>
      </c>
    </row>
    <row r="34" spans="1:21" ht="14.4">
      <c r="A34" s="931">
        <v>1</v>
      </c>
      <c r="B34" s="931" t="s">
        <v>177</v>
      </c>
      <c r="C34" s="931" t="s">
        <v>178</v>
      </c>
      <c r="D34" s="931" t="s">
        <v>471</v>
      </c>
      <c r="E34" s="931" t="s">
        <v>240</v>
      </c>
      <c r="F34" s="931">
        <v>1</v>
      </c>
      <c r="G34" s="931" t="s">
        <v>171</v>
      </c>
      <c r="H34" s="932">
        <v>95674.08</v>
      </c>
      <c r="I34" s="932">
        <v>167429.64000000001</v>
      </c>
      <c r="J34" s="932">
        <v>124000.9</v>
      </c>
      <c r="K34" s="932">
        <v>217001.58</v>
      </c>
      <c r="L34" s="932">
        <v>148522.89000000001</v>
      </c>
      <c r="M34" s="932">
        <v>259915.06</v>
      </c>
      <c r="N34" s="932">
        <v>177302.91</v>
      </c>
      <c r="O34" s="932">
        <v>310280.09000000003</v>
      </c>
      <c r="P34" s="932">
        <v>209140.19</v>
      </c>
      <c r="Q34" s="932">
        <v>365995.34</v>
      </c>
      <c r="R34" s="932">
        <v>229353.99</v>
      </c>
      <c r="S34" s="932">
        <v>401369.49</v>
      </c>
      <c r="T34" s="932">
        <v>248392.89</v>
      </c>
      <c r="U34" s="932">
        <v>434687.55</v>
      </c>
    </row>
    <row r="35" spans="1:21" ht="14.4">
      <c r="A35" s="931">
        <v>1</v>
      </c>
      <c r="B35" s="931" t="s">
        <v>177</v>
      </c>
      <c r="C35" s="931" t="s">
        <v>178</v>
      </c>
      <c r="D35" s="931" t="s">
        <v>471</v>
      </c>
      <c r="E35" s="931" t="s">
        <v>240</v>
      </c>
      <c r="F35" s="931">
        <v>2</v>
      </c>
      <c r="G35" s="931" t="s">
        <v>21</v>
      </c>
      <c r="H35" s="932">
        <v>81291.89</v>
      </c>
      <c r="I35" s="932">
        <v>142260.81</v>
      </c>
      <c r="J35" s="932">
        <v>106465.44</v>
      </c>
      <c r="K35" s="932">
        <v>186314.52</v>
      </c>
      <c r="L35" s="932">
        <v>129319.64</v>
      </c>
      <c r="M35" s="932">
        <v>226309.36</v>
      </c>
      <c r="N35" s="932">
        <v>158386.35999999999</v>
      </c>
      <c r="O35" s="932">
        <v>277176.14</v>
      </c>
      <c r="P35" s="932">
        <v>188201.88</v>
      </c>
      <c r="Q35" s="932">
        <v>329353.28999999998</v>
      </c>
      <c r="R35" s="932">
        <v>207186.78</v>
      </c>
      <c r="S35" s="932">
        <v>362576.86</v>
      </c>
      <c r="T35" s="932">
        <v>225024.04</v>
      </c>
      <c r="U35" s="932">
        <v>393792.07</v>
      </c>
    </row>
    <row r="36" spans="1:21" ht="14.4">
      <c r="A36" s="931">
        <v>1</v>
      </c>
      <c r="B36" s="931" t="s">
        <v>177</v>
      </c>
      <c r="C36" s="931" t="s">
        <v>178</v>
      </c>
      <c r="D36" s="931" t="s">
        <v>471</v>
      </c>
      <c r="E36" s="931" t="s">
        <v>240</v>
      </c>
      <c r="F36" s="931">
        <v>3</v>
      </c>
      <c r="G36" s="931" t="s">
        <v>46</v>
      </c>
      <c r="H36" s="932">
        <v>70565.41</v>
      </c>
      <c r="I36" s="932">
        <v>123489.46</v>
      </c>
      <c r="J36" s="932">
        <v>96097.44</v>
      </c>
      <c r="K36" s="932">
        <v>168170.52</v>
      </c>
      <c r="L36" s="932">
        <v>121426.91</v>
      </c>
      <c r="M36" s="932">
        <v>212497.09</v>
      </c>
      <c r="N36" s="932">
        <v>159783.4</v>
      </c>
      <c r="O36" s="932">
        <v>279620.94</v>
      </c>
      <c r="P36" s="932">
        <v>197859.4</v>
      </c>
      <c r="Q36" s="932">
        <v>346253.96</v>
      </c>
      <c r="R36" s="932">
        <v>222827.89</v>
      </c>
      <c r="S36" s="932">
        <v>389948.81</v>
      </c>
      <c r="T36" s="932">
        <v>247463.96</v>
      </c>
      <c r="U36" s="932">
        <v>433061.93</v>
      </c>
    </row>
    <row r="37" spans="1:21" ht="14.4">
      <c r="A37" s="931">
        <v>1</v>
      </c>
      <c r="B37" s="931" t="s">
        <v>177</v>
      </c>
      <c r="C37" s="931" t="s">
        <v>178</v>
      </c>
      <c r="D37" s="931" t="s">
        <v>471</v>
      </c>
      <c r="E37" s="931" t="s">
        <v>240</v>
      </c>
      <c r="F37" s="931">
        <v>4</v>
      </c>
      <c r="G37" s="931" t="s">
        <v>23</v>
      </c>
      <c r="H37" s="932">
        <v>81528.350000000006</v>
      </c>
      <c r="I37" s="932">
        <v>130445.37</v>
      </c>
      <c r="J37" s="932">
        <v>114139.69</v>
      </c>
      <c r="K37" s="932">
        <v>182623.51</v>
      </c>
      <c r="L37" s="932">
        <v>146751.03</v>
      </c>
      <c r="M37" s="932">
        <v>234801.66</v>
      </c>
      <c r="N37" s="932">
        <v>195668.05</v>
      </c>
      <c r="O37" s="932">
        <v>313068.88</v>
      </c>
      <c r="P37" s="932">
        <v>244585.06</v>
      </c>
      <c r="Q37" s="932">
        <v>391336.1</v>
      </c>
      <c r="R37" s="932">
        <v>277196.40000000002</v>
      </c>
      <c r="S37" s="932">
        <v>443514.24</v>
      </c>
      <c r="T37" s="932">
        <v>309807.74</v>
      </c>
      <c r="U37" s="932">
        <v>495692.39</v>
      </c>
    </row>
    <row r="38" spans="1:21" ht="14.4">
      <c r="A38" s="931">
        <v>1</v>
      </c>
      <c r="B38" s="931" t="s">
        <v>177</v>
      </c>
      <c r="C38" s="931" t="s">
        <v>178</v>
      </c>
      <c r="D38" s="931" t="s">
        <v>471</v>
      </c>
      <c r="E38" s="931" t="s">
        <v>740</v>
      </c>
      <c r="F38" s="931">
        <v>1</v>
      </c>
      <c r="G38" s="931" t="s">
        <v>171</v>
      </c>
      <c r="H38" s="932">
        <v>92782.15</v>
      </c>
      <c r="I38" s="932">
        <v>162368.76</v>
      </c>
      <c r="J38" s="932">
        <v>120171.38</v>
      </c>
      <c r="K38" s="932">
        <v>210299.91</v>
      </c>
      <c r="L38" s="932">
        <v>143881.01999999999</v>
      </c>
      <c r="M38" s="932">
        <v>251791.78</v>
      </c>
      <c r="N38" s="932">
        <v>171677.52</v>
      </c>
      <c r="O38" s="932">
        <v>300435.65999999997</v>
      </c>
      <c r="P38" s="932">
        <v>202425.97</v>
      </c>
      <c r="Q38" s="932">
        <v>354245.46</v>
      </c>
      <c r="R38" s="932">
        <v>221947.96</v>
      </c>
      <c r="S38" s="932">
        <v>388408.93</v>
      </c>
      <c r="T38" s="932">
        <v>240302.69</v>
      </c>
      <c r="U38" s="932">
        <v>420529.71</v>
      </c>
    </row>
    <row r="39" spans="1:21" ht="14.4">
      <c r="A39" s="931">
        <v>1</v>
      </c>
      <c r="B39" s="931" t="s">
        <v>177</v>
      </c>
      <c r="C39" s="931" t="s">
        <v>178</v>
      </c>
      <c r="D39" s="931" t="s">
        <v>471</v>
      </c>
      <c r="E39" s="931" t="s">
        <v>740</v>
      </c>
      <c r="F39" s="931">
        <v>2</v>
      </c>
      <c r="G39" s="931" t="s">
        <v>21</v>
      </c>
      <c r="H39" s="932">
        <v>79214.05</v>
      </c>
      <c r="I39" s="932">
        <v>138624.59</v>
      </c>
      <c r="J39" s="932">
        <v>103628.49</v>
      </c>
      <c r="K39" s="932">
        <v>181349.86</v>
      </c>
      <c r="L39" s="932">
        <v>125764.74</v>
      </c>
      <c r="M39" s="932">
        <v>220088.29</v>
      </c>
      <c r="N39" s="932">
        <v>153831.72</v>
      </c>
      <c r="O39" s="932">
        <v>269205.51</v>
      </c>
      <c r="P39" s="932">
        <v>182672.85</v>
      </c>
      <c r="Q39" s="932">
        <v>319677.49</v>
      </c>
      <c r="R39" s="932">
        <v>201035.5</v>
      </c>
      <c r="S39" s="932">
        <v>351812.12</v>
      </c>
      <c r="T39" s="932">
        <v>218256.61</v>
      </c>
      <c r="U39" s="932">
        <v>381949.07</v>
      </c>
    </row>
    <row r="40" spans="1:21" ht="14.4">
      <c r="A40" s="931">
        <v>1</v>
      </c>
      <c r="B40" s="931" t="s">
        <v>177</v>
      </c>
      <c r="C40" s="931" t="s">
        <v>178</v>
      </c>
      <c r="D40" s="931" t="s">
        <v>471</v>
      </c>
      <c r="E40" s="931" t="s">
        <v>740</v>
      </c>
      <c r="F40" s="931">
        <v>3</v>
      </c>
      <c r="G40" s="931" t="s">
        <v>46</v>
      </c>
      <c r="H40" s="932">
        <v>69076.89</v>
      </c>
      <c r="I40" s="932">
        <v>120884.55</v>
      </c>
      <c r="J40" s="932">
        <v>94166.01</v>
      </c>
      <c r="K40" s="932">
        <v>164790.51999999999</v>
      </c>
      <c r="L40" s="932">
        <v>119064.03</v>
      </c>
      <c r="M40" s="932">
        <v>208362.06</v>
      </c>
      <c r="N40" s="932">
        <v>156752.85</v>
      </c>
      <c r="O40" s="932">
        <v>274317.48</v>
      </c>
      <c r="P40" s="932">
        <v>194177.06</v>
      </c>
      <c r="Q40" s="932">
        <v>339809.85</v>
      </c>
      <c r="R40" s="932">
        <v>218734.53</v>
      </c>
      <c r="S40" s="932">
        <v>382785.43</v>
      </c>
      <c r="T40" s="932">
        <v>242978.41</v>
      </c>
      <c r="U40" s="932">
        <v>425212.21</v>
      </c>
    </row>
    <row r="41" spans="1:21" ht="14.4">
      <c r="A41" s="931">
        <v>1</v>
      </c>
      <c r="B41" s="931" t="s">
        <v>177</v>
      </c>
      <c r="C41" s="931" t="s">
        <v>178</v>
      </c>
      <c r="D41" s="931" t="s">
        <v>471</v>
      </c>
      <c r="E41" s="931" t="s">
        <v>740</v>
      </c>
      <c r="F41" s="931">
        <v>4</v>
      </c>
      <c r="G41" s="931" t="s">
        <v>23</v>
      </c>
      <c r="H41" s="932">
        <v>79085</v>
      </c>
      <c r="I41" s="932">
        <v>126536.01</v>
      </c>
      <c r="J41" s="932">
        <v>110719.01</v>
      </c>
      <c r="K41" s="932">
        <v>177150.41</v>
      </c>
      <c r="L41" s="932">
        <v>142353.01</v>
      </c>
      <c r="M41" s="932">
        <v>227764.82</v>
      </c>
      <c r="N41" s="932">
        <v>189804.01</v>
      </c>
      <c r="O41" s="932">
        <v>303686.42</v>
      </c>
      <c r="P41" s="932">
        <v>237255.01</v>
      </c>
      <c r="Q41" s="932">
        <v>379608.03</v>
      </c>
      <c r="R41" s="932">
        <v>268889.01</v>
      </c>
      <c r="S41" s="932">
        <v>430222.43</v>
      </c>
      <c r="T41" s="932">
        <v>300523.02</v>
      </c>
      <c r="U41" s="932">
        <v>480836.83</v>
      </c>
    </row>
    <row r="42" spans="1:21" ht="14.4">
      <c r="A42" s="931">
        <v>1</v>
      </c>
      <c r="B42" s="931" t="s">
        <v>177</v>
      </c>
      <c r="C42" s="931" t="s">
        <v>178</v>
      </c>
      <c r="D42" s="931" t="s">
        <v>471</v>
      </c>
      <c r="E42" s="931" t="s">
        <v>741</v>
      </c>
      <c r="F42" s="931">
        <v>1</v>
      </c>
      <c r="G42" s="931" t="s">
        <v>171</v>
      </c>
      <c r="H42" s="932">
        <v>95205.47</v>
      </c>
      <c r="I42" s="932">
        <v>166609.57999999999</v>
      </c>
      <c r="J42" s="932">
        <v>123350.46</v>
      </c>
      <c r="K42" s="932">
        <v>215863.31</v>
      </c>
      <c r="L42" s="932">
        <v>147714.68</v>
      </c>
      <c r="M42" s="932">
        <v>258500.68</v>
      </c>
      <c r="N42" s="932">
        <v>176293.57</v>
      </c>
      <c r="O42" s="932">
        <v>308513.75</v>
      </c>
      <c r="P42" s="932">
        <v>207907.93</v>
      </c>
      <c r="Q42" s="932">
        <v>363838.87</v>
      </c>
      <c r="R42" s="932">
        <v>227979.92</v>
      </c>
      <c r="S42" s="932">
        <v>398964.86</v>
      </c>
      <c r="T42" s="932">
        <v>246868</v>
      </c>
      <c r="U42" s="932">
        <v>432019.01</v>
      </c>
    </row>
    <row r="43" spans="1:21" ht="14.4">
      <c r="A43" s="931">
        <v>1</v>
      </c>
      <c r="B43" s="931" t="s">
        <v>177</v>
      </c>
      <c r="C43" s="931" t="s">
        <v>178</v>
      </c>
      <c r="D43" s="931" t="s">
        <v>471</v>
      </c>
      <c r="E43" s="931" t="s">
        <v>741</v>
      </c>
      <c r="F43" s="931">
        <v>2</v>
      </c>
      <c r="G43" s="931" t="s">
        <v>21</v>
      </c>
      <c r="H43" s="932">
        <v>81094.649999999994</v>
      </c>
      <c r="I43" s="932">
        <v>141915.64000000001</v>
      </c>
      <c r="J43" s="932">
        <v>106145.86</v>
      </c>
      <c r="K43" s="932">
        <v>185755.25</v>
      </c>
      <c r="L43" s="932">
        <v>128873.75</v>
      </c>
      <c r="M43" s="932">
        <v>225529.06</v>
      </c>
      <c r="N43" s="932">
        <v>157733.94</v>
      </c>
      <c r="O43" s="932">
        <v>276034.40000000002</v>
      </c>
      <c r="P43" s="932">
        <v>187364.68</v>
      </c>
      <c r="Q43" s="932">
        <v>327888.19</v>
      </c>
      <c r="R43" s="932">
        <v>206230.96</v>
      </c>
      <c r="S43" s="932">
        <v>360904.18</v>
      </c>
      <c r="T43" s="932">
        <v>223940.08</v>
      </c>
      <c r="U43" s="932">
        <v>391895.14</v>
      </c>
    </row>
    <row r="44" spans="1:21" ht="14.4">
      <c r="A44" s="931">
        <v>1</v>
      </c>
      <c r="B44" s="931" t="s">
        <v>177</v>
      </c>
      <c r="C44" s="931" t="s">
        <v>178</v>
      </c>
      <c r="D44" s="931" t="s">
        <v>471</v>
      </c>
      <c r="E44" s="931" t="s">
        <v>741</v>
      </c>
      <c r="F44" s="931">
        <v>3</v>
      </c>
      <c r="G44" s="931" t="s">
        <v>46</v>
      </c>
      <c r="H44" s="932">
        <v>70561.100000000006</v>
      </c>
      <c r="I44" s="932">
        <v>123481.93</v>
      </c>
      <c r="J44" s="932">
        <v>96142.25</v>
      </c>
      <c r="K44" s="932">
        <v>168248.94</v>
      </c>
      <c r="L44" s="932">
        <v>121524.65</v>
      </c>
      <c r="M44" s="932">
        <v>212668.14</v>
      </c>
      <c r="N44" s="932">
        <v>159953.70000000001</v>
      </c>
      <c r="O44" s="932">
        <v>279918.98</v>
      </c>
      <c r="P44" s="932">
        <v>198107.57</v>
      </c>
      <c r="Q44" s="932">
        <v>346688.25</v>
      </c>
      <c r="R44" s="932">
        <v>223135.8</v>
      </c>
      <c r="S44" s="932">
        <v>390487.65</v>
      </c>
      <c r="T44" s="932">
        <v>247837.89</v>
      </c>
      <c r="U44" s="932">
        <v>433716.3</v>
      </c>
    </row>
    <row r="45" spans="1:21" ht="14.4">
      <c r="A45" s="931">
        <v>1</v>
      </c>
      <c r="B45" s="931" t="s">
        <v>177</v>
      </c>
      <c r="C45" s="931" t="s">
        <v>178</v>
      </c>
      <c r="D45" s="931" t="s">
        <v>471</v>
      </c>
      <c r="E45" s="931" t="s">
        <v>741</v>
      </c>
      <c r="F45" s="931">
        <v>4</v>
      </c>
      <c r="G45" s="931" t="s">
        <v>23</v>
      </c>
      <c r="H45" s="932">
        <v>81140.160000000003</v>
      </c>
      <c r="I45" s="932">
        <v>129824.25</v>
      </c>
      <c r="J45" s="932">
        <v>113596.22</v>
      </c>
      <c r="K45" s="932">
        <v>181753.95</v>
      </c>
      <c r="L45" s="932">
        <v>146052.28</v>
      </c>
      <c r="M45" s="932">
        <v>233683.65</v>
      </c>
      <c r="N45" s="932">
        <v>194736.37</v>
      </c>
      <c r="O45" s="932">
        <v>311578.2</v>
      </c>
      <c r="P45" s="932">
        <v>243420.47</v>
      </c>
      <c r="Q45" s="932">
        <v>389472.75</v>
      </c>
      <c r="R45" s="932">
        <v>275876.53000000003</v>
      </c>
      <c r="S45" s="932">
        <v>441402.45</v>
      </c>
      <c r="T45" s="932">
        <v>308332.59000000003</v>
      </c>
      <c r="U45" s="932">
        <v>493332.15</v>
      </c>
    </row>
    <row r="46" spans="1:21" ht="14.4">
      <c r="A46" s="931">
        <v>1</v>
      </c>
      <c r="B46" s="931" t="s">
        <v>177</v>
      </c>
      <c r="C46" s="931" t="s">
        <v>178</v>
      </c>
      <c r="D46" s="931" t="s">
        <v>471</v>
      </c>
      <c r="E46" s="931" t="s">
        <v>446</v>
      </c>
      <c r="F46" s="931">
        <v>1</v>
      </c>
      <c r="G46" s="931" t="s">
        <v>171</v>
      </c>
      <c r="H46" s="932">
        <v>94736.87</v>
      </c>
      <c r="I46" s="932">
        <v>165789.51999999999</v>
      </c>
      <c r="J46" s="932">
        <v>122700.02</v>
      </c>
      <c r="K46" s="932">
        <v>214725.04</v>
      </c>
      <c r="L46" s="932">
        <v>146906.46</v>
      </c>
      <c r="M46" s="932">
        <v>257086.3</v>
      </c>
      <c r="N46" s="932">
        <v>175284.23</v>
      </c>
      <c r="O46" s="932">
        <v>306747.40000000002</v>
      </c>
      <c r="P46" s="932">
        <v>206675.66</v>
      </c>
      <c r="Q46" s="932">
        <v>361682.4</v>
      </c>
      <c r="R46" s="932">
        <v>226605.84</v>
      </c>
      <c r="S46" s="932">
        <v>396560.23</v>
      </c>
      <c r="T46" s="932">
        <v>245343.11</v>
      </c>
      <c r="U46" s="932">
        <v>429350.45</v>
      </c>
    </row>
    <row r="47" spans="1:21" ht="14.4">
      <c r="A47" s="931">
        <v>1</v>
      </c>
      <c r="B47" s="931" t="s">
        <v>177</v>
      </c>
      <c r="C47" s="931" t="s">
        <v>178</v>
      </c>
      <c r="D47" s="931" t="s">
        <v>471</v>
      </c>
      <c r="E47" s="931" t="s">
        <v>446</v>
      </c>
      <c r="F47" s="931">
        <v>2</v>
      </c>
      <c r="G47" s="931" t="s">
        <v>21</v>
      </c>
      <c r="H47" s="932">
        <v>80897.41</v>
      </c>
      <c r="I47" s="932">
        <v>141570.46</v>
      </c>
      <c r="J47" s="932">
        <v>105826.27</v>
      </c>
      <c r="K47" s="932">
        <v>185195.98</v>
      </c>
      <c r="L47" s="932">
        <v>128427.85</v>
      </c>
      <c r="M47" s="932">
        <v>224748.74</v>
      </c>
      <c r="N47" s="932">
        <v>157081.51</v>
      </c>
      <c r="O47" s="932">
        <v>274892.65000000002</v>
      </c>
      <c r="P47" s="932">
        <v>186527.47</v>
      </c>
      <c r="Q47" s="932">
        <v>326423.07</v>
      </c>
      <c r="R47" s="932">
        <v>205275.13</v>
      </c>
      <c r="S47" s="932">
        <v>359231.48</v>
      </c>
      <c r="T47" s="932">
        <v>222856.11</v>
      </c>
      <c r="U47" s="932">
        <v>389998.2</v>
      </c>
    </row>
    <row r="48" spans="1:21" ht="14.4">
      <c r="A48" s="931">
        <v>1</v>
      </c>
      <c r="B48" s="931" t="s">
        <v>177</v>
      </c>
      <c r="C48" s="931" t="s">
        <v>178</v>
      </c>
      <c r="D48" s="931" t="s">
        <v>471</v>
      </c>
      <c r="E48" s="931" t="s">
        <v>446</v>
      </c>
      <c r="F48" s="931">
        <v>3</v>
      </c>
      <c r="G48" s="931" t="s">
        <v>46</v>
      </c>
      <c r="H48" s="932">
        <v>70556.800000000003</v>
      </c>
      <c r="I48" s="932">
        <v>123474.4</v>
      </c>
      <c r="J48" s="932">
        <v>96187.06</v>
      </c>
      <c r="K48" s="932">
        <v>168327.35</v>
      </c>
      <c r="L48" s="932">
        <v>121622.39</v>
      </c>
      <c r="M48" s="932">
        <v>212839.18</v>
      </c>
      <c r="N48" s="932">
        <v>160124</v>
      </c>
      <c r="O48" s="932">
        <v>280217.01</v>
      </c>
      <c r="P48" s="932">
        <v>198355.72</v>
      </c>
      <c r="Q48" s="932">
        <v>347122.52</v>
      </c>
      <c r="R48" s="932">
        <v>223443.7</v>
      </c>
      <c r="S48" s="932">
        <v>391026.47</v>
      </c>
      <c r="T48" s="932">
        <v>248211.8</v>
      </c>
      <c r="U48" s="932">
        <v>434370.65</v>
      </c>
    </row>
    <row r="49" spans="1:21" ht="14.4">
      <c r="A49" s="931">
        <v>1</v>
      </c>
      <c r="B49" s="931" t="s">
        <v>177</v>
      </c>
      <c r="C49" s="931" t="s">
        <v>178</v>
      </c>
      <c r="D49" s="931" t="s">
        <v>471</v>
      </c>
      <c r="E49" s="931" t="s">
        <v>446</v>
      </c>
      <c r="F49" s="931">
        <v>4</v>
      </c>
      <c r="G49" s="931" t="s">
        <v>23</v>
      </c>
      <c r="H49" s="932">
        <v>80751.960000000006</v>
      </c>
      <c r="I49" s="932">
        <v>129203.13</v>
      </c>
      <c r="J49" s="932">
        <v>113052.74</v>
      </c>
      <c r="K49" s="932">
        <v>180884.38</v>
      </c>
      <c r="L49" s="932">
        <v>145353.51999999999</v>
      </c>
      <c r="M49" s="932">
        <v>232565.64</v>
      </c>
      <c r="N49" s="932">
        <v>193804.69</v>
      </c>
      <c r="O49" s="932">
        <v>310087.51</v>
      </c>
      <c r="P49" s="932">
        <v>242255.87</v>
      </c>
      <c r="Q49" s="932">
        <v>387609.39</v>
      </c>
      <c r="R49" s="932">
        <v>274556.65000000002</v>
      </c>
      <c r="S49" s="932">
        <v>439290.64</v>
      </c>
      <c r="T49" s="932">
        <v>306857.43</v>
      </c>
      <c r="U49" s="932">
        <v>490971.9</v>
      </c>
    </row>
    <row r="50" spans="1:21" ht="14.4">
      <c r="A50" s="931">
        <v>1</v>
      </c>
      <c r="B50" s="931" t="s">
        <v>177</v>
      </c>
      <c r="C50" s="931" t="s">
        <v>178</v>
      </c>
      <c r="D50" s="931" t="s">
        <v>471</v>
      </c>
      <c r="E50" s="931" t="s">
        <v>742</v>
      </c>
      <c r="F50" s="931">
        <v>1</v>
      </c>
      <c r="G50" s="931" t="s">
        <v>171</v>
      </c>
      <c r="H50" s="932">
        <v>90827.43</v>
      </c>
      <c r="I50" s="932">
        <v>158948.01</v>
      </c>
      <c r="J50" s="932">
        <v>117642.74</v>
      </c>
      <c r="K50" s="932">
        <v>205874.8</v>
      </c>
      <c r="L50" s="932">
        <v>140855.59</v>
      </c>
      <c r="M50" s="932">
        <v>246497.28</v>
      </c>
      <c r="N50" s="932">
        <v>168070.82</v>
      </c>
      <c r="O50" s="932">
        <v>294123.93</v>
      </c>
      <c r="P50" s="932">
        <v>198176.3</v>
      </c>
      <c r="Q50" s="932">
        <v>346808.52</v>
      </c>
      <c r="R50" s="932">
        <v>217290.09</v>
      </c>
      <c r="S50" s="932">
        <v>380257.65</v>
      </c>
      <c r="T50" s="932">
        <v>235262.27</v>
      </c>
      <c r="U50" s="932">
        <v>411708.98</v>
      </c>
    </row>
    <row r="51" spans="1:21" ht="14.4">
      <c r="A51" s="931">
        <v>1</v>
      </c>
      <c r="B51" s="931" t="s">
        <v>177</v>
      </c>
      <c r="C51" s="931" t="s">
        <v>178</v>
      </c>
      <c r="D51" s="931" t="s">
        <v>471</v>
      </c>
      <c r="E51" s="931" t="s">
        <v>742</v>
      </c>
      <c r="F51" s="931">
        <v>2</v>
      </c>
      <c r="G51" s="931" t="s">
        <v>21</v>
      </c>
      <c r="H51" s="932">
        <v>77530.7</v>
      </c>
      <c r="I51" s="932">
        <v>135678.72</v>
      </c>
      <c r="J51" s="932">
        <v>101430.71</v>
      </c>
      <c r="K51" s="932">
        <v>177503.74</v>
      </c>
      <c r="L51" s="932">
        <v>123101.63</v>
      </c>
      <c r="M51" s="932">
        <v>215427.86</v>
      </c>
      <c r="N51" s="932">
        <v>150581.93</v>
      </c>
      <c r="O51" s="932">
        <v>263518.38</v>
      </c>
      <c r="P51" s="932">
        <v>178818.24</v>
      </c>
      <c r="Q51" s="932">
        <v>312931.90999999997</v>
      </c>
      <c r="R51" s="932">
        <v>196795.87</v>
      </c>
      <c r="S51" s="932">
        <v>344392.77</v>
      </c>
      <c r="T51" s="932">
        <v>213657.11</v>
      </c>
      <c r="U51" s="932">
        <v>373899.95</v>
      </c>
    </row>
    <row r="52" spans="1:21" ht="14.4">
      <c r="A52" s="931">
        <v>1</v>
      </c>
      <c r="B52" s="931" t="s">
        <v>177</v>
      </c>
      <c r="C52" s="931" t="s">
        <v>178</v>
      </c>
      <c r="D52" s="931" t="s">
        <v>471</v>
      </c>
      <c r="E52" s="931" t="s">
        <v>742</v>
      </c>
      <c r="F52" s="931">
        <v>3</v>
      </c>
      <c r="G52" s="931" t="s">
        <v>46</v>
      </c>
      <c r="H52" s="932">
        <v>67596.98</v>
      </c>
      <c r="I52" s="932">
        <v>118294.71</v>
      </c>
      <c r="J52" s="932">
        <v>92144.97</v>
      </c>
      <c r="K52" s="932">
        <v>161253.70000000001</v>
      </c>
      <c r="L52" s="932">
        <v>116505.68</v>
      </c>
      <c r="M52" s="932">
        <v>203884.95</v>
      </c>
      <c r="N52" s="932">
        <v>153381.70000000001</v>
      </c>
      <c r="O52" s="932">
        <v>268417.96999999997</v>
      </c>
      <c r="P52" s="932">
        <v>189998.4</v>
      </c>
      <c r="Q52" s="932">
        <v>332497.2</v>
      </c>
      <c r="R52" s="932">
        <v>214025.37</v>
      </c>
      <c r="S52" s="932">
        <v>374544.41</v>
      </c>
      <c r="T52" s="932">
        <v>237745.02</v>
      </c>
      <c r="U52" s="932">
        <v>416053.79</v>
      </c>
    </row>
    <row r="53" spans="1:21" ht="14.4">
      <c r="A53" s="931">
        <v>1</v>
      </c>
      <c r="B53" s="931" t="s">
        <v>177</v>
      </c>
      <c r="C53" s="931" t="s">
        <v>178</v>
      </c>
      <c r="D53" s="931" t="s">
        <v>471</v>
      </c>
      <c r="E53" s="931" t="s">
        <v>742</v>
      </c>
      <c r="F53" s="931">
        <v>4</v>
      </c>
      <c r="G53" s="931" t="s">
        <v>23</v>
      </c>
      <c r="H53" s="932">
        <v>77418.06</v>
      </c>
      <c r="I53" s="932">
        <v>123868.89</v>
      </c>
      <c r="J53" s="932">
        <v>108385.28</v>
      </c>
      <c r="K53" s="932">
        <v>173416.45</v>
      </c>
      <c r="L53" s="932">
        <v>139352.5</v>
      </c>
      <c r="M53" s="932">
        <v>222964</v>
      </c>
      <c r="N53" s="932">
        <v>185803.33</v>
      </c>
      <c r="O53" s="932">
        <v>297285.34000000003</v>
      </c>
      <c r="P53" s="932">
        <v>232254.17</v>
      </c>
      <c r="Q53" s="932">
        <v>371606.67</v>
      </c>
      <c r="R53" s="932">
        <v>263221.39</v>
      </c>
      <c r="S53" s="932">
        <v>421154.23</v>
      </c>
      <c r="T53" s="932">
        <v>294188.61</v>
      </c>
      <c r="U53" s="932">
        <v>470701.79</v>
      </c>
    </row>
    <row r="54" spans="1:21" ht="14.4">
      <c r="A54" s="931">
        <v>1</v>
      </c>
      <c r="B54" s="931" t="s">
        <v>177</v>
      </c>
      <c r="C54" s="931" t="s">
        <v>179</v>
      </c>
      <c r="D54" s="931" t="s">
        <v>472</v>
      </c>
      <c r="E54" s="931" t="s">
        <v>180</v>
      </c>
      <c r="F54" s="931">
        <v>1</v>
      </c>
      <c r="G54" s="931" t="s">
        <v>171</v>
      </c>
      <c r="H54" s="932">
        <v>121594.15</v>
      </c>
      <c r="I54" s="932">
        <v>212789.76000000001</v>
      </c>
      <c r="J54" s="932">
        <v>157487.10999999999</v>
      </c>
      <c r="K54" s="932">
        <v>275602.44</v>
      </c>
      <c r="L54" s="932">
        <v>188558.04</v>
      </c>
      <c r="M54" s="932">
        <v>329976.56</v>
      </c>
      <c r="N54" s="932">
        <v>224984.12</v>
      </c>
      <c r="O54" s="932">
        <v>393722.21</v>
      </c>
      <c r="P54" s="932">
        <v>265278.59999999998</v>
      </c>
      <c r="Q54" s="932">
        <v>464237.55</v>
      </c>
      <c r="R54" s="932">
        <v>290861.28000000003</v>
      </c>
      <c r="S54" s="932">
        <v>509007.24</v>
      </c>
      <c r="T54" s="932">
        <v>314913.7</v>
      </c>
      <c r="U54" s="932">
        <v>551098.97</v>
      </c>
    </row>
    <row r="55" spans="1:21" ht="14.4">
      <c r="A55" s="931">
        <v>1</v>
      </c>
      <c r="B55" s="931" t="s">
        <v>177</v>
      </c>
      <c r="C55" s="931" t="s">
        <v>179</v>
      </c>
      <c r="D55" s="931" t="s">
        <v>472</v>
      </c>
      <c r="E55" s="931" t="s">
        <v>180</v>
      </c>
      <c r="F55" s="931">
        <v>2</v>
      </c>
      <c r="G55" s="931" t="s">
        <v>21</v>
      </c>
      <c r="H55" s="932">
        <v>103819.94</v>
      </c>
      <c r="I55" s="932">
        <v>181684.89</v>
      </c>
      <c r="J55" s="932">
        <v>135815.92000000001</v>
      </c>
      <c r="K55" s="932">
        <v>237677.87</v>
      </c>
      <c r="L55" s="932">
        <v>164825.71</v>
      </c>
      <c r="M55" s="932">
        <v>288444.99</v>
      </c>
      <c r="N55" s="932">
        <v>201606.12</v>
      </c>
      <c r="O55" s="932">
        <v>352810.72</v>
      </c>
      <c r="P55" s="932">
        <v>239402.01</v>
      </c>
      <c r="Q55" s="932">
        <v>418953.51</v>
      </c>
      <c r="R55" s="932">
        <v>263465.95</v>
      </c>
      <c r="S55" s="932">
        <v>461065.42</v>
      </c>
      <c r="T55" s="932">
        <v>286033.33</v>
      </c>
      <c r="U55" s="932">
        <v>500558.33</v>
      </c>
    </row>
    <row r="56" spans="1:21" ht="14.4">
      <c r="A56" s="931">
        <v>1</v>
      </c>
      <c r="B56" s="931" t="s">
        <v>177</v>
      </c>
      <c r="C56" s="931" t="s">
        <v>179</v>
      </c>
      <c r="D56" s="931" t="s">
        <v>472</v>
      </c>
      <c r="E56" s="931" t="s">
        <v>180</v>
      </c>
      <c r="F56" s="931">
        <v>3</v>
      </c>
      <c r="G56" s="931" t="s">
        <v>46</v>
      </c>
      <c r="H56" s="932">
        <v>90539.91</v>
      </c>
      <c r="I56" s="932">
        <v>158444.82999999999</v>
      </c>
      <c r="J56" s="932">
        <v>123426.33</v>
      </c>
      <c r="K56" s="932">
        <v>215996.08</v>
      </c>
      <c r="L56" s="932">
        <v>156062.42000000001</v>
      </c>
      <c r="M56" s="932">
        <v>273109.23</v>
      </c>
      <c r="N56" s="932">
        <v>205464.27</v>
      </c>
      <c r="O56" s="932">
        <v>359562.48</v>
      </c>
      <c r="P56" s="932">
        <v>254519.5</v>
      </c>
      <c r="Q56" s="932">
        <v>445409.12</v>
      </c>
      <c r="R56" s="932">
        <v>286709.46000000002</v>
      </c>
      <c r="S56" s="932">
        <v>501741.56</v>
      </c>
      <c r="T56" s="932">
        <v>318488.61</v>
      </c>
      <c r="U56" s="932">
        <v>557355.06999999995</v>
      </c>
    </row>
    <row r="57" spans="1:21" ht="14.4">
      <c r="A57" s="931">
        <v>1</v>
      </c>
      <c r="B57" s="931" t="s">
        <v>177</v>
      </c>
      <c r="C57" s="931" t="s">
        <v>179</v>
      </c>
      <c r="D57" s="931" t="s">
        <v>472</v>
      </c>
      <c r="E57" s="931" t="s">
        <v>180</v>
      </c>
      <c r="F57" s="931">
        <v>4</v>
      </c>
      <c r="G57" s="931" t="s">
        <v>23</v>
      </c>
      <c r="H57" s="932">
        <v>103643.98</v>
      </c>
      <c r="I57" s="932">
        <v>165830.37</v>
      </c>
      <c r="J57" s="932">
        <v>145101.57</v>
      </c>
      <c r="K57" s="932">
        <v>232162.51</v>
      </c>
      <c r="L57" s="932">
        <v>186559.16</v>
      </c>
      <c r="M57" s="932">
        <v>298494.65999999997</v>
      </c>
      <c r="N57" s="932">
        <v>248745.55</v>
      </c>
      <c r="O57" s="932">
        <v>397992.88</v>
      </c>
      <c r="P57" s="932">
        <v>310931.93</v>
      </c>
      <c r="Q57" s="932">
        <v>497491.1</v>
      </c>
      <c r="R57" s="932">
        <v>352389.52</v>
      </c>
      <c r="S57" s="932">
        <v>563823.25</v>
      </c>
      <c r="T57" s="932">
        <v>393847.11</v>
      </c>
      <c r="U57" s="932">
        <v>630155.39</v>
      </c>
    </row>
    <row r="58" spans="1:21" ht="14.4">
      <c r="A58" s="931">
        <v>1</v>
      </c>
      <c r="B58" s="931" t="s">
        <v>177</v>
      </c>
      <c r="C58" s="931" t="s">
        <v>179</v>
      </c>
      <c r="D58" s="931" t="s">
        <v>472</v>
      </c>
      <c r="E58" s="931" t="s">
        <v>1014</v>
      </c>
      <c r="F58" s="931">
        <v>1</v>
      </c>
      <c r="G58" s="931" t="s">
        <v>171</v>
      </c>
      <c r="H58" s="932">
        <v>113815.43</v>
      </c>
      <c r="I58" s="932">
        <v>199177.01</v>
      </c>
      <c r="J58" s="932">
        <v>147335.99</v>
      </c>
      <c r="K58" s="932">
        <v>257837.98</v>
      </c>
      <c r="L58" s="932">
        <v>176352.58</v>
      </c>
      <c r="M58" s="932">
        <v>308617.02</v>
      </c>
      <c r="N58" s="932">
        <v>210341.97</v>
      </c>
      <c r="O58" s="932">
        <v>368098.45</v>
      </c>
      <c r="P58" s="932">
        <v>247940.19</v>
      </c>
      <c r="Q58" s="932">
        <v>433895.33</v>
      </c>
      <c r="R58" s="932">
        <v>271810.56</v>
      </c>
      <c r="S58" s="932">
        <v>475668.49</v>
      </c>
      <c r="T58" s="932">
        <v>294222.46000000002</v>
      </c>
      <c r="U58" s="932">
        <v>514889.3</v>
      </c>
    </row>
    <row r="59" spans="1:21" ht="14.4">
      <c r="A59" s="931">
        <v>1</v>
      </c>
      <c r="B59" s="931" t="s">
        <v>177</v>
      </c>
      <c r="C59" s="931" t="s">
        <v>179</v>
      </c>
      <c r="D59" s="931" t="s">
        <v>472</v>
      </c>
      <c r="E59" s="931" t="s">
        <v>1014</v>
      </c>
      <c r="F59" s="931">
        <v>2</v>
      </c>
      <c r="G59" s="931" t="s">
        <v>21</v>
      </c>
      <c r="H59" s="932">
        <v>97533.71</v>
      </c>
      <c r="I59" s="932">
        <v>170684</v>
      </c>
      <c r="J59" s="932">
        <v>127484.52</v>
      </c>
      <c r="K59" s="932">
        <v>223097.91</v>
      </c>
      <c r="L59" s="932">
        <v>154613.04999999999</v>
      </c>
      <c r="M59" s="932">
        <v>270572.83</v>
      </c>
      <c r="N59" s="932">
        <v>188927.01</v>
      </c>
      <c r="O59" s="932">
        <v>330622.27</v>
      </c>
      <c r="P59" s="932">
        <v>224236.44</v>
      </c>
      <c r="Q59" s="932">
        <v>392413.77</v>
      </c>
      <c r="R59" s="932">
        <v>246715.6</v>
      </c>
      <c r="S59" s="932">
        <v>431752.31</v>
      </c>
      <c r="T59" s="932">
        <v>267767.15999999997</v>
      </c>
      <c r="U59" s="932">
        <v>468592.53</v>
      </c>
    </row>
    <row r="60" spans="1:21" ht="14.4">
      <c r="A60" s="931">
        <v>1</v>
      </c>
      <c r="B60" s="931" t="s">
        <v>177</v>
      </c>
      <c r="C60" s="931" t="s">
        <v>179</v>
      </c>
      <c r="D60" s="931" t="s">
        <v>472</v>
      </c>
      <c r="E60" s="931" t="s">
        <v>1014</v>
      </c>
      <c r="F60" s="931">
        <v>3</v>
      </c>
      <c r="G60" s="931" t="s">
        <v>46</v>
      </c>
      <c r="H60" s="932">
        <v>85351.61</v>
      </c>
      <c r="I60" s="932">
        <v>149365.32</v>
      </c>
      <c r="J60" s="932">
        <v>116442.3</v>
      </c>
      <c r="K60" s="932">
        <v>203774.02</v>
      </c>
      <c r="L60" s="932">
        <v>147303.66</v>
      </c>
      <c r="M60" s="932">
        <v>257781.41</v>
      </c>
      <c r="N60" s="932">
        <v>194005.85</v>
      </c>
      <c r="O60" s="932">
        <v>339510.23</v>
      </c>
      <c r="P60" s="932">
        <v>240390.51</v>
      </c>
      <c r="Q60" s="932">
        <v>420683.39</v>
      </c>
      <c r="R60" s="932">
        <v>270843.21000000002</v>
      </c>
      <c r="S60" s="932">
        <v>473975.62</v>
      </c>
      <c r="T60" s="932">
        <v>300919.59999999998</v>
      </c>
      <c r="U60" s="932">
        <v>526609.30000000005</v>
      </c>
    </row>
    <row r="61" spans="1:21" ht="14.4">
      <c r="A61" s="931">
        <v>1</v>
      </c>
      <c r="B61" s="931" t="s">
        <v>177</v>
      </c>
      <c r="C61" s="931" t="s">
        <v>179</v>
      </c>
      <c r="D61" s="931" t="s">
        <v>472</v>
      </c>
      <c r="E61" s="931" t="s">
        <v>1014</v>
      </c>
      <c r="F61" s="931">
        <v>4</v>
      </c>
      <c r="G61" s="931" t="s">
        <v>23</v>
      </c>
      <c r="H61" s="932">
        <v>97033.26</v>
      </c>
      <c r="I61" s="932">
        <v>155253.22</v>
      </c>
      <c r="J61" s="932">
        <v>135846.56</v>
      </c>
      <c r="K61" s="932">
        <v>217354.5</v>
      </c>
      <c r="L61" s="932">
        <v>174659.86</v>
      </c>
      <c r="M61" s="932">
        <v>279455.78999999998</v>
      </c>
      <c r="N61" s="932">
        <v>232879.82</v>
      </c>
      <c r="O61" s="932">
        <v>372607.72</v>
      </c>
      <c r="P61" s="932">
        <v>291099.77</v>
      </c>
      <c r="Q61" s="932">
        <v>465759.65</v>
      </c>
      <c r="R61" s="932">
        <v>329913.08</v>
      </c>
      <c r="S61" s="932">
        <v>527860.93000000005</v>
      </c>
      <c r="T61" s="932">
        <v>368726.38</v>
      </c>
      <c r="U61" s="932">
        <v>589962.22</v>
      </c>
    </row>
    <row r="62" spans="1:21" ht="14.4">
      <c r="A62" s="931">
        <v>1</v>
      </c>
      <c r="B62" s="931" t="s">
        <v>177</v>
      </c>
      <c r="C62" s="931" t="s">
        <v>179</v>
      </c>
      <c r="D62" s="931" t="s">
        <v>472</v>
      </c>
      <c r="E62" s="931" t="s">
        <v>1015</v>
      </c>
      <c r="F62" s="931">
        <v>1</v>
      </c>
      <c r="G62" s="931" t="s">
        <v>171</v>
      </c>
      <c r="H62" s="932">
        <v>112838.08</v>
      </c>
      <c r="I62" s="932">
        <v>197466.63</v>
      </c>
      <c r="J62" s="932">
        <v>146071.67000000001</v>
      </c>
      <c r="K62" s="932">
        <v>255625.42</v>
      </c>
      <c r="L62" s="932">
        <v>174839.87</v>
      </c>
      <c r="M62" s="932">
        <v>305969.77</v>
      </c>
      <c r="N62" s="932">
        <v>208538.62</v>
      </c>
      <c r="O62" s="932">
        <v>364942.58</v>
      </c>
      <c r="P62" s="932">
        <v>245815.35</v>
      </c>
      <c r="Q62" s="932">
        <v>430176.87</v>
      </c>
      <c r="R62" s="932">
        <v>269481.63</v>
      </c>
      <c r="S62" s="932">
        <v>471592.85</v>
      </c>
      <c r="T62" s="932">
        <v>291702.25</v>
      </c>
      <c r="U62" s="932">
        <v>510478.93</v>
      </c>
    </row>
    <row r="63" spans="1:21" ht="14.4">
      <c r="A63" s="931">
        <v>1</v>
      </c>
      <c r="B63" s="931" t="s">
        <v>177</v>
      </c>
      <c r="C63" s="931" t="s">
        <v>179</v>
      </c>
      <c r="D63" s="931" t="s">
        <v>472</v>
      </c>
      <c r="E63" s="931" t="s">
        <v>1015</v>
      </c>
      <c r="F63" s="931">
        <v>2</v>
      </c>
      <c r="G63" s="931" t="s">
        <v>21</v>
      </c>
      <c r="H63" s="932">
        <v>96692.04</v>
      </c>
      <c r="I63" s="932">
        <v>169211.06</v>
      </c>
      <c r="J63" s="932">
        <v>126385.63</v>
      </c>
      <c r="K63" s="932">
        <v>221174.85</v>
      </c>
      <c r="L63" s="932">
        <v>153281.49</v>
      </c>
      <c r="M63" s="932">
        <v>268242.61</v>
      </c>
      <c r="N63" s="932">
        <v>187302.11</v>
      </c>
      <c r="O63" s="932">
        <v>327778.7</v>
      </c>
      <c r="P63" s="932">
        <v>222309.13</v>
      </c>
      <c r="Q63" s="932">
        <v>389040.98</v>
      </c>
      <c r="R63" s="932">
        <v>244595.79</v>
      </c>
      <c r="S63" s="932">
        <v>428042.64</v>
      </c>
      <c r="T63" s="932">
        <v>265467.40999999997</v>
      </c>
      <c r="U63" s="932">
        <v>464567.97</v>
      </c>
    </row>
    <row r="64" spans="1:21" ht="14.4">
      <c r="A64" s="931">
        <v>1</v>
      </c>
      <c r="B64" s="931" t="s">
        <v>177</v>
      </c>
      <c r="C64" s="931" t="s">
        <v>179</v>
      </c>
      <c r="D64" s="931" t="s">
        <v>472</v>
      </c>
      <c r="E64" s="931" t="s">
        <v>1015</v>
      </c>
      <c r="F64" s="931">
        <v>3</v>
      </c>
      <c r="G64" s="931" t="s">
        <v>46</v>
      </c>
      <c r="H64" s="932">
        <v>84611.65</v>
      </c>
      <c r="I64" s="932">
        <v>148070.39000000001</v>
      </c>
      <c r="J64" s="932">
        <v>115431.78</v>
      </c>
      <c r="K64" s="932">
        <v>202005.61</v>
      </c>
      <c r="L64" s="932">
        <v>146024.49</v>
      </c>
      <c r="M64" s="932">
        <v>255542.86</v>
      </c>
      <c r="N64" s="932">
        <v>192320.27</v>
      </c>
      <c r="O64" s="932">
        <v>336560.47</v>
      </c>
      <c r="P64" s="932">
        <v>238301.18</v>
      </c>
      <c r="Q64" s="932">
        <v>417027.06</v>
      </c>
      <c r="R64" s="932">
        <v>268488.64</v>
      </c>
      <c r="S64" s="932">
        <v>469855.11</v>
      </c>
      <c r="T64" s="932">
        <v>298302.90999999997</v>
      </c>
      <c r="U64" s="932">
        <v>522030.09</v>
      </c>
    </row>
    <row r="65" spans="1:21" ht="14.4">
      <c r="A65" s="931">
        <v>1</v>
      </c>
      <c r="B65" s="931" t="s">
        <v>177</v>
      </c>
      <c r="C65" s="931" t="s">
        <v>179</v>
      </c>
      <c r="D65" s="931" t="s">
        <v>472</v>
      </c>
      <c r="E65" s="931" t="s">
        <v>1015</v>
      </c>
      <c r="F65" s="931">
        <v>4</v>
      </c>
      <c r="G65" s="931" t="s">
        <v>23</v>
      </c>
      <c r="H65" s="932">
        <v>96199.78</v>
      </c>
      <c r="I65" s="932">
        <v>153919.66</v>
      </c>
      <c r="J65" s="932">
        <v>134679.70000000001</v>
      </c>
      <c r="K65" s="932">
        <v>215487.52</v>
      </c>
      <c r="L65" s="932">
        <v>173159.61</v>
      </c>
      <c r="M65" s="932">
        <v>277055.38</v>
      </c>
      <c r="N65" s="932">
        <v>230879.48</v>
      </c>
      <c r="O65" s="932">
        <v>369407.18</v>
      </c>
      <c r="P65" s="932">
        <v>288599.34999999998</v>
      </c>
      <c r="Q65" s="932">
        <v>461758.97</v>
      </c>
      <c r="R65" s="932">
        <v>327079.27</v>
      </c>
      <c r="S65" s="932">
        <v>523326.83</v>
      </c>
      <c r="T65" s="932">
        <v>365559.18</v>
      </c>
      <c r="U65" s="932">
        <v>584894.69999999995</v>
      </c>
    </row>
    <row r="66" spans="1:21" ht="14.4">
      <c r="A66" s="931">
        <v>1</v>
      </c>
      <c r="B66" s="931" t="s">
        <v>177</v>
      </c>
      <c r="C66" s="931" t="s">
        <v>179</v>
      </c>
      <c r="D66" s="931" t="s">
        <v>472</v>
      </c>
      <c r="E66" s="931" t="s">
        <v>1016</v>
      </c>
      <c r="F66" s="931">
        <v>1</v>
      </c>
      <c r="G66" s="931" t="s">
        <v>171</v>
      </c>
      <c r="H66" s="932">
        <v>111847.34</v>
      </c>
      <c r="I66" s="932">
        <v>195732.84</v>
      </c>
      <c r="J66" s="932">
        <v>144819.54</v>
      </c>
      <c r="K66" s="932">
        <v>253434.2</v>
      </c>
      <c r="L66" s="932">
        <v>173361.73</v>
      </c>
      <c r="M66" s="932">
        <v>303383.02</v>
      </c>
      <c r="N66" s="932">
        <v>206807.04000000001</v>
      </c>
      <c r="O66" s="932">
        <v>361912.33</v>
      </c>
      <c r="P66" s="932">
        <v>243803.75</v>
      </c>
      <c r="Q66" s="932">
        <v>426656.56</v>
      </c>
      <c r="R66" s="932">
        <v>267292.43</v>
      </c>
      <c r="S66" s="932">
        <v>467761.75</v>
      </c>
      <c r="T66" s="932">
        <v>289358.56</v>
      </c>
      <c r="U66" s="932">
        <v>506377.48</v>
      </c>
    </row>
    <row r="67" spans="1:21" ht="14.4">
      <c r="A67" s="931">
        <v>1</v>
      </c>
      <c r="B67" s="931" t="s">
        <v>177</v>
      </c>
      <c r="C67" s="931" t="s">
        <v>179</v>
      </c>
      <c r="D67" s="931" t="s">
        <v>472</v>
      </c>
      <c r="E67" s="931" t="s">
        <v>1016</v>
      </c>
      <c r="F67" s="931">
        <v>2</v>
      </c>
      <c r="G67" s="931" t="s">
        <v>21</v>
      </c>
      <c r="H67" s="932">
        <v>95701.3</v>
      </c>
      <c r="I67" s="932">
        <v>167477.26999999999</v>
      </c>
      <c r="J67" s="932">
        <v>125133.5</v>
      </c>
      <c r="K67" s="932">
        <v>218983.62</v>
      </c>
      <c r="L67" s="932">
        <v>151803.35</v>
      </c>
      <c r="M67" s="932">
        <v>265655.87</v>
      </c>
      <c r="N67" s="932">
        <v>185570.54</v>
      </c>
      <c r="O67" s="932">
        <v>324748.44</v>
      </c>
      <c r="P67" s="932">
        <v>220297.53</v>
      </c>
      <c r="Q67" s="932">
        <v>385520.67</v>
      </c>
      <c r="R67" s="932">
        <v>242406.59</v>
      </c>
      <c r="S67" s="932">
        <v>424211.54</v>
      </c>
      <c r="T67" s="932">
        <v>263123.73</v>
      </c>
      <c r="U67" s="932">
        <v>460466.52</v>
      </c>
    </row>
    <row r="68" spans="1:21" ht="14.4">
      <c r="A68" s="931">
        <v>1</v>
      </c>
      <c r="B68" s="931" t="s">
        <v>177</v>
      </c>
      <c r="C68" s="931" t="s">
        <v>179</v>
      </c>
      <c r="D68" s="931" t="s">
        <v>472</v>
      </c>
      <c r="E68" s="931" t="s">
        <v>1016</v>
      </c>
      <c r="F68" s="931">
        <v>3</v>
      </c>
      <c r="G68" s="931" t="s">
        <v>46</v>
      </c>
      <c r="H68" s="932">
        <v>83627.92</v>
      </c>
      <c r="I68" s="932">
        <v>146348.85999999999</v>
      </c>
      <c r="J68" s="932">
        <v>114054.54</v>
      </c>
      <c r="K68" s="932">
        <v>199595.45</v>
      </c>
      <c r="L68" s="932">
        <v>144253.76000000001</v>
      </c>
      <c r="M68" s="932">
        <v>252444.09</v>
      </c>
      <c r="N68" s="932">
        <v>189959.3</v>
      </c>
      <c r="O68" s="932">
        <v>332428.78000000003</v>
      </c>
      <c r="P68" s="932">
        <v>235349.97</v>
      </c>
      <c r="Q68" s="932">
        <v>411862.44</v>
      </c>
      <c r="R68" s="932">
        <v>265143.93</v>
      </c>
      <c r="S68" s="932">
        <v>464001.88</v>
      </c>
      <c r="T68" s="932">
        <v>294564.71000000002</v>
      </c>
      <c r="U68" s="932">
        <v>515488.24</v>
      </c>
    </row>
    <row r="69" spans="1:21" ht="14.4">
      <c r="A69" s="931">
        <v>1</v>
      </c>
      <c r="B69" s="931" t="s">
        <v>177</v>
      </c>
      <c r="C69" s="931" t="s">
        <v>179</v>
      </c>
      <c r="D69" s="931" t="s">
        <v>472</v>
      </c>
      <c r="E69" s="931" t="s">
        <v>1016</v>
      </c>
      <c r="F69" s="931">
        <v>4</v>
      </c>
      <c r="G69" s="931" t="s">
        <v>23</v>
      </c>
      <c r="H69" s="932">
        <v>95347.28</v>
      </c>
      <c r="I69" s="932">
        <v>152555.66</v>
      </c>
      <c r="J69" s="932">
        <v>133486.20000000001</v>
      </c>
      <c r="K69" s="932">
        <v>213577.92</v>
      </c>
      <c r="L69" s="932">
        <v>171625.11</v>
      </c>
      <c r="M69" s="932">
        <v>274600.18</v>
      </c>
      <c r="N69" s="932">
        <v>228833.48</v>
      </c>
      <c r="O69" s="932">
        <v>366133.58</v>
      </c>
      <c r="P69" s="932">
        <v>286041.84999999998</v>
      </c>
      <c r="Q69" s="932">
        <v>457666.97</v>
      </c>
      <c r="R69" s="932">
        <v>324180.77</v>
      </c>
      <c r="S69" s="932">
        <v>518689.24</v>
      </c>
      <c r="T69" s="932">
        <v>362319.68</v>
      </c>
      <c r="U69" s="932">
        <v>579711.5</v>
      </c>
    </row>
    <row r="70" spans="1:21" ht="14.4">
      <c r="A70" s="931">
        <v>1</v>
      </c>
      <c r="B70" s="931" t="s">
        <v>177</v>
      </c>
      <c r="C70" s="931" t="s">
        <v>179</v>
      </c>
      <c r="D70" s="931" t="s">
        <v>472</v>
      </c>
      <c r="E70" s="931" t="s">
        <v>1017</v>
      </c>
      <c r="F70" s="931">
        <v>1</v>
      </c>
      <c r="G70" s="931" t="s">
        <v>171</v>
      </c>
      <c r="H70" s="932">
        <v>103077.87</v>
      </c>
      <c r="I70" s="932">
        <v>180386.27</v>
      </c>
      <c r="J70" s="932">
        <v>133416.28</v>
      </c>
      <c r="K70" s="932">
        <v>233478.48</v>
      </c>
      <c r="L70" s="932">
        <v>159678.12</v>
      </c>
      <c r="M70" s="932">
        <v>279436.7</v>
      </c>
      <c r="N70" s="932">
        <v>190433.3</v>
      </c>
      <c r="O70" s="932">
        <v>333258.27</v>
      </c>
      <c r="P70" s="932">
        <v>224453.71</v>
      </c>
      <c r="Q70" s="932">
        <v>392794</v>
      </c>
      <c r="R70" s="932">
        <v>246052.49</v>
      </c>
      <c r="S70" s="932">
        <v>430591.85</v>
      </c>
      <c r="T70" s="932">
        <v>266323.61</v>
      </c>
      <c r="U70" s="932">
        <v>466066.31</v>
      </c>
    </row>
    <row r="71" spans="1:21" ht="14.4">
      <c r="A71" s="931">
        <v>1</v>
      </c>
      <c r="B71" s="931" t="s">
        <v>177</v>
      </c>
      <c r="C71" s="931" t="s">
        <v>179</v>
      </c>
      <c r="D71" s="931" t="s">
        <v>472</v>
      </c>
      <c r="E71" s="931" t="s">
        <v>1017</v>
      </c>
      <c r="F71" s="931">
        <v>2</v>
      </c>
      <c r="G71" s="931" t="s">
        <v>21</v>
      </c>
      <c r="H71" s="932">
        <v>88424.320000000007</v>
      </c>
      <c r="I71" s="932">
        <v>154742.56</v>
      </c>
      <c r="J71" s="932">
        <v>115549.95</v>
      </c>
      <c r="K71" s="932">
        <v>202212.42</v>
      </c>
      <c r="L71" s="932">
        <v>140112.53</v>
      </c>
      <c r="M71" s="932">
        <v>245196.93</v>
      </c>
      <c r="N71" s="932">
        <v>171159.83</v>
      </c>
      <c r="O71" s="932">
        <v>299529.7</v>
      </c>
      <c r="P71" s="932">
        <v>203120.34</v>
      </c>
      <c r="Q71" s="932">
        <v>355460.59</v>
      </c>
      <c r="R71" s="932">
        <v>223467.02</v>
      </c>
      <c r="S71" s="932">
        <v>391067.29</v>
      </c>
      <c r="T71" s="932">
        <v>242513.84</v>
      </c>
      <c r="U71" s="932">
        <v>424399.22</v>
      </c>
    </row>
    <row r="72" spans="1:21" ht="14.4">
      <c r="A72" s="931">
        <v>1</v>
      </c>
      <c r="B72" s="931" t="s">
        <v>177</v>
      </c>
      <c r="C72" s="931" t="s">
        <v>179</v>
      </c>
      <c r="D72" s="931" t="s">
        <v>472</v>
      </c>
      <c r="E72" s="931" t="s">
        <v>1017</v>
      </c>
      <c r="F72" s="931">
        <v>3</v>
      </c>
      <c r="G72" s="931" t="s">
        <v>46</v>
      </c>
      <c r="H72" s="932">
        <v>77455.88</v>
      </c>
      <c r="I72" s="932">
        <v>135547.78</v>
      </c>
      <c r="J72" s="932">
        <v>105693.27</v>
      </c>
      <c r="K72" s="932">
        <v>184963.22</v>
      </c>
      <c r="L72" s="932">
        <v>133724.26999999999</v>
      </c>
      <c r="M72" s="932">
        <v>234017.47</v>
      </c>
      <c r="N72" s="932">
        <v>176139.89</v>
      </c>
      <c r="O72" s="932">
        <v>308244.8</v>
      </c>
      <c r="P72" s="932">
        <v>218269.74</v>
      </c>
      <c r="Q72" s="932">
        <v>381972.05</v>
      </c>
      <c r="R72" s="932">
        <v>245932.95</v>
      </c>
      <c r="S72" s="932">
        <v>430382.66</v>
      </c>
      <c r="T72" s="932">
        <v>273257.46999999997</v>
      </c>
      <c r="U72" s="932">
        <v>478200.57</v>
      </c>
    </row>
    <row r="73" spans="1:21" ht="14.4">
      <c r="A73" s="931">
        <v>1</v>
      </c>
      <c r="B73" s="931" t="s">
        <v>177</v>
      </c>
      <c r="C73" s="931" t="s">
        <v>179</v>
      </c>
      <c r="D73" s="931" t="s">
        <v>472</v>
      </c>
      <c r="E73" s="931" t="s">
        <v>1017</v>
      </c>
      <c r="F73" s="931">
        <v>4</v>
      </c>
      <c r="G73" s="931" t="s">
        <v>23</v>
      </c>
      <c r="H73" s="932">
        <v>87884.06</v>
      </c>
      <c r="I73" s="932">
        <v>140614.49</v>
      </c>
      <c r="J73" s="932">
        <v>123037.68</v>
      </c>
      <c r="K73" s="932">
        <v>196860.29</v>
      </c>
      <c r="L73" s="932">
        <v>158191.29999999999</v>
      </c>
      <c r="M73" s="932">
        <v>253106.09</v>
      </c>
      <c r="N73" s="932">
        <v>210921.74</v>
      </c>
      <c r="O73" s="932">
        <v>337474.78</v>
      </c>
      <c r="P73" s="932">
        <v>263652.17</v>
      </c>
      <c r="Q73" s="932">
        <v>421843.48</v>
      </c>
      <c r="R73" s="932">
        <v>298805.78999999998</v>
      </c>
      <c r="S73" s="932">
        <v>478089.27</v>
      </c>
      <c r="T73" s="932">
        <v>333959.40999999997</v>
      </c>
      <c r="U73" s="932">
        <v>534335.06999999995</v>
      </c>
    </row>
    <row r="74" spans="1:21" ht="14.4">
      <c r="A74" s="931">
        <v>1</v>
      </c>
      <c r="B74" s="931" t="s">
        <v>177</v>
      </c>
      <c r="C74" s="931" t="s">
        <v>179</v>
      </c>
      <c r="D74" s="931" t="s">
        <v>472</v>
      </c>
      <c r="E74" s="931" t="s">
        <v>277</v>
      </c>
      <c r="F74" s="931">
        <v>1</v>
      </c>
      <c r="G74" s="931" t="s">
        <v>171</v>
      </c>
      <c r="H74" s="932">
        <v>107951.28</v>
      </c>
      <c r="I74" s="932">
        <v>188914.74</v>
      </c>
      <c r="J74" s="932">
        <v>139750.07</v>
      </c>
      <c r="K74" s="932">
        <v>244562.62</v>
      </c>
      <c r="L74" s="932">
        <v>167276.28</v>
      </c>
      <c r="M74" s="932">
        <v>292733.49</v>
      </c>
      <c r="N74" s="932">
        <v>199521.85</v>
      </c>
      <c r="O74" s="932">
        <v>349163.23</v>
      </c>
      <c r="P74" s="932">
        <v>235191.15</v>
      </c>
      <c r="Q74" s="932">
        <v>411584.51</v>
      </c>
      <c r="R74" s="932">
        <v>257836.92</v>
      </c>
      <c r="S74" s="932">
        <v>451214.62</v>
      </c>
      <c r="T74" s="932">
        <v>279101.19</v>
      </c>
      <c r="U74" s="932">
        <v>488427.08</v>
      </c>
    </row>
    <row r="75" spans="1:21" ht="14.4">
      <c r="A75" s="931">
        <v>1</v>
      </c>
      <c r="B75" s="931" t="s">
        <v>177</v>
      </c>
      <c r="C75" s="931" t="s">
        <v>179</v>
      </c>
      <c r="D75" s="931" t="s">
        <v>472</v>
      </c>
      <c r="E75" s="931" t="s">
        <v>277</v>
      </c>
      <c r="F75" s="931">
        <v>2</v>
      </c>
      <c r="G75" s="931" t="s">
        <v>21</v>
      </c>
      <c r="H75" s="932">
        <v>92483.65</v>
      </c>
      <c r="I75" s="932">
        <v>161846.38</v>
      </c>
      <c r="J75" s="932">
        <v>120891.17</v>
      </c>
      <c r="K75" s="932">
        <v>211559.55</v>
      </c>
      <c r="L75" s="932">
        <v>146623.72</v>
      </c>
      <c r="M75" s="932">
        <v>256591.51</v>
      </c>
      <c r="N75" s="932">
        <v>179177.63</v>
      </c>
      <c r="O75" s="932">
        <v>313560.86</v>
      </c>
      <c r="P75" s="932">
        <v>212672.59</v>
      </c>
      <c r="Q75" s="932">
        <v>372177.03</v>
      </c>
      <c r="R75" s="932">
        <v>233996.71</v>
      </c>
      <c r="S75" s="932">
        <v>409494.25</v>
      </c>
      <c r="T75" s="932">
        <v>253968.66</v>
      </c>
      <c r="U75" s="932">
        <v>444445.15</v>
      </c>
    </row>
    <row r="76" spans="1:21" ht="14.4">
      <c r="A76" s="931">
        <v>1</v>
      </c>
      <c r="B76" s="931" t="s">
        <v>177</v>
      </c>
      <c r="C76" s="931" t="s">
        <v>179</v>
      </c>
      <c r="D76" s="931" t="s">
        <v>472</v>
      </c>
      <c r="E76" s="931" t="s">
        <v>277</v>
      </c>
      <c r="F76" s="931">
        <v>3</v>
      </c>
      <c r="G76" s="931" t="s">
        <v>46</v>
      </c>
      <c r="H76" s="932">
        <v>80911.88</v>
      </c>
      <c r="I76" s="932">
        <v>141595.78</v>
      </c>
      <c r="J76" s="932">
        <v>110379.17</v>
      </c>
      <c r="K76" s="932">
        <v>193163.54</v>
      </c>
      <c r="L76" s="932">
        <v>139628.60999999999</v>
      </c>
      <c r="M76" s="932">
        <v>244350.06</v>
      </c>
      <c r="N76" s="932">
        <v>183892.39</v>
      </c>
      <c r="O76" s="932">
        <v>321811.68</v>
      </c>
      <c r="P76" s="932">
        <v>227854.52</v>
      </c>
      <c r="Q76" s="932">
        <v>398745.42</v>
      </c>
      <c r="R76" s="932">
        <v>256715.74</v>
      </c>
      <c r="S76" s="932">
        <v>449252.54</v>
      </c>
      <c r="T76" s="932">
        <v>285219.44</v>
      </c>
      <c r="U76" s="932">
        <v>499134.02</v>
      </c>
    </row>
    <row r="77" spans="1:21" ht="14.4">
      <c r="A77" s="931">
        <v>1</v>
      </c>
      <c r="B77" s="931" t="s">
        <v>177</v>
      </c>
      <c r="C77" s="931" t="s">
        <v>179</v>
      </c>
      <c r="D77" s="931" t="s">
        <v>472</v>
      </c>
      <c r="E77" s="931" t="s">
        <v>277</v>
      </c>
      <c r="F77" s="931">
        <v>4</v>
      </c>
      <c r="G77" s="931" t="s">
        <v>23</v>
      </c>
      <c r="H77" s="932">
        <v>92032.41</v>
      </c>
      <c r="I77" s="932">
        <v>147251.85</v>
      </c>
      <c r="J77" s="932">
        <v>128845.37</v>
      </c>
      <c r="K77" s="932">
        <v>206152.6</v>
      </c>
      <c r="L77" s="932">
        <v>165658.32999999999</v>
      </c>
      <c r="M77" s="932">
        <v>265053.34000000003</v>
      </c>
      <c r="N77" s="932">
        <v>220877.78</v>
      </c>
      <c r="O77" s="932">
        <v>353404.45</v>
      </c>
      <c r="P77" s="932">
        <v>276097.21999999997</v>
      </c>
      <c r="Q77" s="932">
        <v>441755.56</v>
      </c>
      <c r="R77" s="932">
        <v>312910.19</v>
      </c>
      <c r="S77" s="932">
        <v>500656.31</v>
      </c>
      <c r="T77" s="932">
        <v>349723.15</v>
      </c>
      <c r="U77" s="932">
        <v>559557.05000000005</v>
      </c>
    </row>
    <row r="78" spans="1:21" ht="14.4">
      <c r="A78" s="931">
        <v>1</v>
      </c>
      <c r="B78" s="931" t="s">
        <v>177</v>
      </c>
      <c r="C78" s="931" t="s">
        <v>179</v>
      </c>
      <c r="D78" s="931" t="s">
        <v>472</v>
      </c>
      <c r="E78" s="931" t="s">
        <v>181</v>
      </c>
      <c r="F78" s="931">
        <v>1</v>
      </c>
      <c r="G78" s="931" t="s">
        <v>171</v>
      </c>
      <c r="H78" s="932">
        <v>109437.39</v>
      </c>
      <c r="I78" s="932">
        <v>191515.43</v>
      </c>
      <c r="J78" s="932">
        <v>141628.26</v>
      </c>
      <c r="K78" s="932">
        <v>247849.46</v>
      </c>
      <c r="L78" s="932">
        <v>169493.49</v>
      </c>
      <c r="M78" s="932">
        <v>296613.61</v>
      </c>
      <c r="N78" s="932">
        <v>202119.21</v>
      </c>
      <c r="O78" s="932">
        <v>353708.61</v>
      </c>
      <c r="P78" s="932">
        <v>238208.55</v>
      </c>
      <c r="Q78" s="932">
        <v>416864.97</v>
      </c>
      <c r="R78" s="932">
        <v>261120.72</v>
      </c>
      <c r="S78" s="932">
        <v>456961.26</v>
      </c>
      <c r="T78" s="932">
        <v>282616.71999999997</v>
      </c>
      <c r="U78" s="932">
        <v>494579.25</v>
      </c>
    </row>
    <row r="79" spans="1:21" ht="14.4">
      <c r="A79" s="931">
        <v>1</v>
      </c>
      <c r="B79" s="931" t="s">
        <v>177</v>
      </c>
      <c r="C79" s="931" t="s">
        <v>179</v>
      </c>
      <c r="D79" s="931" t="s">
        <v>472</v>
      </c>
      <c r="E79" s="931" t="s">
        <v>181</v>
      </c>
      <c r="F79" s="931">
        <v>2</v>
      </c>
      <c r="G79" s="931" t="s">
        <v>21</v>
      </c>
      <c r="H79" s="932">
        <v>93969.76</v>
      </c>
      <c r="I79" s="932">
        <v>164447.07</v>
      </c>
      <c r="J79" s="932">
        <v>122769.37</v>
      </c>
      <c r="K79" s="932">
        <v>214846.4</v>
      </c>
      <c r="L79" s="932">
        <v>148840.93</v>
      </c>
      <c r="M79" s="932">
        <v>260471.63</v>
      </c>
      <c r="N79" s="932">
        <v>181774.99</v>
      </c>
      <c r="O79" s="932">
        <v>318106.23999999999</v>
      </c>
      <c r="P79" s="932">
        <v>215689.99</v>
      </c>
      <c r="Q79" s="932">
        <v>377457.48</v>
      </c>
      <c r="R79" s="932">
        <v>237280.51</v>
      </c>
      <c r="S79" s="932">
        <v>415240.9</v>
      </c>
      <c r="T79" s="932">
        <v>257484.18</v>
      </c>
      <c r="U79" s="932">
        <v>450597.32</v>
      </c>
    </row>
    <row r="80" spans="1:21" ht="14.4">
      <c r="A80" s="931">
        <v>1</v>
      </c>
      <c r="B80" s="931" t="s">
        <v>177</v>
      </c>
      <c r="C80" s="931" t="s">
        <v>179</v>
      </c>
      <c r="D80" s="931" t="s">
        <v>472</v>
      </c>
      <c r="E80" s="931" t="s">
        <v>181</v>
      </c>
      <c r="F80" s="931">
        <v>3</v>
      </c>
      <c r="G80" s="931" t="s">
        <v>46</v>
      </c>
      <c r="H80" s="932">
        <v>82387.48</v>
      </c>
      <c r="I80" s="932">
        <v>144178.09</v>
      </c>
      <c r="J80" s="932">
        <v>112445.01</v>
      </c>
      <c r="K80" s="932">
        <v>196778.78</v>
      </c>
      <c r="L80" s="932">
        <v>142284.70000000001</v>
      </c>
      <c r="M80" s="932">
        <v>248998.22</v>
      </c>
      <c r="N80" s="932">
        <v>187433.84</v>
      </c>
      <c r="O80" s="932">
        <v>328009.21999999997</v>
      </c>
      <c r="P80" s="932">
        <v>232281.34</v>
      </c>
      <c r="Q80" s="932">
        <v>406492.34</v>
      </c>
      <c r="R80" s="932">
        <v>261732.79</v>
      </c>
      <c r="S80" s="932">
        <v>458032.39</v>
      </c>
      <c r="T80" s="932">
        <v>290826.74</v>
      </c>
      <c r="U80" s="932">
        <v>508946.8</v>
      </c>
    </row>
    <row r="81" spans="1:21" ht="14.4">
      <c r="A81" s="931">
        <v>1</v>
      </c>
      <c r="B81" s="931" t="s">
        <v>177</v>
      </c>
      <c r="C81" s="931" t="s">
        <v>179</v>
      </c>
      <c r="D81" s="931" t="s">
        <v>472</v>
      </c>
      <c r="E81" s="931" t="s">
        <v>181</v>
      </c>
      <c r="F81" s="931">
        <v>4</v>
      </c>
      <c r="G81" s="931" t="s">
        <v>23</v>
      </c>
      <c r="H81" s="932">
        <v>93311.16</v>
      </c>
      <c r="I81" s="932">
        <v>149297.85</v>
      </c>
      <c r="J81" s="932">
        <v>130635.62</v>
      </c>
      <c r="K81" s="932">
        <v>209016.99</v>
      </c>
      <c r="L81" s="932">
        <v>167960.08</v>
      </c>
      <c r="M81" s="932">
        <v>268736.14</v>
      </c>
      <c r="N81" s="932">
        <v>223946.78</v>
      </c>
      <c r="O81" s="932">
        <v>358314.85</v>
      </c>
      <c r="P81" s="932">
        <v>279933.46999999997</v>
      </c>
      <c r="Q81" s="932">
        <v>447893.56</v>
      </c>
      <c r="R81" s="932">
        <v>317257.93</v>
      </c>
      <c r="S81" s="932">
        <v>507612.7</v>
      </c>
      <c r="T81" s="932">
        <v>354582.4</v>
      </c>
      <c r="U81" s="932">
        <v>567331.83999999997</v>
      </c>
    </row>
    <row r="82" spans="1:21" ht="14.4">
      <c r="A82" s="931">
        <v>1</v>
      </c>
      <c r="B82" s="931" t="s">
        <v>177</v>
      </c>
      <c r="C82" s="931" t="s">
        <v>182</v>
      </c>
      <c r="D82" s="931" t="s">
        <v>473</v>
      </c>
      <c r="E82" s="931" t="s">
        <v>743</v>
      </c>
      <c r="F82" s="931">
        <v>1</v>
      </c>
      <c r="G82" s="931" t="s">
        <v>171</v>
      </c>
      <c r="H82" s="932">
        <v>95285.77</v>
      </c>
      <c r="I82" s="932">
        <v>166750.09</v>
      </c>
      <c r="J82" s="932">
        <v>123277.34</v>
      </c>
      <c r="K82" s="932">
        <v>215735.34</v>
      </c>
      <c r="L82" s="932">
        <v>147507.23000000001</v>
      </c>
      <c r="M82" s="932">
        <v>258137.65</v>
      </c>
      <c r="N82" s="932">
        <v>175862.91</v>
      </c>
      <c r="O82" s="932">
        <v>307760.09000000003</v>
      </c>
      <c r="P82" s="932">
        <v>207228.52</v>
      </c>
      <c r="Q82" s="932">
        <v>362649.92</v>
      </c>
      <c r="R82" s="932">
        <v>227141.49</v>
      </c>
      <c r="S82" s="932">
        <v>397497.61</v>
      </c>
      <c r="T82" s="932">
        <v>245808.87</v>
      </c>
      <c r="U82" s="932">
        <v>430165.53</v>
      </c>
    </row>
    <row r="83" spans="1:21" ht="14.4">
      <c r="A83" s="931">
        <v>1</v>
      </c>
      <c r="B83" s="931" t="s">
        <v>177</v>
      </c>
      <c r="C83" s="931" t="s">
        <v>182</v>
      </c>
      <c r="D83" s="931" t="s">
        <v>473</v>
      </c>
      <c r="E83" s="931" t="s">
        <v>743</v>
      </c>
      <c r="F83" s="931">
        <v>2</v>
      </c>
      <c r="G83" s="931" t="s">
        <v>21</v>
      </c>
      <c r="H83" s="932">
        <v>81989.03</v>
      </c>
      <c r="I83" s="932">
        <v>143480.79999999999</v>
      </c>
      <c r="J83" s="932">
        <v>107065.3</v>
      </c>
      <c r="K83" s="932">
        <v>187364.28</v>
      </c>
      <c r="L83" s="932">
        <v>129753.27</v>
      </c>
      <c r="M83" s="932">
        <v>227068.23</v>
      </c>
      <c r="N83" s="932">
        <v>158374.03</v>
      </c>
      <c r="O83" s="932">
        <v>277154.53999999998</v>
      </c>
      <c r="P83" s="932">
        <v>187870.46</v>
      </c>
      <c r="Q83" s="932">
        <v>328773.31</v>
      </c>
      <c r="R83" s="932">
        <v>206647.28</v>
      </c>
      <c r="S83" s="932">
        <v>361632.73</v>
      </c>
      <c r="T83" s="932">
        <v>224203.71</v>
      </c>
      <c r="U83" s="932">
        <v>392356.5</v>
      </c>
    </row>
    <row r="84" spans="1:21" ht="14.4">
      <c r="A84" s="931">
        <v>1</v>
      </c>
      <c r="B84" s="931" t="s">
        <v>177</v>
      </c>
      <c r="C84" s="931" t="s">
        <v>182</v>
      </c>
      <c r="D84" s="931" t="s">
        <v>473</v>
      </c>
      <c r="E84" s="931" t="s">
        <v>743</v>
      </c>
      <c r="F84" s="931">
        <v>3</v>
      </c>
      <c r="G84" s="931" t="s">
        <v>46</v>
      </c>
      <c r="H84" s="932">
        <v>72023.8</v>
      </c>
      <c r="I84" s="932">
        <v>126041.64</v>
      </c>
      <c r="J84" s="932">
        <v>98342.52</v>
      </c>
      <c r="K84" s="932">
        <v>172099.41</v>
      </c>
      <c r="L84" s="932">
        <v>124473.96</v>
      </c>
      <c r="M84" s="932">
        <v>217829.43</v>
      </c>
      <c r="N84" s="932">
        <v>164006.06</v>
      </c>
      <c r="O84" s="932">
        <v>287010.61</v>
      </c>
      <c r="P84" s="932">
        <v>203278.86</v>
      </c>
      <c r="Q84" s="932">
        <v>355738.01</v>
      </c>
      <c r="R84" s="932">
        <v>229076.56</v>
      </c>
      <c r="S84" s="932">
        <v>400883.99</v>
      </c>
      <c r="T84" s="932">
        <v>254566.94</v>
      </c>
      <c r="U84" s="932">
        <v>445492.14</v>
      </c>
    </row>
    <row r="85" spans="1:21" ht="14.4">
      <c r="A85" s="931">
        <v>1</v>
      </c>
      <c r="B85" s="931" t="s">
        <v>177</v>
      </c>
      <c r="C85" s="931" t="s">
        <v>182</v>
      </c>
      <c r="D85" s="931" t="s">
        <v>473</v>
      </c>
      <c r="E85" s="931" t="s">
        <v>743</v>
      </c>
      <c r="F85" s="931">
        <v>4</v>
      </c>
      <c r="G85" s="931" t="s">
        <v>23</v>
      </c>
      <c r="H85" s="932">
        <v>81254.31</v>
      </c>
      <c r="I85" s="932">
        <v>130006.89</v>
      </c>
      <c r="J85" s="932">
        <v>113756.03</v>
      </c>
      <c r="K85" s="932">
        <v>182009.65</v>
      </c>
      <c r="L85" s="932">
        <v>146257.75</v>
      </c>
      <c r="M85" s="932">
        <v>234012.41</v>
      </c>
      <c r="N85" s="932">
        <v>195010.34</v>
      </c>
      <c r="O85" s="932">
        <v>312016.53999999998</v>
      </c>
      <c r="P85" s="932">
        <v>243762.92</v>
      </c>
      <c r="Q85" s="932">
        <v>390020.68</v>
      </c>
      <c r="R85" s="932">
        <v>276264.64</v>
      </c>
      <c r="S85" s="932">
        <v>442023.44</v>
      </c>
      <c r="T85" s="932">
        <v>308766.37</v>
      </c>
      <c r="U85" s="932">
        <v>494026.2</v>
      </c>
    </row>
    <row r="86" spans="1:21" ht="14.4">
      <c r="A86" s="931">
        <v>1</v>
      </c>
      <c r="B86" s="931" t="s">
        <v>177</v>
      </c>
      <c r="C86" s="931" t="s">
        <v>182</v>
      </c>
      <c r="D86" s="931" t="s">
        <v>473</v>
      </c>
      <c r="E86" s="931" t="s">
        <v>744</v>
      </c>
      <c r="F86" s="931">
        <v>1</v>
      </c>
      <c r="G86" s="931" t="s">
        <v>171</v>
      </c>
      <c r="H86" s="932">
        <v>93786.27</v>
      </c>
      <c r="I86" s="932">
        <v>164125.98000000001</v>
      </c>
      <c r="J86" s="932">
        <v>121411.33</v>
      </c>
      <c r="K86" s="932">
        <v>212469.82</v>
      </c>
      <c r="L86" s="932">
        <v>145324.59</v>
      </c>
      <c r="M86" s="932">
        <v>254318.03</v>
      </c>
      <c r="N86" s="932">
        <v>173337.32</v>
      </c>
      <c r="O86" s="932">
        <v>303340.31</v>
      </c>
      <c r="P86" s="932">
        <v>204324.35</v>
      </c>
      <c r="Q86" s="932">
        <v>357567.61</v>
      </c>
      <c r="R86" s="932">
        <v>223997.43</v>
      </c>
      <c r="S86" s="932">
        <v>391995.5</v>
      </c>
      <c r="T86" s="932">
        <v>242469.86</v>
      </c>
      <c r="U86" s="932">
        <v>424322.25</v>
      </c>
    </row>
    <row r="87" spans="1:21" ht="14.4">
      <c r="A87" s="931">
        <v>1</v>
      </c>
      <c r="B87" s="931" t="s">
        <v>177</v>
      </c>
      <c r="C87" s="931" t="s">
        <v>182</v>
      </c>
      <c r="D87" s="931" t="s">
        <v>473</v>
      </c>
      <c r="E87" s="931" t="s">
        <v>744</v>
      </c>
      <c r="F87" s="931">
        <v>2</v>
      </c>
      <c r="G87" s="931" t="s">
        <v>21</v>
      </c>
      <c r="H87" s="932">
        <v>80353.850000000006</v>
      </c>
      <c r="I87" s="932">
        <v>140619.24</v>
      </c>
      <c r="J87" s="932">
        <v>105033.86</v>
      </c>
      <c r="K87" s="932">
        <v>183809.26</v>
      </c>
      <c r="L87" s="932">
        <v>127389.47</v>
      </c>
      <c r="M87" s="932">
        <v>222931.58</v>
      </c>
      <c r="N87" s="932">
        <v>155669.98000000001</v>
      </c>
      <c r="O87" s="932">
        <v>272422.46000000002</v>
      </c>
      <c r="P87" s="932">
        <v>184768.75</v>
      </c>
      <c r="Q87" s="932">
        <v>323345.32</v>
      </c>
      <c r="R87" s="932">
        <v>203294.09</v>
      </c>
      <c r="S87" s="932">
        <v>355764.65</v>
      </c>
      <c r="T87" s="932">
        <v>220644.24</v>
      </c>
      <c r="U87" s="932">
        <v>386127.42</v>
      </c>
    </row>
    <row r="88" spans="1:21" ht="14.4">
      <c r="A88" s="931">
        <v>1</v>
      </c>
      <c r="B88" s="931" t="s">
        <v>177</v>
      </c>
      <c r="C88" s="931" t="s">
        <v>182</v>
      </c>
      <c r="D88" s="931" t="s">
        <v>473</v>
      </c>
      <c r="E88" s="931" t="s">
        <v>744</v>
      </c>
      <c r="F88" s="931">
        <v>3</v>
      </c>
      <c r="G88" s="931" t="s">
        <v>46</v>
      </c>
      <c r="H88" s="932">
        <v>70304.41</v>
      </c>
      <c r="I88" s="932">
        <v>123032.71</v>
      </c>
      <c r="J88" s="932">
        <v>95909.96</v>
      </c>
      <c r="K88" s="932">
        <v>167842.42</v>
      </c>
      <c r="L88" s="932">
        <v>121326.32</v>
      </c>
      <c r="M88" s="932">
        <v>212321.05</v>
      </c>
      <c r="N88" s="932">
        <v>159789.21</v>
      </c>
      <c r="O88" s="932">
        <v>279631.12</v>
      </c>
      <c r="P88" s="932">
        <v>197990.16</v>
      </c>
      <c r="Q88" s="932">
        <v>346482.77</v>
      </c>
      <c r="R88" s="932">
        <v>223069.37</v>
      </c>
      <c r="S88" s="932">
        <v>390371.4</v>
      </c>
      <c r="T88" s="932">
        <v>247838.12</v>
      </c>
      <c r="U88" s="932">
        <v>433716.72</v>
      </c>
    </row>
    <row r="89" spans="1:21" ht="14.4">
      <c r="A89" s="931">
        <v>1</v>
      </c>
      <c r="B89" s="931" t="s">
        <v>177</v>
      </c>
      <c r="C89" s="931" t="s">
        <v>182</v>
      </c>
      <c r="D89" s="931" t="s">
        <v>473</v>
      </c>
      <c r="E89" s="931" t="s">
        <v>744</v>
      </c>
      <c r="F89" s="931">
        <v>4</v>
      </c>
      <c r="G89" s="931" t="s">
        <v>23</v>
      </c>
      <c r="H89" s="932">
        <v>79956.53</v>
      </c>
      <c r="I89" s="932">
        <v>127930.45</v>
      </c>
      <c r="J89" s="932">
        <v>111939.14</v>
      </c>
      <c r="K89" s="932">
        <v>179102.63</v>
      </c>
      <c r="L89" s="932">
        <v>143921.76</v>
      </c>
      <c r="M89" s="932">
        <v>230274.81</v>
      </c>
      <c r="N89" s="932">
        <v>191895.67</v>
      </c>
      <c r="O89" s="932">
        <v>307033.08</v>
      </c>
      <c r="P89" s="932">
        <v>239869.59</v>
      </c>
      <c r="Q89" s="932">
        <v>383791.35</v>
      </c>
      <c r="R89" s="932">
        <v>271852.21000000002</v>
      </c>
      <c r="S89" s="932">
        <v>434963.54</v>
      </c>
      <c r="T89" s="932">
        <v>303834.82</v>
      </c>
      <c r="U89" s="932">
        <v>486135.72</v>
      </c>
    </row>
    <row r="90" spans="1:21" ht="14.4">
      <c r="A90" s="931">
        <v>1</v>
      </c>
      <c r="B90" s="931" t="s">
        <v>177</v>
      </c>
      <c r="C90" s="931" t="s">
        <v>182</v>
      </c>
      <c r="D90" s="931" t="s">
        <v>473</v>
      </c>
      <c r="E90" s="931" t="s">
        <v>1018</v>
      </c>
      <c r="F90" s="931">
        <v>1</v>
      </c>
      <c r="G90" s="931" t="s">
        <v>171</v>
      </c>
      <c r="H90" s="932">
        <v>91858.32</v>
      </c>
      <c r="I90" s="932">
        <v>160752.06</v>
      </c>
      <c r="J90" s="932">
        <v>118858.31</v>
      </c>
      <c r="K90" s="932">
        <v>208002.04</v>
      </c>
      <c r="L90" s="932">
        <v>142230</v>
      </c>
      <c r="M90" s="932">
        <v>248902.5</v>
      </c>
      <c r="N90" s="932">
        <v>169587.06</v>
      </c>
      <c r="O90" s="932">
        <v>296777.34999999998</v>
      </c>
      <c r="P90" s="932">
        <v>199848.2</v>
      </c>
      <c r="Q90" s="932">
        <v>349734.34</v>
      </c>
      <c r="R90" s="932">
        <v>219060.07</v>
      </c>
      <c r="S90" s="932">
        <v>383355.12</v>
      </c>
      <c r="T90" s="932">
        <v>237076.39</v>
      </c>
      <c r="U90" s="932">
        <v>414883.68</v>
      </c>
    </row>
    <row r="91" spans="1:21" ht="14.4">
      <c r="A91" s="931">
        <v>1</v>
      </c>
      <c r="B91" s="931" t="s">
        <v>177</v>
      </c>
      <c r="C91" s="931" t="s">
        <v>182</v>
      </c>
      <c r="D91" s="931" t="s">
        <v>473</v>
      </c>
      <c r="E91" s="931" t="s">
        <v>1018</v>
      </c>
      <c r="F91" s="931">
        <v>2</v>
      </c>
      <c r="G91" s="931" t="s">
        <v>21</v>
      </c>
      <c r="H91" s="932">
        <v>78968.62</v>
      </c>
      <c r="I91" s="932">
        <v>138195.09</v>
      </c>
      <c r="J91" s="932">
        <v>103142.56</v>
      </c>
      <c r="K91" s="932">
        <v>180499.48</v>
      </c>
      <c r="L91" s="932">
        <v>125019.54</v>
      </c>
      <c r="M91" s="932">
        <v>218784.19</v>
      </c>
      <c r="N91" s="932">
        <v>152633.54999999999</v>
      </c>
      <c r="O91" s="932">
        <v>267108.7</v>
      </c>
      <c r="P91" s="932">
        <v>181082.73</v>
      </c>
      <c r="Q91" s="932">
        <v>316894.77</v>
      </c>
      <c r="R91" s="932">
        <v>199193.23</v>
      </c>
      <c r="S91" s="932">
        <v>348588.15</v>
      </c>
      <c r="T91" s="932">
        <v>216132.61</v>
      </c>
      <c r="U91" s="932">
        <v>378232.07</v>
      </c>
    </row>
    <row r="92" spans="1:21" ht="14.4">
      <c r="A92" s="931">
        <v>1</v>
      </c>
      <c r="B92" s="931" t="s">
        <v>177</v>
      </c>
      <c r="C92" s="931" t="s">
        <v>182</v>
      </c>
      <c r="D92" s="931" t="s">
        <v>473</v>
      </c>
      <c r="E92" s="931" t="s">
        <v>1018</v>
      </c>
      <c r="F92" s="931">
        <v>3</v>
      </c>
      <c r="G92" s="931" t="s">
        <v>46</v>
      </c>
      <c r="H92" s="932">
        <v>69312.06</v>
      </c>
      <c r="I92" s="932">
        <v>121296.1</v>
      </c>
      <c r="J92" s="932">
        <v>94622.33</v>
      </c>
      <c r="K92" s="932">
        <v>165589.07999999999</v>
      </c>
      <c r="L92" s="932">
        <v>119751.06</v>
      </c>
      <c r="M92" s="932">
        <v>209564.36</v>
      </c>
      <c r="N92" s="932">
        <v>157768.84</v>
      </c>
      <c r="O92" s="932">
        <v>276095.48</v>
      </c>
      <c r="P92" s="932">
        <v>195535.26</v>
      </c>
      <c r="Q92" s="932">
        <v>342186.7</v>
      </c>
      <c r="R92" s="932">
        <v>220340.46</v>
      </c>
      <c r="S92" s="932">
        <v>385595.81</v>
      </c>
      <c r="T92" s="932">
        <v>244847.75</v>
      </c>
      <c r="U92" s="932">
        <v>428483.56</v>
      </c>
    </row>
    <row r="93" spans="1:21" ht="14.4">
      <c r="A93" s="931">
        <v>1</v>
      </c>
      <c r="B93" s="931" t="s">
        <v>177</v>
      </c>
      <c r="C93" s="931" t="s">
        <v>182</v>
      </c>
      <c r="D93" s="931" t="s">
        <v>473</v>
      </c>
      <c r="E93" s="931" t="s">
        <v>1018</v>
      </c>
      <c r="F93" s="931">
        <v>4</v>
      </c>
      <c r="G93" s="931" t="s">
        <v>23</v>
      </c>
      <c r="H93" s="932">
        <v>78327.63</v>
      </c>
      <c r="I93" s="932">
        <v>125324.21</v>
      </c>
      <c r="J93" s="932">
        <v>109658.68</v>
      </c>
      <c r="K93" s="932">
        <v>175453.89</v>
      </c>
      <c r="L93" s="932">
        <v>140989.73000000001</v>
      </c>
      <c r="M93" s="932">
        <v>225583.58</v>
      </c>
      <c r="N93" s="932">
        <v>187986.31</v>
      </c>
      <c r="O93" s="932">
        <v>300778.09999999998</v>
      </c>
      <c r="P93" s="932">
        <v>234982.89</v>
      </c>
      <c r="Q93" s="932">
        <v>375972.63</v>
      </c>
      <c r="R93" s="932">
        <v>266313.94</v>
      </c>
      <c r="S93" s="932">
        <v>426102.31</v>
      </c>
      <c r="T93" s="932">
        <v>297644.99</v>
      </c>
      <c r="U93" s="932">
        <v>476232</v>
      </c>
    </row>
    <row r="94" spans="1:21" ht="14.4">
      <c r="A94" s="931">
        <v>1</v>
      </c>
      <c r="B94" s="931" t="s">
        <v>177</v>
      </c>
      <c r="C94" s="931" t="s">
        <v>182</v>
      </c>
      <c r="D94" s="931" t="s">
        <v>473</v>
      </c>
      <c r="E94" s="931" t="s">
        <v>745</v>
      </c>
      <c r="F94" s="931">
        <v>1</v>
      </c>
      <c r="G94" s="931" t="s">
        <v>171</v>
      </c>
      <c r="H94" s="932">
        <v>98177.69</v>
      </c>
      <c r="I94" s="932">
        <v>171810.97</v>
      </c>
      <c r="J94" s="932">
        <v>127106.86</v>
      </c>
      <c r="K94" s="932">
        <v>222437.01</v>
      </c>
      <c r="L94" s="932">
        <v>152149.1</v>
      </c>
      <c r="M94" s="932">
        <v>266260.93</v>
      </c>
      <c r="N94" s="932">
        <v>181488.3</v>
      </c>
      <c r="O94" s="932">
        <v>317604.53000000003</v>
      </c>
      <c r="P94" s="932">
        <v>213942.74</v>
      </c>
      <c r="Q94" s="932">
        <v>374399.8</v>
      </c>
      <c r="R94" s="932">
        <v>234547.52</v>
      </c>
      <c r="S94" s="932">
        <v>410458.16</v>
      </c>
      <c r="T94" s="932">
        <v>253899.07</v>
      </c>
      <c r="U94" s="932">
        <v>444323.37</v>
      </c>
    </row>
    <row r="95" spans="1:21" ht="14.4">
      <c r="A95" s="931">
        <v>1</v>
      </c>
      <c r="B95" s="931" t="s">
        <v>177</v>
      </c>
      <c r="C95" s="931" t="s">
        <v>182</v>
      </c>
      <c r="D95" s="931" t="s">
        <v>473</v>
      </c>
      <c r="E95" s="931" t="s">
        <v>745</v>
      </c>
      <c r="F95" s="931">
        <v>2</v>
      </c>
      <c r="G95" s="931" t="s">
        <v>21</v>
      </c>
      <c r="H95" s="932">
        <v>84066.87</v>
      </c>
      <c r="I95" s="932">
        <v>147117.01999999999</v>
      </c>
      <c r="J95" s="932">
        <v>109902.25</v>
      </c>
      <c r="K95" s="932">
        <v>192328.95</v>
      </c>
      <c r="L95" s="932">
        <v>133308.17000000001</v>
      </c>
      <c r="M95" s="932">
        <v>233289.3</v>
      </c>
      <c r="N95" s="932">
        <v>162928.67000000001</v>
      </c>
      <c r="O95" s="932">
        <v>285125.17</v>
      </c>
      <c r="P95" s="932">
        <v>193399.49</v>
      </c>
      <c r="Q95" s="932">
        <v>338449.11</v>
      </c>
      <c r="R95" s="932">
        <v>212798.56</v>
      </c>
      <c r="S95" s="932">
        <v>372397.48</v>
      </c>
      <c r="T95" s="932">
        <v>230971.15</v>
      </c>
      <c r="U95" s="932">
        <v>404199.5</v>
      </c>
    </row>
    <row r="96" spans="1:21" ht="14.4">
      <c r="A96" s="931">
        <v>1</v>
      </c>
      <c r="B96" s="931" t="s">
        <v>177</v>
      </c>
      <c r="C96" s="931" t="s">
        <v>182</v>
      </c>
      <c r="D96" s="931" t="s">
        <v>473</v>
      </c>
      <c r="E96" s="931" t="s">
        <v>745</v>
      </c>
      <c r="F96" s="931">
        <v>3</v>
      </c>
      <c r="G96" s="931" t="s">
        <v>46</v>
      </c>
      <c r="H96" s="932">
        <v>73512.320000000007</v>
      </c>
      <c r="I96" s="932">
        <v>128646.55</v>
      </c>
      <c r="J96" s="932">
        <v>100273.95</v>
      </c>
      <c r="K96" s="932">
        <v>175479.41</v>
      </c>
      <c r="L96" s="932">
        <v>126836.84</v>
      </c>
      <c r="M96" s="932">
        <v>221964.46</v>
      </c>
      <c r="N96" s="932">
        <v>167036.60999999999</v>
      </c>
      <c r="O96" s="932">
        <v>292314.07</v>
      </c>
      <c r="P96" s="932">
        <v>206961.21</v>
      </c>
      <c r="Q96" s="932">
        <v>362182.11</v>
      </c>
      <c r="R96" s="932">
        <v>233169.92000000001</v>
      </c>
      <c r="S96" s="932">
        <v>408047.35999999999</v>
      </c>
      <c r="T96" s="932">
        <v>259052.49</v>
      </c>
      <c r="U96" s="932">
        <v>453341.86</v>
      </c>
    </row>
    <row r="97" spans="1:21" ht="14.4">
      <c r="A97" s="931">
        <v>1</v>
      </c>
      <c r="B97" s="931" t="s">
        <v>177</v>
      </c>
      <c r="C97" s="931" t="s">
        <v>182</v>
      </c>
      <c r="D97" s="931" t="s">
        <v>473</v>
      </c>
      <c r="E97" s="931" t="s">
        <v>745</v>
      </c>
      <c r="F97" s="931">
        <v>4</v>
      </c>
      <c r="G97" s="931" t="s">
        <v>23</v>
      </c>
      <c r="H97" s="932">
        <v>83697.66</v>
      </c>
      <c r="I97" s="932">
        <v>133916.25</v>
      </c>
      <c r="J97" s="932">
        <v>117176.72</v>
      </c>
      <c r="K97" s="932">
        <v>187482.75</v>
      </c>
      <c r="L97" s="932">
        <v>150655.78</v>
      </c>
      <c r="M97" s="932">
        <v>241049.25</v>
      </c>
      <c r="N97" s="932">
        <v>200874.37</v>
      </c>
      <c r="O97" s="932">
        <v>321399</v>
      </c>
      <c r="P97" s="932">
        <v>251092.97</v>
      </c>
      <c r="Q97" s="932">
        <v>401748.75</v>
      </c>
      <c r="R97" s="932">
        <v>284572.03000000003</v>
      </c>
      <c r="S97" s="932">
        <v>455315.25</v>
      </c>
      <c r="T97" s="932">
        <v>318051.09000000003</v>
      </c>
      <c r="U97" s="932">
        <v>508881.75</v>
      </c>
    </row>
    <row r="98" spans="1:21" ht="14.4">
      <c r="A98" s="931">
        <v>1</v>
      </c>
      <c r="B98" s="931" t="s">
        <v>177</v>
      </c>
      <c r="C98" s="931" t="s">
        <v>182</v>
      </c>
      <c r="D98" s="931" t="s">
        <v>473</v>
      </c>
      <c r="E98" s="931" t="s">
        <v>746</v>
      </c>
      <c r="F98" s="931">
        <v>1</v>
      </c>
      <c r="G98" s="931" t="s">
        <v>171</v>
      </c>
      <c r="H98" s="932">
        <v>104456.93</v>
      </c>
      <c r="I98" s="932">
        <v>182799.62</v>
      </c>
      <c r="J98" s="932">
        <v>135391.98000000001</v>
      </c>
      <c r="K98" s="932">
        <v>236935.96</v>
      </c>
      <c r="L98" s="932">
        <v>162171.93</v>
      </c>
      <c r="M98" s="932">
        <v>283800.88</v>
      </c>
      <c r="N98" s="932">
        <v>193604.88</v>
      </c>
      <c r="O98" s="932">
        <v>338808.54</v>
      </c>
      <c r="P98" s="932">
        <v>228377</v>
      </c>
      <c r="Q98" s="932">
        <v>399659.74</v>
      </c>
      <c r="R98" s="932">
        <v>250454.2</v>
      </c>
      <c r="S98" s="932">
        <v>438294.84</v>
      </c>
      <c r="T98" s="932">
        <v>271251.32</v>
      </c>
      <c r="U98" s="932">
        <v>474689.81</v>
      </c>
    </row>
    <row r="99" spans="1:21" ht="14.4">
      <c r="A99" s="931">
        <v>1</v>
      </c>
      <c r="B99" s="931" t="s">
        <v>177</v>
      </c>
      <c r="C99" s="931" t="s">
        <v>182</v>
      </c>
      <c r="D99" s="931" t="s">
        <v>473</v>
      </c>
      <c r="E99" s="931" t="s">
        <v>746</v>
      </c>
      <c r="F99" s="931">
        <v>2</v>
      </c>
      <c r="G99" s="931" t="s">
        <v>21</v>
      </c>
      <c r="H99" s="932">
        <v>88717.93</v>
      </c>
      <c r="I99" s="932">
        <v>155256.38</v>
      </c>
      <c r="J99" s="932">
        <v>116202.23</v>
      </c>
      <c r="K99" s="932">
        <v>203353.9</v>
      </c>
      <c r="L99" s="932">
        <v>141157.04</v>
      </c>
      <c r="M99" s="932">
        <v>247024.83</v>
      </c>
      <c r="N99" s="932">
        <v>172903.75</v>
      </c>
      <c r="O99" s="932">
        <v>302581.57</v>
      </c>
      <c r="P99" s="932">
        <v>205463.37</v>
      </c>
      <c r="Q99" s="932">
        <v>359560.9</v>
      </c>
      <c r="R99" s="932">
        <v>226195.74</v>
      </c>
      <c r="S99" s="932">
        <v>395842.54</v>
      </c>
      <c r="T99" s="932">
        <v>245677.87</v>
      </c>
      <c r="U99" s="932">
        <v>429936.27</v>
      </c>
    </row>
    <row r="100" spans="1:21" ht="14.4">
      <c r="A100" s="931">
        <v>1</v>
      </c>
      <c r="B100" s="931" t="s">
        <v>177</v>
      </c>
      <c r="C100" s="931" t="s">
        <v>182</v>
      </c>
      <c r="D100" s="931" t="s">
        <v>473</v>
      </c>
      <c r="E100" s="931" t="s">
        <v>746</v>
      </c>
      <c r="F100" s="931">
        <v>3</v>
      </c>
      <c r="G100" s="931" t="s">
        <v>46</v>
      </c>
      <c r="H100" s="932">
        <v>76981.23</v>
      </c>
      <c r="I100" s="932">
        <v>134717.15</v>
      </c>
      <c r="J100" s="932">
        <v>104825.43</v>
      </c>
      <c r="K100" s="932">
        <v>183444.5</v>
      </c>
      <c r="L100" s="932">
        <v>132447.96</v>
      </c>
      <c r="M100" s="932">
        <v>231783.92</v>
      </c>
      <c r="N100" s="932">
        <v>174278.2</v>
      </c>
      <c r="O100" s="932">
        <v>304986.84999999998</v>
      </c>
      <c r="P100" s="932">
        <v>215801.51</v>
      </c>
      <c r="Q100" s="932">
        <v>377652.65</v>
      </c>
      <c r="R100" s="932">
        <v>243029</v>
      </c>
      <c r="S100" s="932">
        <v>425300.75</v>
      </c>
      <c r="T100" s="932">
        <v>269892.71000000002</v>
      </c>
      <c r="U100" s="932">
        <v>472312.24</v>
      </c>
    </row>
    <row r="101" spans="1:21" ht="14.4">
      <c r="A101" s="931">
        <v>1</v>
      </c>
      <c r="B101" s="931" t="s">
        <v>177</v>
      </c>
      <c r="C101" s="931" t="s">
        <v>182</v>
      </c>
      <c r="D101" s="931" t="s">
        <v>473</v>
      </c>
      <c r="E101" s="931" t="s">
        <v>746</v>
      </c>
      <c r="F101" s="931">
        <v>4</v>
      </c>
      <c r="G101" s="931" t="s">
        <v>23</v>
      </c>
      <c r="H101" s="932">
        <v>89010.61</v>
      </c>
      <c r="I101" s="932">
        <v>142416.97</v>
      </c>
      <c r="J101" s="932">
        <v>124614.85</v>
      </c>
      <c r="K101" s="932">
        <v>199383.76</v>
      </c>
      <c r="L101" s="932">
        <v>160219.09</v>
      </c>
      <c r="M101" s="932">
        <v>256350.55</v>
      </c>
      <c r="N101" s="932">
        <v>213625.45</v>
      </c>
      <c r="O101" s="932">
        <v>341800.73</v>
      </c>
      <c r="P101" s="932">
        <v>267031.82</v>
      </c>
      <c r="Q101" s="932">
        <v>427250.91</v>
      </c>
      <c r="R101" s="932">
        <v>302636.06</v>
      </c>
      <c r="S101" s="932">
        <v>484217.7</v>
      </c>
      <c r="T101" s="932">
        <v>338240.3</v>
      </c>
      <c r="U101" s="932">
        <v>541184.49</v>
      </c>
    </row>
    <row r="102" spans="1:21" ht="14.4">
      <c r="A102" s="931">
        <v>1</v>
      </c>
      <c r="B102" s="931" t="s">
        <v>177</v>
      </c>
      <c r="C102" s="931" t="s">
        <v>182</v>
      </c>
      <c r="D102" s="931" t="s">
        <v>473</v>
      </c>
      <c r="E102" s="931" t="s">
        <v>747</v>
      </c>
      <c r="F102" s="931">
        <v>1</v>
      </c>
      <c r="G102" s="931" t="s">
        <v>171</v>
      </c>
      <c r="H102" s="932">
        <v>97668.94</v>
      </c>
      <c r="I102" s="932">
        <v>170920.65</v>
      </c>
      <c r="J102" s="932">
        <v>126492.98</v>
      </c>
      <c r="K102" s="932">
        <v>221362.71</v>
      </c>
      <c r="L102" s="932">
        <v>151444.6</v>
      </c>
      <c r="M102" s="932">
        <v>265028.06</v>
      </c>
      <c r="N102" s="932">
        <v>180694.29</v>
      </c>
      <c r="O102" s="932">
        <v>316215</v>
      </c>
      <c r="P102" s="932">
        <v>213050.17</v>
      </c>
      <c r="Q102" s="932">
        <v>372837.8</v>
      </c>
      <c r="R102" s="932">
        <v>233592.66</v>
      </c>
      <c r="S102" s="932">
        <v>408787.15</v>
      </c>
      <c r="T102" s="932">
        <v>252903.74</v>
      </c>
      <c r="U102" s="932">
        <v>442581.55</v>
      </c>
    </row>
    <row r="103" spans="1:21" ht="14.4">
      <c r="A103" s="931">
        <v>1</v>
      </c>
      <c r="B103" s="931" t="s">
        <v>177</v>
      </c>
      <c r="C103" s="931" t="s">
        <v>182</v>
      </c>
      <c r="D103" s="931" t="s">
        <v>473</v>
      </c>
      <c r="E103" s="931" t="s">
        <v>747</v>
      </c>
      <c r="F103" s="931">
        <v>2</v>
      </c>
      <c r="G103" s="931" t="s">
        <v>21</v>
      </c>
      <c r="H103" s="932">
        <v>83422.44</v>
      </c>
      <c r="I103" s="932">
        <v>145989.26</v>
      </c>
      <c r="J103" s="932">
        <v>109122.95</v>
      </c>
      <c r="K103" s="932">
        <v>190965.15</v>
      </c>
      <c r="L103" s="932">
        <v>132422.51</v>
      </c>
      <c r="M103" s="932">
        <v>231739.39</v>
      </c>
      <c r="N103" s="932">
        <v>161956.20000000001</v>
      </c>
      <c r="O103" s="932">
        <v>283423.34000000003</v>
      </c>
      <c r="P103" s="932">
        <v>192309.39</v>
      </c>
      <c r="Q103" s="932">
        <v>336541.43</v>
      </c>
      <c r="R103" s="932">
        <v>211634.57</v>
      </c>
      <c r="S103" s="932">
        <v>370360.49</v>
      </c>
      <c r="T103" s="932">
        <v>229755.36</v>
      </c>
      <c r="U103" s="932">
        <v>402071.88</v>
      </c>
    </row>
    <row r="104" spans="1:21" ht="14.4">
      <c r="A104" s="931">
        <v>1</v>
      </c>
      <c r="B104" s="931" t="s">
        <v>177</v>
      </c>
      <c r="C104" s="931" t="s">
        <v>182</v>
      </c>
      <c r="D104" s="931" t="s">
        <v>473</v>
      </c>
      <c r="E104" s="931" t="s">
        <v>747</v>
      </c>
      <c r="F104" s="931">
        <v>3</v>
      </c>
      <c r="G104" s="931" t="s">
        <v>46</v>
      </c>
      <c r="H104" s="932">
        <v>72776.66</v>
      </c>
      <c r="I104" s="932">
        <v>127359.16</v>
      </c>
      <c r="J104" s="932">
        <v>99218.62</v>
      </c>
      <c r="K104" s="932">
        <v>173632.58</v>
      </c>
      <c r="L104" s="932">
        <v>125459.92</v>
      </c>
      <c r="M104" s="932">
        <v>219554.86</v>
      </c>
      <c r="N104" s="932">
        <v>165180.73000000001</v>
      </c>
      <c r="O104" s="932">
        <v>289066.28000000003</v>
      </c>
      <c r="P104" s="932">
        <v>204623.71</v>
      </c>
      <c r="Q104" s="932">
        <v>358091.5</v>
      </c>
      <c r="R104" s="932">
        <v>230507.43</v>
      </c>
      <c r="S104" s="932">
        <v>403388.01</v>
      </c>
      <c r="T104" s="932">
        <v>256061.88</v>
      </c>
      <c r="U104" s="932">
        <v>448108.28</v>
      </c>
    </row>
    <row r="105" spans="1:21" ht="14.4">
      <c r="A105" s="931">
        <v>1</v>
      </c>
      <c r="B105" s="931" t="s">
        <v>177</v>
      </c>
      <c r="C105" s="931" t="s">
        <v>182</v>
      </c>
      <c r="D105" s="931" t="s">
        <v>473</v>
      </c>
      <c r="E105" s="931" t="s">
        <v>747</v>
      </c>
      <c r="F105" s="931">
        <v>4</v>
      </c>
      <c r="G105" s="931" t="s">
        <v>23</v>
      </c>
      <c r="H105" s="932">
        <v>83252.38</v>
      </c>
      <c r="I105" s="932">
        <v>133203.81</v>
      </c>
      <c r="J105" s="932">
        <v>116553.33</v>
      </c>
      <c r="K105" s="932">
        <v>186485.33</v>
      </c>
      <c r="L105" s="932">
        <v>149854.28</v>
      </c>
      <c r="M105" s="932">
        <v>239766.85</v>
      </c>
      <c r="N105" s="932">
        <v>199805.71</v>
      </c>
      <c r="O105" s="932">
        <v>319689.14</v>
      </c>
      <c r="P105" s="932">
        <v>249757.13</v>
      </c>
      <c r="Q105" s="932">
        <v>399611.42</v>
      </c>
      <c r="R105" s="932">
        <v>283058.09000000003</v>
      </c>
      <c r="S105" s="932">
        <v>452892.94</v>
      </c>
      <c r="T105" s="932">
        <v>316359.03999999998</v>
      </c>
      <c r="U105" s="932">
        <v>506174.47</v>
      </c>
    </row>
    <row r="106" spans="1:21" ht="14.4">
      <c r="A106" s="931">
        <v>1</v>
      </c>
      <c r="B106" s="931" t="s">
        <v>177</v>
      </c>
      <c r="C106" s="931" t="s">
        <v>183</v>
      </c>
      <c r="D106" s="931" t="s">
        <v>474</v>
      </c>
      <c r="E106" s="931" t="s">
        <v>1019</v>
      </c>
      <c r="F106" s="931">
        <v>1</v>
      </c>
      <c r="G106" s="931" t="s">
        <v>171</v>
      </c>
      <c r="H106" s="932">
        <v>106987.31</v>
      </c>
      <c r="I106" s="932">
        <v>187227.79</v>
      </c>
      <c r="J106" s="932">
        <v>138473.56</v>
      </c>
      <c r="K106" s="932">
        <v>242328.73</v>
      </c>
      <c r="L106" s="932">
        <v>165728.99</v>
      </c>
      <c r="M106" s="932">
        <v>290025.73</v>
      </c>
      <c r="N106" s="932">
        <v>197646.71</v>
      </c>
      <c r="O106" s="932">
        <v>345881.75</v>
      </c>
      <c r="P106" s="932">
        <v>232953.08</v>
      </c>
      <c r="Q106" s="932">
        <v>407667.88</v>
      </c>
      <c r="R106" s="932">
        <v>255368.25</v>
      </c>
      <c r="S106" s="932">
        <v>446894.43</v>
      </c>
      <c r="T106" s="932">
        <v>276404.46000000002</v>
      </c>
      <c r="U106" s="932">
        <v>483707.8</v>
      </c>
    </row>
    <row r="107" spans="1:21" ht="14.4">
      <c r="A107" s="931">
        <v>1</v>
      </c>
      <c r="B107" s="931" t="s">
        <v>177</v>
      </c>
      <c r="C107" s="931" t="s">
        <v>183</v>
      </c>
      <c r="D107" s="931" t="s">
        <v>474</v>
      </c>
      <c r="E107" s="931" t="s">
        <v>1019</v>
      </c>
      <c r="F107" s="931">
        <v>2</v>
      </c>
      <c r="G107" s="931" t="s">
        <v>21</v>
      </c>
      <c r="H107" s="932">
        <v>91791.03</v>
      </c>
      <c r="I107" s="932">
        <v>160634.31</v>
      </c>
      <c r="J107" s="932">
        <v>119945.52</v>
      </c>
      <c r="K107" s="932">
        <v>209904.66</v>
      </c>
      <c r="L107" s="932">
        <v>145438.75</v>
      </c>
      <c r="M107" s="932">
        <v>254517.82</v>
      </c>
      <c r="N107" s="932">
        <v>177659.42</v>
      </c>
      <c r="O107" s="932">
        <v>310903.98</v>
      </c>
      <c r="P107" s="932">
        <v>210829.58</v>
      </c>
      <c r="Q107" s="932">
        <v>368951.76</v>
      </c>
      <c r="R107" s="932">
        <v>231946.29</v>
      </c>
      <c r="S107" s="932">
        <v>405906</v>
      </c>
      <c r="T107" s="932">
        <v>251712.84</v>
      </c>
      <c r="U107" s="932">
        <v>440497.48</v>
      </c>
    </row>
    <row r="108" spans="1:21" ht="14.4">
      <c r="A108" s="931">
        <v>1</v>
      </c>
      <c r="B108" s="931" t="s">
        <v>177</v>
      </c>
      <c r="C108" s="931" t="s">
        <v>183</v>
      </c>
      <c r="D108" s="931" t="s">
        <v>474</v>
      </c>
      <c r="E108" s="931" t="s">
        <v>1019</v>
      </c>
      <c r="F108" s="931">
        <v>3</v>
      </c>
      <c r="G108" s="931" t="s">
        <v>46</v>
      </c>
      <c r="H108" s="932">
        <v>80415.7</v>
      </c>
      <c r="I108" s="932">
        <v>140727.48000000001</v>
      </c>
      <c r="J108" s="932">
        <v>109735.36</v>
      </c>
      <c r="K108" s="932">
        <v>192036.88</v>
      </c>
      <c r="L108" s="932">
        <v>138840.98000000001</v>
      </c>
      <c r="M108" s="932">
        <v>242971.72</v>
      </c>
      <c r="N108" s="932">
        <v>182882.2</v>
      </c>
      <c r="O108" s="932">
        <v>320043.86</v>
      </c>
      <c r="P108" s="932">
        <v>226627.08</v>
      </c>
      <c r="Q108" s="932">
        <v>396597.38</v>
      </c>
      <c r="R108" s="932">
        <v>255351.28</v>
      </c>
      <c r="S108" s="932">
        <v>446864.74</v>
      </c>
      <c r="T108" s="932">
        <v>283724.26</v>
      </c>
      <c r="U108" s="932">
        <v>496517.45</v>
      </c>
    </row>
    <row r="109" spans="1:21" ht="14.4">
      <c r="A109" s="931">
        <v>1</v>
      </c>
      <c r="B109" s="931" t="s">
        <v>177</v>
      </c>
      <c r="C109" s="931" t="s">
        <v>183</v>
      </c>
      <c r="D109" s="931" t="s">
        <v>474</v>
      </c>
      <c r="E109" s="931" t="s">
        <v>1019</v>
      </c>
      <c r="F109" s="931">
        <v>4</v>
      </c>
      <c r="G109" s="931" t="s">
        <v>23</v>
      </c>
      <c r="H109" s="932">
        <v>91217.96</v>
      </c>
      <c r="I109" s="932">
        <v>145948.74</v>
      </c>
      <c r="J109" s="932">
        <v>127705.14</v>
      </c>
      <c r="K109" s="932">
        <v>204328.23</v>
      </c>
      <c r="L109" s="932">
        <v>164192.32999999999</v>
      </c>
      <c r="M109" s="932">
        <v>262707.71999999997</v>
      </c>
      <c r="N109" s="932">
        <v>218923.1</v>
      </c>
      <c r="O109" s="932">
        <v>350276.97</v>
      </c>
      <c r="P109" s="932">
        <v>273653.88</v>
      </c>
      <c r="Q109" s="932">
        <v>437846.21</v>
      </c>
      <c r="R109" s="932">
        <v>310141.06</v>
      </c>
      <c r="S109" s="932">
        <v>496225.7</v>
      </c>
      <c r="T109" s="932">
        <v>346628.24</v>
      </c>
      <c r="U109" s="932">
        <v>554605.19999999995</v>
      </c>
    </row>
    <row r="110" spans="1:21" ht="14.4">
      <c r="A110" s="931">
        <v>1</v>
      </c>
      <c r="B110" s="931" t="s">
        <v>177</v>
      </c>
      <c r="C110" s="931" t="s">
        <v>183</v>
      </c>
      <c r="D110" s="931" t="s">
        <v>474</v>
      </c>
      <c r="E110" s="931" t="s">
        <v>748</v>
      </c>
      <c r="F110" s="931">
        <v>1</v>
      </c>
      <c r="G110" s="931" t="s">
        <v>171</v>
      </c>
      <c r="H110" s="932">
        <v>110843.22</v>
      </c>
      <c r="I110" s="932">
        <v>193975.63</v>
      </c>
      <c r="J110" s="932">
        <v>143579.6</v>
      </c>
      <c r="K110" s="932">
        <v>251264.3</v>
      </c>
      <c r="L110" s="932">
        <v>171918.16</v>
      </c>
      <c r="M110" s="932">
        <v>300856.78000000003</v>
      </c>
      <c r="N110" s="932">
        <v>205147.25</v>
      </c>
      <c r="O110" s="932">
        <v>359007.68</v>
      </c>
      <c r="P110" s="932">
        <v>241905.38</v>
      </c>
      <c r="Q110" s="932">
        <v>423334.42</v>
      </c>
      <c r="R110" s="932">
        <v>265242.96999999997</v>
      </c>
      <c r="S110" s="932">
        <v>464175.2</v>
      </c>
      <c r="T110" s="932">
        <v>287191.40000000002</v>
      </c>
      <c r="U110" s="932">
        <v>502584.95</v>
      </c>
    </row>
    <row r="111" spans="1:21" ht="14.4">
      <c r="A111" s="931">
        <v>1</v>
      </c>
      <c r="B111" s="931" t="s">
        <v>177</v>
      </c>
      <c r="C111" s="931" t="s">
        <v>183</v>
      </c>
      <c r="D111" s="931" t="s">
        <v>474</v>
      </c>
      <c r="E111" s="931" t="s">
        <v>748</v>
      </c>
      <c r="F111" s="931">
        <v>2</v>
      </c>
      <c r="G111" s="931" t="s">
        <v>21</v>
      </c>
      <c r="H111" s="932">
        <v>94561.49</v>
      </c>
      <c r="I111" s="932">
        <v>165482.62</v>
      </c>
      <c r="J111" s="932">
        <v>123728.13</v>
      </c>
      <c r="K111" s="932">
        <v>216524.22</v>
      </c>
      <c r="L111" s="932">
        <v>150178.62</v>
      </c>
      <c r="M111" s="932">
        <v>262812.59000000003</v>
      </c>
      <c r="N111" s="932">
        <v>183732.29</v>
      </c>
      <c r="O111" s="932">
        <v>321531.5</v>
      </c>
      <c r="P111" s="932">
        <v>218201.63</v>
      </c>
      <c r="Q111" s="932">
        <v>381852.85</v>
      </c>
      <c r="R111" s="932">
        <v>240148.01</v>
      </c>
      <c r="S111" s="932">
        <v>420259.02</v>
      </c>
      <c r="T111" s="932">
        <v>260736.1</v>
      </c>
      <c r="U111" s="932">
        <v>456288.18</v>
      </c>
    </row>
    <row r="112" spans="1:21" ht="14.4">
      <c r="A112" s="931">
        <v>1</v>
      </c>
      <c r="B112" s="931" t="s">
        <v>177</v>
      </c>
      <c r="C112" s="931" t="s">
        <v>183</v>
      </c>
      <c r="D112" s="931" t="s">
        <v>474</v>
      </c>
      <c r="E112" s="931" t="s">
        <v>748</v>
      </c>
      <c r="F112" s="931">
        <v>3</v>
      </c>
      <c r="G112" s="931" t="s">
        <v>46</v>
      </c>
      <c r="H112" s="932">
        <v>82400.399999999994</v>
      </c>
      <c r="I112" s="932">
        <v>144200.70000000001</v>
      </c>
      <c r="J112" s="932">
        <v>112310.6</v>
      </c>
      <c r="K112" s="932">
        <v>196543.56</v>
      </c>
      <c r="L112" s="932">
        <v>141991.49</v>
      </c>
      <c r="M112" s="932">
        <v>248485.1</v>
      </c>
      <c r="N112" s="932">
        <v>186922.94</v>
      </c>
      <c r="O112" s="932">
        <v>327115.15000000002</v>
      </c>
      <c r="P112" s="932">
        <v>231536.88</v>
      </c>
      <c r="Q112" s="932">
        <v>405189.54</v>
      </c>
      <c r="R112" s="932">
        <v>260809.1</v>
      </c>
      <c r="S112" s="932">
        <v>456415.93</v>
      </c>
      <c r="T112" s="932">
        <v>289705.01</v>
      </c>
      <c r="U112" s="932">
        <v>506983.76</v>
      </c>
    </row>
    <row r="113" spans="1:21" ht="14.4">
      <c r="A113" s="931">
        <v>1</v>
      </c>
      <c r="B113" s="931" t="s">
        <v>177</v>
      </c>
      <c r="C113" s="931" t="s">
        <v>183</v>
      </c>
      <c r="D113" s="931" t="s">
        <v>474</v>
      </c>
      <c r="E113" s="931" t="s">
        <v>748</v>
      </c>
      <c r="F113" s="931">
        <v>4</v>
      </c>
      <c r="G113" s="931" t="s">
        <v>23</v>
      </c>
      <c r="H113" s="932">
        <v>94475.76</v>
      </c>
      <c r="I113" s="932">
        <v>151161.22</v>
      </c>
      <c r="J113" s="932">
        <v>132266.06</v>
      </c>
      <c r="K113" s="932">
        <v>211625.71</v>
      </c>
      <c r="L113" s="932">
        <v>170056.37</v>
      </c>
      <c r="M113" s="932">
        <v>272090.19</v>
      </c>
      <c r="N113" s="932">
        <v>226741.83</v>
      </c>
      <c r="O113" s="932">
        <v>362786.93</v>
      </c>
      <c r="P113" s="932">
        <v>283427.28000000003</v>
      </c>
      <c r="Q113" s="932">
        <v>453483.66</v>
      </c>
      <c r="R113" s="932">
        <v>321217.59000000003</v>
      </c>
      <c r="S113" s="932">
        <v>513948.15</v>
      </c>
      <c r="T113" s="932">
        <v>359007.89</v>
      </c>
      <c r="U113" s="932">
        <v>574412.63</v>
      </c>
    </row>
    <row r="114" spans="1:21" ht="14.4">
      <c r="A114" s="931">
        <v>1</v>
      </c>
      <c r="B114" s="931" t="s">
        <v>177</v>
      </c>
      <c r="C114" s="931" t="s">
        <v>184</v>
      </c>
      <c r="D114" s="931" t="s">
        <v>475</v>
      </c>
      <c r="E114" s="931" t="s">
        <v>749</v>
      </c>
      <c r="F114" s="931">
        <v>1</v>
      </c>
      <c r="G114" s="931" t="s">
        <v>171</v>
      </c>
      <c r="H114" s="932">
        <v>98204.46</v>
      </c>
      <c r="I114" s="932">
        <v>171857.8</v>
      </c>
      <c r="J114" s="932">
        <v>127082.48</v>
      </c>
      <c r="K114" s="932">
        <v>222394.35</v>
      </c>
      <c r="L114" s="932">
        <v>152079.95000000001</v>
      </c>
      <c r="M114" s="932">
        <v>266139.92</v>
      </c>
      <c r="N114" s="932">
        <v>181344.74</v>
      </c>
      <c r="O114" s="932">
        <v>317353.3</v>
      </c>
      <c r="P114" s="932">
        <v>213716.27</v>
      </c>
      <c r="Q114" s="932">
        <v>374003.48</v>
      </c>
      <c r="R114" s="932">
        <v>234268.04</v>
      </c>
      <c r="S114" s="932">
        <v>409969.08</v>
      </c>
      <c r="T114" s="932">
        <v>253546.02</v>
      </c>
      <c r="U114" s="932">
        <v>443705.54</v>
      </c>
    </row>
    <row r="115" spans="1:21" ht="14.4">
      <c r="A115" s="931">
        <v>1</v>
      </c>
      <c r="B115" s="931" t="s">
        <v>177</v>
      </c>
      <c r="C115" s="931" t="s">
        <v>184</v>
      </c>
      <c r="D115" s="931" t="s">
        <v>475</v>
      </c>
      <c r="E115" s="931" t="s">
        <v>749</v>
      </c>
      <c r="F115" s="931">
        <v>2</v>
      </c>
      <c r="G115" s="931" t="s">
        <v>21</v>
      </c>
      <c r="H115" s="932">
        <v>84365</v>
      </c>
      <c r="I115" s="932">
        <v>147638.74</v>
      </c>
      <c r="J115" s="932">
        <v>110208.74</v>
      </c>
      <c r="K115" s="932">
        <v>192865.29</v>
      </c>
      <c r="L115" s="932">
        <v>133601.35</v>
      </c>
      <c r="M115" s="932">
        <v>233802.36</v>
      </c>
      <c r="N115" s="932">
        <v>163142.03</v>
      </c>
      <c r="O115" s="932">
        <v>285498.55</v>
      </c>
      <c r="P115" s="932">
        <v>193568.09</v>
      </c>
      <c r="Q115" s="932">
        <v>338744.15</v>
      </c>
      <c r="R115" s="932">
        <v>212937.33</v>
      </c>
      <c r="S115" s="932">
        <v>372640.33</v>
      </c>
      <c r="T115" s="932">
        <v>231059.02</v>
      </c>
      <c r="U115" s="932">
        <v>404353.28000000003</v>
      </c>
    </row>
    <row r="116" spans="1:21" ht="14.4">
      <c r="A116" s="931">
        <v>1</v>
      </c>
      <c r="B116" s="931" t="s">
        <v>177</v>
      </c>
      <c r="C116" s="931" t="s">
        <v>184</v>
      </c>
      <c r="D116" s="931" t="s">
        <v>475</v>
      </c>
      <c r="E116" s="931" t="s">
        <v>749</v>
      </c>
      <c r="F116" s="931">
        <v>3</v>
      </c>
      <c r="G116" s="931" t="s">
        <v>46</v>
      </c>
      <c r="H116" s="932">
        <v>73999.88</v>
      </c>
      <c r="I116" s="932">
        <v>129499.79</v>
      </c>
      <c r="J116" s="932">
        <v>101007.37</v>
      </c>
      <c r="K116" s="932">
        <v>176762.9</v>
      </c>
      <c r="L116" s="932">
        <v>127819.94</v>
      </c>
      <c r="M116" s="932">
        <v>223684.89</v>
      </c>
      <c r="N116" s="932">
        <v>168387.4</v>
      </c>
      <c r="O116" s="932">
        <v>294677.95</v>
      </c>
      <c r="P116" s="932">
        <v>208684.97</v>
      </c>
      <c r="Q116" s="932">
        <v>365198.69</v>
      </c>
      <c r="R116" s="932">
        <v>235150.17</v>
      </c>
      <c r="S116" s="932">
        <v>411512.8</v>
      </c>
      <c r="T116" s="932">
        <v>261295.51</v>
      </c>
      <c r="U116" s="932">
        <v>457267.14</v>
      </c>
    </row>
    <row r="117" spans="1:21" ht="14.4">
      <c r="A117" s="931">
        <v>1</v>
      </c>
      <c r="B117" s="931" t="s">
        <v>177</v>
      </c>
      <c r="C117" s="931" t="s">
        <v>184</v>
      </c>
      <c r="D117" s="931" t="s">
        <v>475</v>
      </c>
      <c r="E117" s="931" t="s">
        <v>749</v>
      </c>
      <c r="F117" s="931">
        <v>4</v>
      </c>
      <c r="G117" s="931" t="s">
        <v>23</v>
      </c>
      <c r="H117" s="932">
        <v>83735.710000000006</v>
      </c>
      <c r="I117" s="932">
        <v>133977.13</v>
      </c>
      <c r="J117" s="932">
        <v>117229.99</v>
      </c>
      <c r="K117" s="932">
        <v>187567.98</v>
      </c>
      <c r="L117" s="932">
        <v>150724.26999999999</v>
      </c>
      <c r="M117" s="932">
        <v>241158.83</v>
      </c>
      <c r="N117" s="932">
        <v>200965.69</v>
      </c>
      <c r="O117" s="932">
        <v>321545.11</v>
      </c>
      <c r="P117" s="932">
        <v>251207.12</v>
      </c>
      <c r="Q117" s="932">
        <v>401931.39</v>
      </c>
      <c r="R117" s="932">
        <v>284701.40000000002</v>
      </c>
      <c r="S117" s="932">
        <v>455522.24</v>
      </c>
      <c r="T117" s="932">
        <v>318195.68</v>
      </c>
      <c r="U117" s="932">
        <v>509113.09</v>
      </c>
    </row>
    <row r="118" spans="1:21" ht="14.4">
      <c r="A118" s="931">
        <v>1</v>
      </c>
      <c r="B118" s="931" t="s">
        <v>177</v>
      </c>
      <c r="C118" s="931" t="s">
        <v>184</v>
      </c>
      <c r="D118" s="931" t="s">
        <v>475</v>
      </c>
      <c r="E118" s="931" t="s">
        <v>750</v>
      </c>
      <c r="F118" s="931">
        <v>1</v>
      </c>
      <c r="G118" s="931" t="s">
        <v>171</v>
      </c>
      <c r="H118" s="932">
        <v>95232.24</v>
      </c>
      <c r="I118" s="932">
        <v>166656.42000000001</v>
      </c>
      <c r="J118" s="932">
        <v>123326.09</v>
      </c>
      <c r="K118" s="932">
        <v>215820.65</v>
      </c>
      <c r="L118" s="932">
        <v>147645.53</v>
      </c>
      <c r="M118" s="932">
        <v>258379.67</v>
      </c>
      <c r="N118" s="932">
        <v>176150.02</v>
      </c>
      <c r="O118" s="932">
        <v>308262.53000000003</v>
      </c>
      <c r="P118" s="932">
        <v>207681.46</v>
      </c>
      <c r="Q118" s="932">
        <v>363442.55</v>
      </c>
      <c r="R118" s="932">
        <v>227700.44</v>
      </c>
      <c r="S118" s="932">
        <v>398475.77</v>
      </c>
      <c r="T118" s="932">
        <v>246514.96</v>
      </c>
      <c r="U118" s="932">
        <v>431401.18</v>
      </c>
    </row>
    <row r="119" spans="1:21" ht="14.4">
      <c r="A119" s="931">
        <v>1</v>
      </c>
      <c r="B119" s="931" t="s">
        <v>177</v>
      </c>
      <c r="C119" s="931" t="s">
        <v>184</v>
      </c>
      <c r="D119" s="931" t="s">
        <v>475</v>
      </c>
      <c r="E119" s="931" t="s">
        <v>750</v>
      </c>
      <c r="F119" s="931">
        <v>2</v>
      </c>
      <c r="G119" s="931" t="s">
        <v>21</v>
      </c>
      <c r="H119" s="932">
        <v>81392.78</v>
      </c>
      <c r="I119" s="932">
        <v>142437.35999999999</v>
      </c>
      <c r="J119" s="932">
        <v>106452.34</v>
      </c>
      <c r="K119" s="932">
        <v>186291.59</v>
      </c>
      <c r="L119" s="932">
        <v>129166.92</v>
      </c>
      <c r="M119" s="932">
        <v>226042.11</v>
      </c>
      <c r="N119" s="932">
        <v>157947.29999999999</v>
      </c>
      <c r="O119" s="932">
        <v>276407.78000000003</v>
      </c>
      <c r="P119" s="932">
        <v>187533.27</v>
      </c>
      <c r="Q119" s="932">
        <v>328183.21999999997</v>
      </c>
      <c r="R119" s="932">
        <v>206369.73</v>
      </c>
      <c r="S119" s="932">
        <v>361147.02</v>
      </c>
      <c r="T119" s="932">
        <v>224027.96</v>
      </c>
      <c r="U119" s="932">
        <v>392048.92</v>
      </c>
    </row>
    <row r="120" spans="1:21" ht="14.4">
      <c r="A120" s="931">
        <v>1</v>
      </c>
      <c r="B120" s="931" t="s">
        <v>177</v>
      </c>
      <c r="C120" s="931" t="s">
        <v>184</v>
      </c>
      <c r="D120" s="931" t="s">
        <v>475</v>
      </c>
      <c r="E120" s="931" t="s">
        <v>750</v>
      </c>
      <c r="F120" s="931">
        <v>3</v>
      </c>
      <c r="G120" s="931" t="s">
        <v>46</v>
      </c>
      <c r="H120" s="932">
        <v>71048.67</v>
      </c>
      <c r="I120" s="932">
        <v>124335.17</v>
      </c>
      <c r="J120" s="932">
        <v>96875.67</v>
      </c>
      <c r="K120" s="932">
        <v>169532.43</v>
      </c>
      <c r="L120" s="932">
        <v>122507.75</v>
      </c>
      <c r="M120" s="932">
        <v>214388.57</v>
      </c>
      <c r="N120" s="932">
        <v>161304.49</v>
      </c>
      <c r="O120" s="932">
        <v>282282.84999999998</v>
      </c>
      <c r="P120" s="932">
        <v>199831.33</v>
      </c>
      <c r="Q120" s="932">
        <v>349704.83</v>
      </c>
      <c r="R120" s="932">
        <v>225116.05</v>
      </c>
      <c r="S120" s="932">
        <v>393953.09</v>
      </c>
      <c r="T120" s="932">
        <v>250080.9</v>
      </c>
      <c r="U120" s="932">
        <v>437641.58</v>
      </c>
    </row>
    <row r="121" spans="1:21" ht="14.4">
      <c r="A121" s="931">
        <v>1</v>
      </c>
      <c r="B121" s="931" t="s">
        <v>177</v>
      </c>
      <c r="C121" s="931" t="s">
        <v>184</v>
      </c>
      <c r="D121" s="931" t="s">
        <v>475</v>
      </c>
      <c r="E121" s="931" t="s">
        <v>750</v>
      </c>
      <c r="F121" s="931">
        <v>4</v>
      </c>
      <c r="G121" s="931" t="s">
        <v>23</v>
      </c>
      <c r="H121" s="932">
        <v>81178.2</v>
      </c>
      <c r="I121" s="932">
        <v>129885.13</v>
      </c>
      <c r="J121" s="932">
        <v>113649.49</v>
      </c>
      <c r="K121" s="932">
        <v>181839.18</v>
      </c>
      <c r="L121" s="932">
        <v>146120.76999999999</v>
      </c>
      <c r="M121" s="932">
        <v>233793.23</v>
      </c>
      <c r="N121" s="932">
        <v>194827.69</v>
      </c>
      <c r="O121" s="932">
        <v>311724.31</v>
      </c>
      <c r="P121" s="932">
        <v>243534.61</v>
      </c>
      <c r="Q121" s="932">
        <v>389655.39</v>
      </c>
      <c r="R121" s="932">
        <v>276005.90000000002</v>
      </c>
      <c r="S121" s="932">
        <v>441609.44</v>
      </c>
      <c r="T121" s="932">
        <v>308477.18</v>
      </c>
      <c r="U121" s="932">
        <v>493563.49</v>
      </c>
    </row>
    <row r="122" spans="1:21" ht="14.4">
      <c r="A122" s="931">
        <v>1</v>
      </c>
      <c r="B122" s="931" t="s">
        <v>177</v>
      </c>
      <c r="C122" s="931" t="s">
        <v>184</v>
      </c>
      <c r="D122" s="931" t="s">
        <v>475</v>
      </c>
      <c r="E122" s="931" t="s">
        <v>751</v>
      </c>
      <c r="F122" s="931">
        <v>1</v>
      </c>
      <c r="G122" s="931" t="s">
        <v>171</v>
      </c>
      <c r="H122" s="932">
        <v>97695.71</v>
      </c>
      <c r="I122" s="932">
        <v>170967.49</v>
      </c>
      <c r="J122" s="932">
        <v>126468.61</v>
      </c>
      <c r="K122" s="932">
        <v>221320.06</v>
      </c>
      <c r="L122" s="932">
        <v>151375.46</v>
      </c>
      <c r="M122" s="932">
        <v>264907.05</v>
      </c>
      <c r="N122" s="932">
        <v>180550.74</v>
      </c>
      <c r="O122" s="932">
        <v>315963.78999999998</v>
      </c>
      <c r="P122" s="932">
        <v>212823.71</v>
      </c>
      <c r="Q122" s="932">
        <v>372441.49</v>
      </c>
      <c r="R122" s="932">
        <v>233313.18</v>
      </c>
      <c r="S122" s="932">
        <v>408298.07</v>
      </c>
      <c r="T122" s="932">
        <v>252550.7</v>
      </c>
      <c r="U122" s="932">
        <v>441963.73</v>
      </c>
    </row>
    <row r="123" spans="1:21" ht="14.4">
      <c r="A123" s="931">
        <v>1</v>
      </c>
      <c r="B123" s="931" t="s">
        <v>177</v>
      </c>
      <c r="C123" s="931" t="s">
        <v>184</v>
      </c>
      <c r="D123" s="931" t="s">
        <v>475</v>
      </c>
      <c r="E123" s="931" t="s">
        <v>751</v>
      </c>
      <c r="F123" s="931">
        <v>2</v>
      </c>
      <c r="G123" s="931" t="s">
        <v>21</v>
      </c>
      <c r="H123" s="932">
        <v>83720.56</v>
      </c>
      <c r="I123" s="932">
        <v>146510.99</v>
      </c>
      <c r="J123" s="932">
        <v>109429.43</v>
      </c>
      <c r="K123" s="932">
        <v>191501.5</v>
      </c>
      <c r="L123" s="932">
        <v>132715.69</v>
      </c>
      <c r="M123" s="932">
        <v>232252.46</v>
      </c>
      <c r="N123" s="932">
        <v>162169.56</v>
      </c>
      <c r="O123" s="932">
        <v>283796.73</v>
      </c>
      <c r="P123" s="932">
        <v>192477.99</v>
      </c>
      <c r="Q123" s="932">
        <v>336836.48</v>
      </c>
      <c r="R123" s="932">
        <v>211773.35</v>
      </c>
      <c r="S123" s="932">
        <v>370603.35</v>
      </c>
      <c r="T123" s="932">
        <v>229843.24</v>
      </c>
      <c r="U123" s="932">
        <v>402225.67</v>
      </c>
    </row>
    <row r="124" spans="1:21" ht="14.4">
      <c r="A124" s="931">
        <v>1</v>
      </c>
      <c r="B124" s="931" t="s">
        <v>177</v>
      </c>
      <c r="C124" s="931" t="s">
        <v>184</v>
      </c>
      <c r="D124" s="931" t="s">
        <v>475</v>
      </c>
      <c r="E124" s="931" t="s">
        <v>751</v>
      </c>
      <c r="F124" s="931">
        <v>3</v>
      </c>
      <c r="G124" s="931" t="s">
        <v>46</v>
      </c>
      <c r="H124" s="932">
        <v>73264.23</v>
      </c>
      <c r="I124" s="932">
        <v>128212.4</v>
      </c>
      <c r="J124" s="932">
        <v>99952.04</v>
      </c>
      <c r="K124" s="932">
        <v>174916.08</v>
      </c>
      <c r="L124" s="932">
        <v>126443.02</v>
      </c>
      <c r="M124" s="932">
        <v>221275.29</v>
      </c>
      <c r="N124" s="932">
        <v>166531.51999999999</v>
      </c>
      <c r="O124" s="932">
        <v>291430.15999999997</v>
      </c>
      <c r="P124" s="932">
        <v>206347.48</v>
      </c>
      <c r="Q124" s="932">
        <v>361108.09</v>
      </c>
      <c r="R124" s="932">
        <v>232487.7</v>
      </c>
      <c r="S124" s="932">
        <v>406853.47</v>
      </c>
      <c r="T124" s="932">
        <v>258304.9</v>
      </c>
      <c r="U124" s="932">
        <v>452033.58</v>
      </c>
    </row>
    <row r="125" spans="1:21" ht="14.4">
      <c r="A125" s="931">
        <v>1</v>
      </c>
      <c r="B125" s="931" t="s">
        <v>177</v>
      </c>
      <c r="C125" s="931" t="s">
        <v>184</v>
      </c>
      <c r="D125" s="931" t="s">
        <v>475</v>
      </c>
      <c r="E125" s="931" t="s">
        <v>751</v>
      </c>
      <c r="F125" s="931">
        <v>4</v>
      </c>
      <c r="G125" s="931" t="s">
        <v>23</v>
      </c>
      <c r="H125" s="932">
        <v>83290.429999999993</v>
      </c>
      <c r="I125" s="932">
        <v>133264.69</v>
      </c>
      <c r="J125" s="932">
        <v>116606.6</v>
      </c>
      <c r="K125" s="932">
        <v>186570.57</v>
      </c>
      <c r="L125" s="932">
        <v>149922.78</v>
      </c>
      <c r="M125" s="932">
        <v>239876.44</v>
      </c>
      <c r="N125" s="932">
        <v>199897.03</v>
      </c>
      <c r="O125" s="932">
        <v>319835.26</v>
      </c>
      <c r="P125" s="932">
        <v>249871.29</v>
      </c>
      <c r="Q125" s="932">
        <v>399794.07</v>
      </c>
      <c r="R125" s="932">
        <v>283187.46000000002</v>
      </c>
      <c r="S125" s="932">
        <v>453099.95</v>
      </c>
      <c r="T125" s="932">
        <v>316503.64</v>
      </c>
      <c r="U125" s="932">
        <v>506405.83</v>
      </c>
    </row>
    <row r="126" spans="1:21" ht="14.4">
      <c r="A126" s="931">
        <v>1</v>
      </c>
      <c r="B126" s="931" t="s">
        <v>177</v>
      </c>
      <c r="C126" s="931" t="s">
        <v>184</v>
      </c>
      <c r="D126" s="931" t="s">
        <v>475</v>
      </c>
      <c r="E126" s="931" t="s">
        <v>752</v>
      </c>
      <c r="F126" s="931">
        <v>1</v>
      </c>
      <c r="G126" s="931" t="s">
        <v>171</v>
      </c>
      <c r="H126" s="932">
        <v>95218.86</v>
      </c>
      <c r="I126" s="932">
        <v>166633</v>
      </c>
      <c r="J126" s="932">
        <v>123338.28</v>
      </c>
      <c r="K126" s="932">
        <v>215841.98</v>
      </c>
      <c r="L126" s="932">
        <v>147680.1</v>
      </c>
      <c r="M126" s="932">
        <v>258440.18</v>
      </c>
      <c r="N126" s="932">
        <v>176221.79</v>
      </c>
      <c r="O126" s="932">
        <v>308388.14</v>
      </c>
      <c r="P126" s="932">
        <v>207794.69</v>
      </c>
      <c r="Q126" s="932">
        <v>363640.71</v>
      </c>
      <c r="R126" s="932">
        <v>227840.18</v>
      </c>
      <c r="S126" s="932">
        <v>398720.32</v>
      </c>
      <c r="T126" s="932">
        <v>246691.48</v>
      </c>
      <c r="U126" s="932">
        <v>431710.09</v>
      </c>
    </row>
    <row r="127" spans="1:21" ht="14.4">
      <c r="A127" s="931">
        <v>1</v>
      </c>
      <c r="B127" s="931" t="s">
        <v>177</v>
      </c>
      <c r="C127" s="931" t="s">
        <v>184</v>
      </c>
      <c r="D127" s="931" t="s">
        <v>475</v>
      </c>
      <c r="E127" s="931" t="s">
        <v>752</v>
      </c>
      <c r="F127" s="931">
        <v>2</v>
      </c>
      <c r="G127" s="931" t="s">
        <v>21</v>
      </c>
      <c r="H127" s="932">
        <v>81243.710000000006</v>
      </c>
      <c r="I127" s="932">
        <v>142176.5</v>
      </c>
      <c r="J127" s="932">
        <v>106299.1</v>
      </c>
      <c r="K127" s="932">
        <v>186023.42</v>
      </c>
      <c r="L127" s="932">
        <v>129020.33</v>
      </c>
      <c r="M127" s="932">
        <v>225785.58</v>
      </c>
      <c r="N127" s="932">
        <v>157840.62</v>
      </c>
      <c r="O127" s="932">
        <v>276221.09000000003</v>
      </c>
      <c r="P127" s="932">
        <v>187448.97</v>
      </c>
      <c r="Q127" s="932">
        <v>328035.71000000002</v>
      </c>
      <c r="R127" s="932">
        <v>206300.34</v>
      </c>
      <c r="S127" s="932">
        <v>361025.6</v>
      </c>
      <c r="T127" s="932">
        <v>223984.02</v>
      </c>
      <c r="U127" s="932">
        <v>391972.03</v>
      </c>
    </row>
    <row r="128" spans="1:21" ht="14.4">
      <c r="A128" s="931">
        <v>1</v>
      </c>
      <c r="B128" s="931" t="s">
        <v>177</v>
      </c>
      <c r="C128" s="931" t="s">
        <v>184</v>
      </c>
      <c r="D128" s="931" t="s">
        <v>475</v>
      </c>
      <c r="E128" s="931" t="s">
        <v>752</v>
      </c>
      <c r="F128" s="931">
        <v>3</v>
      </c>
      <c r="G128" s="931" t="s">
        <v>46</v>
      </c>
      <c r="H128" s="932">
        <v>70804.89</v>
      </c>
      <c r="I128" s="932">
        <v>123908.55</v>
      </c>
      <c r="J128" s="932">
        <v>96508.96</v>
      </c>
      <c r="K128" s="932">
        <v>168890.68</v>
      </c>
      <c r="L128" s="932">
        <v>122016.2</v>
      </c>
      <c r="M128" s="932">
        <v>213528.36</v>
      </c>
      <c r="N128" s="932">
        <v>160629.1</v>
      </c>
      <c r="O128" s="932">
        <v>281100.92</v>
      </c>
      <c r="P128" s="932">
        <v>198969.45</v>
      </c>
      <c r="Q128" s="932">
        <v>348196.54</v>
      </c>
      <c r="R128" s="932">
        <v>224125.93</v>
      </c>
      <c r="S128" s="932">
        <v>392220.37</v>
      </c>
      <c r="T128" s="932">
        <v>248959.39</v>
      </c>
      <c r="U128" s="932">
        <v>435678.94</v>
      </c>
    </row>
    <row r="129" spans="1:21" ht="14.4">
      <c r="A129" s="931">
        <v>1</v>
      </c>
      <c r="B129" s="931" t="s">
        <v>177</v>
      </c>
      <c r="C129" s="931" t="s">
        <v>184</v>
      </c>
      <c r="D129" s="931" t="s">
        <v>475</v>
      </c>
      <c r="E129" s="931" t="s">
        <v>752</v>
      </c>
      <c r="F129" s="931">
        <v>4</v>
      </c>
      <c r="G129" s="931" t="s">
        <v>23</v>
      </c>
      <c r="H129" s="932">
        <v>81159.179999999993</v>
      </c>
      <c r="I129" s="932">
        <v>129854.69</v>
      </c>
      <c r="J129" s="932">
        <v>113622.85</v>
      </c>
      <c r="K129" s="932">
        <v>181796.57</v>
      </c>
      <c r="L129" s="932">
        <v>146086.51999999999</v>
      </c>
      <c r="M129" s="932">
        <v>233738.44</v>
      </c>
      <c r="N129" s="932">
        <v>194782.03</v>
      </c>
      <c r="O129" s="932">
        <v>311651.26</v>
      </c>
      <c r="P129" s="932">
        <v>243477.54</v>
      </c>
      <c r="Q129" s="932">
        <v>389564.07</v>
      </c>
      <c r="R129" s="932">
        <v>275941.21000000002</v>
      </c>
      <c r="S129" s="932">
        <v>441505.95</v>
      </c>
      <c r="T129" s="932">
        <v>308404.88</v>
      </c>
      <c r="U129" s="932">
        <v>493447.82</v>
      </c>
    </row>
    <row r="130" spans="1:21" ht="14.4">
      <c r="A130" s="931">
        <v>10</v>
      </c>
      <c r="B130" s="931" t="s">
        <v>432</v>
      </c>
      <c r="C130" s="931" t="s">
        <v>433</v>
      </c>
      <c r="D130" s="931" t="s">
        <v>509</v>
      </c>
      <c r="E130" s="931" t="s">
        <v>434</v>
      </c>
      <c r="F130" s="931">
        <v>1</v>
      </c>
      <c r="G130" s="931" t="s">
        <v>171</v>
      </c>
      <c r="H130" s="932">
        <v>117675.11</v>
      </c>
      <c r="I130" s="932">
        <v>205931.44</v>
      </c>
      <c r="J130" s="932">
        <v>152207.75</v>
      </c>
      <c r="K130" s="932">
        <v>266363.56</v>
      </c>
      <c r="L130" s="932">
        <v>182099.37</v>
      </c>
      <c r="M130" s="932">
        <v>318673.89</v>
      </c>
      <c r="N130" s="932">
        <v>217067.36</v>
      </c>
      <c r="O130" s="932">
        <v>379867.89</v>
      </c>
      <c r="P130" s="932">
        <v>255746.81</v>
      </c>
      <c r="Q130" s="932">
        <v>447556.92</v>
      </c>
      <c r="R130" s="932">
        <v>280302.86</v>
      </c>
      <c r="S130" s="932">
        <v>490530.01</v>
      </c>
      <c r="T130" s="932">
        <v>303308.27</v>
      </c>
      <c r="U130" s="932">
        <v>530789.47</v>
      </c>
    </row>
    <row r="131" spans="1:21" ht="14.4">
      <c r="A131" s="931">
        <v>10</v>
      </c>
      <c r="B131" s="931" t="s">
        <v>432</v>
      </c>
      <c r="C131" s="931" t="s">
        <v>433</v>
      </c>
      <c r="D131" s="931" t="s">
        <v>509</v>
      </c>
      <c r="E131" s="931" t="s">
        <v>434</v>
      </c>
      <c r="F131" s="931">
        <v>2</v>
      </c>
      <c r="G131" s="931" t="s">
        <v>21</v>
      </c>
      <c r="H131" s="932">
        <v>101422.46</v>
      </c>
      <c r="I131" s="932">
        <v>177489.31</v>
      </c>
      <c r="J131" s="932">
        <v>132391.73000000001</v>
      </c>
      <c r="K131" s="932">
        <v>231685.52</v>
      </c>
      <c r="L131" s="932">
        <v>160398.65</v>
      </c>
      <c r="M131" s="932">
        <v>280697.64</v>
      </c>
      <c r="N131" s="932">
        <v>195690.65</v>
      </c>
      <c r="O131" s="932">
        <v>342458.63</v>
      </c>
      <c r="P131" s="932">
        <v>232085.39</v>
      </c>
      <c r="Q131" s="932">
        <v>406149.43</v>
      </c>
      <c r="R131" s="932">
        <v>255252.72</v>
      </c>
      <c r="S131" s="932">
        <v>446692.25</v>
      </c>
      <c r="T131" s="932">
        <v>276900.21000000002</v>
      </c>
      <c r="U131" s="932">
        <v>484575.37</v>
      </c>
    </row>
    <row r="132" spans="1:21" ht="14.4">
      <c r="A132" s="931">
        <v>10</v>
      </c>
      <c r="B132" s="931" t="s">
        <v>432</v>
      </c>
      <c r="C132" s="931" t="s">
        <v>433</v>
      </c>
      <c r="D132" s="931" t="s">
        <v>509</v>
      </c>
      <c r="E132" s="931" t="s">
        <v>434</v>
      </c>
      <c r="F132" s="931">
        <v>3</v>
      </c>
      <c r="G132" s="931" t="s">
        <v>46</v>
      </c>
      <c r="H132" s="932">
        <v>89233.4</v>
      </c>
      <c r="I132" s="932">
        <v>156158.45000000001</v>
      </c>
      <c r="J132" s="932">
        <v>121882.25</v>
      </c>
      <c r="K132" s="932">
        <v>213293.93</v>
      </c>
      <c r="L132" s="932">
        <v>154302.19</v>
      </c>
      <c r="M132" s="932">
        <v>270028.83</v>
      </c>
      <c r="N132" s="932">
        <v>203341.49</v>
      </c>
      <c r="O132" s="932">
        <v>355847.61</v>
      </c>
      <c r="P132" s="932">
        <v>252063.85</v>
      </c>
      <c r="Q132" s="932">
        <v>441111.73</v>
      </c>
      <c r="R132" s="932">
        <v>284075.84999999998</v>
      </c>
      <c r="S132" s="932">
        <v>497132.75</v>
      </c>
      <c r="T132" s="932">
        <v>315712.21999999997</v>
      </c>
      <c r="U132" s="932">
        <v>552496.38</v>
      </c>
    </row>
    <row r="133" spans="1:21" ht="14.4">
      <c r="A133" s="931">
        <v>10</v>
      </c>
      <c r="B133" s="931" t="s">
        <v>432</v>
      </c>
      <c r="C133" s="931" t="s">
        <v>433</v>
      </c>
      <c r="D133" s="931" t="s">
        <v>509</v>
      </c>
      <c r="E133" s="931" t="s">
        <v>434</v>
      </c>
      <c r="F133" s="931">
        <v>4</v>
      </c>
      <c r="G133" s="931" t="s">
        <v>23</v>
      </c>
      <c r="H133" s="932">
        <v>100355.99</v>
      </c>
      <c r="I133" s="932">
        <v>160569.59</v>
      </c>
      <c r="J133" s="932">
        <v>140498.39000000001</v>
      </c>
      <c r="K133" s="932">
        <v>224797.43</v>
      </c>
      <c r="L133" s="932">
        <v>180640.79</v>
      </c>
      <c r="M133" s="932">
        <v>289025.27</v>
      </c>
      <c r="N133" s="932">
        <v>240854.39</v>
      </c>
      <c r="O133" s="932">
        <v>385367.03</v>
      </c>
      <c r="P133" s="932">
        <v>301067.98</v>
      </c>
      <c r="Q133" s="932">
        <v>481708.78</v>
      </c>
      <c r="R133" s="932">
        <v>341210.38</v>
      </c>
      <c r="S133" s="932">
        <v>545936.62</v>
      </c>
      <c r="T133" s="932">
        <v>381352.78</v>
      </c>
      <c r="U133" s="932">
        <v>610164.46</v>
      </c>
    </row>
    <row r="134" spans="1:21" ht="14.4">
      <c r="A134" s="931">
        <v>10</v>
      </c>
      <c r="B134" s="931" t="s">
        <v>432</v>
      </c>
      <c r="C134" s="931" t="s">
        <v>433</v>
      </c>
      <c r="D134" s="931" t="s">
        <v>509</v>
      </c>
      <c r="E134" s="931" t="s">
        <v>435</v>
      </c>
      <c r="F134" s="931">
        <v>1</v>
      </c>
      <c r="G134" s="931" t="s">
        <v>171</v>
      </c>
      <c r="H134" s="932">
        <v>119608.78</v>
      </c>
      <c r="I134" s="932">
        <v>209315.36</v>
      </c>
      <c r="J134" s="932">
        <v>154678.60999999999</v>
      </c>
      <c r="K134" s="932">
        <v>270687.56</v>
      </c>
      <c r="L134" s="932">
        <v>185034.96</v>
      </c>
      <c r="M134" s="932">
        <v>323811.19</v>
      </c>
      <c r="N134" s="932">
        <v>220535.32</v>
      </c>
      <c r="O134" s="932">
        <v>385936.81</v>
      </c>
      <c r="P134" s="932">
        <v>259803.32</v>
      </c>
      <c r="Q134" s="932">
        <v>454655.81</v>
      </c>
      <c r="R134" s="932">
        <v>284732.83</v>
      </c>
      <c r="S134" s="932">
        <v>498282.45</v>
      </c>
      <c r="T134" s="932">
        <v>308075.84999999998</v>
      </c>
      <c r="U134" s="932">
        <v>539132.74</v>
      </c>
    </row>
    <row r="135" spans="1:21" ht="14.4">
      <c r="A135" s="931">
        <v>10</v>
      </c>
      <c r="B135" s="931" t="s">
        <v>432</v>
      </c>
      <c r="C135" s="931" t="s">
        <v>433</v>
      </c>
      <c r="D135" s="931" t="s">
        <v>509</v>
      </c>
      <c r="E135" s="931" t="s">
        <v>435</v>
      </c>
      <c r="F135" s="931">
        <v>2</v>
      </c>
      <c r="G135" s="931" t="s">
        <v>21</v>
      </c>
      <c r="H135" s="932">
        <v>103230.14</v>
      </c>
      <c r="I135" s="932">
        <v>180652.75</v>
      </c>
      <c r="J135" s="932">
        <v>134708.98000000001</v>
      </c>
      <c r="K135" s="932">
        <v>235740.71</v>
      </c>
      <c r="L135" s="932">
        <v>163166.03</v>
      </c>
      <c r="M135" s="932">
        <v>285540.55</v>
      </c>
      <c r="N135" s="932">
        <v>198992.89</v>
      </c>
      <c r="O135" s="932">
        <v>348237.56</v>
      </c>
      <c r="P135" s="932">
        <v>235958.48</v>
      </c>
      <c r="Q135" s="932">
        <v>412927.34</v>
      </c>
      <c r="R135" s="932">
        <v>259488.5</v>
      </c>
      <c r="S135" s="932">
        <v>454104.87</v>
      </c>
      <c r="T135" s="932">
        <v>281463.08</v>
      </c>
      <c r="U135" s="932">
        <v>492560.4</v>
      </c>
    </row>
    <row r="136" spans="1:21" ht="14.4">
      <c r="A136" s="931">
        <v>10</v>
      </c>
      <c r="B136" s="931" t="s">
        <v>432</v>
      </c>
      <c r="C136" s="931" t="s">
        <v>433</v>
      </c>
      <c r="D136" s="931" t="s">
        <v>509</v>
      </c>
      <c r="E136" s="931" t="s">
        <v>435</v>
      </c>
      <c r="F136" s="931">
        <v>3</v>
      </c>
      <c r="G136" s="931" t="s">
        <v>46</v>
      </c>
      <c r="H136" s="932">
        <v>90939.37</v>
      </c>
      <c r="I136" s="932">
        <v>159143.9</v>
      </c>
      <c r="J136" s="932">
        <v>124247.01</v>
      </c>
      <c r="K136" s="932">
        <v>217432.26</v>
      </c>
      <c r="L136" s="932">
        <v>157323.96</v>
      </c>
      <c r="M136" s="932">
        <v>275316.93</v>
      </c>
      <c r="N136" s="932">
        <v>207351.96</v>
      </c>
      <c r="O136" s="932">
        <v>362865.93</v>
      </c>
      <c r="P136" s="932">
        <v>257060.55</v>
      </c>
      <c r="Q136" s="932">
        <v>449855.96</v>
      </c>
      <c r="R136" s="932">
        <v>289726.40999999997</v>
      </c>
      <c r="S136" s="932">
        <v>507021.21</v>
      </c>
      <c r="T136" s="932">
        <v>322013.71000000002</v>
      </c>
      <c r="U136" s="932">
        <v>563523.99</v>
      </c>
    </row>
    <row r="137" spans="1:21" ht="14.4">
      <c r="A137" s="931">
        <v>10</v>
      </c>
      <c r="B137" s="931" t="s">
        <v>432</v>
      </c>
      <c r="C137" s="931" t="s">
        <v>433</v>
      </c>
      <c r="D137" s="931" t="s">
        <v>509</v>
      </c>
      <c r="E137" s="931" t="s">
        <v>435</v>
      </c>
      <c r="F137" s="931">
        <v>4</v>
      </c>
      <c r="G137" s="931" t="s">
        <v>23</v>
      </c>
      <c r="H137" s="932">
        <v>102012.88</v>
      </c>
      <c r="I137" s="932">
        <v>163220.60999999999</v>
      </c>
      <c r="J137" s="932">
        <v>142818.03</v>
      </c>
      <c r="K137" s="932">
        <v>228508.86</v>
      </c>
      <c r="L137" s="932">
        <v>183623.19</v>
      </c>
      <c r="M137" s="932">
        <v>293797.09999999998</v>
      </c>
      <c r="N137" s="932">
        <v>244830.91</v>
      </c>
      <c r="O137" s="932">
        <v>391729.47</v>
      </c>
      <c r="P137" s="932">
        <v>306038.64</v>
      </c>
      <c r="Q137" s="932">
        <v>489661.83</v>
      </c>
      <c r="R137" s="932">
        <v>346843.79</v>
      </c>
      <c r="S137" s="932">
        <v>554950.07999999996</v>
      </c>
      <c r="T137" s="932">
        <v>387648.95</v>
      </c>
      <c r="U137" s="932">
        <v>620238.31999999995</v>
      </c>
    </row>
    <row r="138" spans="1:21" ht="14.4">
      <c r="A138" s="931">
        <v>10</v>
      </c>
      <c r="B138" s="931" t="s">
        <v>432</v>
      </c>
      <c r="C138" s="931" t="s">
        <v>433</v>
      </c>
      <c r="D138" s="931" t="s">
        <v>509</v>
      </c>
      <c r="E138" s="931" t="s">
        <v>436</v>
      </c>
      <c r="F138" s="931">
        <v>1</v>
      </c>
      <c r="G138" s="931" t="s">
        <v>171</v>
      </c>
      <c r="H138" s="932">
        <v>121303.41</v>
      </c>
      <c r="I138" s="932">
        <v>212280.95999999999</v>
      </c>
      <c r="J138" s="932">
        <v>156982.47</v>
      </c>
      <c r="K138" s="932">
        <v>274719.32</v>
      </c>
      <c r="L138" s="932">
        <v>187867.14</v>
      </c>
      <c r="M138" s="932">
        <v>328767.5</v>
      </c>
      <c r="N138" s="932">
        <v>224027.33</v>
      </c>
      <c r="O138" s="932">
        <v>392047.84</v>
      </c>
      <c r="P138" s="932">
        <v>264026.36</v>
      </c>
      <c r="Q138" s="932">
        <v>462046.14</v>
      </c>
      <c r="R138" s="932">
        <v>289420.67</v>
      </c>
      <c r="S138" s="932">
        <v>506486.18</v>
      </c>
      <c r="T138" s="932">
        <v>313244.51</v>
      </c>
      <c r="U138" s="932">
        <v>548177.88</v>
      </c>
    </row>
    <row r="139" spans="1:21" ht="14.4">
      <c r="A139" s="931">
        <v>10</v>
      </c>
      <c r="B139" s="931" t="s">
        <v>432</v>
      </c>
      <c r="C139" s="931" t="s">
        <v>433</v>
      </c>
      <c r="D139" s="931" t="s">
        <v>509</v>
      </c>
      <c r="E139" s="931" t="s">
        <v>436</v>
      </c>
      <c r="F139" s="931">
        <v>2</v>
      </c>
      <c r="G139" s="931" t="s">
        <v>21</v>
      </c>
      <c r="H139" s="932">
        <v>104168.83</v>
      </c>
      <c r="I139" s="932">
        <v>182295.46</v>
      </c>
      <c r="J139" s="932">
        <v>136091.16</v>
      </c>
      <c r="K139" s="932">
        <v>238159.53</v>
      </c>
      <c r="L139" s="932">
        <v>164988.87</v>
      </c>
      <c r="M139" s="932">
        <v>288730.52</v>
      </c>
      <c r="N139" s="932">
        <v>201490.64</v>
      </c>
      <c r="O139" s="932">
        <v>352608.62</v>
      </c>
      <c r="P139" s="932">
        <v>239080.99</v>
      </c>
      <c r="Q139" s="932">
        <v>418391.73</v>
      </c>
      <c r="R139" s="932">
        <v>263011.21999999997</v>
      </c>
      <c r="S139" s="932">
        <v>460269.63</v>
      </c>
      <c r="T139" s="932">
        <v>285403.45</v>
      </c>
      <c r="U139" s="932">
        <v>499456.05</v>
      </c>
    </row>
    <row r="140" spans="1:21" ht="14.4">
      <c r="A140" s="931">
        <v>10</v>
      </c>
      <c r="B140" s="931" t="s">
        <v>432</v>
      </c>
      <c r="C140" s="931" t="s">
        <v>433</v>
      </c>
      <c r="D140" s="931" t="s">
        <v>509</v>
      </c>
      <c r="E140" s="931" t="s">
        <v>436</v>
      </c>
      <c r="F140" s="931">
        <v>3</v>
      </c>
      <c r="G140" s="931" t="s">
        <v>46</v>
      </c>
      <c r="H140" s="932">
        <v>91337.83</v>
      </c>
      <c r="I140" s="932">
        <v>159841.21</v>
      </c>
      <c r="J140" s="932">
        <v>124663.25</v>
      </c>
      <c r="K140" s="932">
        <v>218160.69</v>
      </c>
      <c r="L140" s="932">
        <v>157747.34</v>
      </c>
      <c r="M140" s="932">
        <v>276057.84000000003</v>
      </c>
      <c r="N140" s="932">
        <v>207805.08</v>
      </c>
      <c r="O140" s="932">
        <v>363658.88</v>
      </c>
      <c r="P140" s="932">
        <v>257528.67</v>
      </c>
      <c r="Q140" s="932">
        <v>450675.17</v>
      </c>
      <c r="R140" s="932">
        <v>290182.69</v>
      </c>
      <c r="S140" s="932">
        <v>507819.7</v>
      </c>
      <c r="T140" s="932">
        <v>322440.67</v>
      </c>
      <c r="U140" s="932">
        <v>564271.18000000005</v>
      </c>
    </row>
    <row r="141" spans="1:21" ht="14.4">
      <c r="A141" s="931">
        <v>10</v>
      </c>
      <c r="B141" s="931" t="s">
        <v>432</v>
      </c>
      <c r="C141" s="931" t="s">
        <v>433</v>
      </c>
      <c r="D141" s="931" t="s">
        <v>509</v>
      </c>
      <c r="E141" s="931" t="s">
        <v>436</v>
      </c>
      <c r="F141" s="931">
        <v>4</v>
      </c>
      <c r="G141" s="931" t="s">
        <v>23</v>
      </c>
      <c r="H141" s="932">
        <v>103429.21</v>
      </c>
      <c r="I141" s="932">
        <v>165486.74</v>
      </c>
      <c r="J141" s="932">
        <v>144800.89000000001</v>
      </c>
      <c r="K141" s="932">
        <v>231681.43</v>
      </c>
      <c r="L141" s="932">
        <v>186172.58</v>
      </c>
      <c r="M141" s="932">
        <v>297876.13</v>
      </c>
      <c r="N141" s="932">
        <v>248230.1</v>
      </c>
      <c r="O141" s="932">
        <v>397168.17</v>
      </c>
      <c r="P141" s="932">
        <v>310287.63</v>
      </c>
      <c r="Q141" s="932">
        <v>496460.21</v>
      </c>
      <c r="R141" s="932">
        <v>351659.31</v>
      </c>
      <c r="S141" s="932">
        <v>562654.91</v>
      </c>
      <c r="T141" s="932">
        <v>393030.99</v>
      </c>
      <c r="U141" s="932">
        <v>628849.6</v>
      </c>
    </row>
    <row r="142" spans="1:21" ht="14.4">
      <c r="A142" s="931">
        <v>10</v>
      </c>
      <c r="B142" s="931" t="s">
        <v>432</v>
      </c>
      <c r="C142" s="931" t="s">
        <v>433</v>
      </c>
      <c r="D142" s="931" t="s">
        <v>509</v>
      </c>
      <c r="E142" s="931" t="s">
        <v>437</v>
      </c>
      <c r="F142" s="931">
        <v>1</v>
      </c>
      <c r="G142" s="931" t="s">
        <v>171</v>
      </c>
      <c r="H142" s="932">
        <v>120951.46</v>
      </c>
      <c r="I142" s="932">
        <v>211665.06</v>
      </c>
      <c r="J142" s="932">
        <v>156456.60999999999</v>
      </c>
      <c r="K142" s="932">
        <v>273799.06</v>
      </c>
      <c r="L142" s="932">
        <v>187190.13</v>
      </c>
      <c r="M142" s="932">
        <v>327582.71999999997</v>
      </c>
      <c r="N142" s="932">
        <v>223147.12</v>
      </c>
      <c r="O142" s="932">
        <v>390507.46</v>
      </c>
      <c r="P142" s="932">
        <v>262920.65000000002</v>
      </c>
      <c r="Q142" s="932">
        <v>460111.14</v>
      </c>
      <c r="R142" s="932">
        <v>288171.36</v>
      </c>
      <c r="S142" s="932">
        <v>504299.87</v>
      </c>
      <c r="T142" s="932">
        <v>311832.03000000003</v>
      </c>
      <c r="U142" s="932">
        <v>545706.05000000005</v>
      </c>
    </row>
    <row r="143" spans="1:21" ht="14.4">
      <c r="A143" s="931">
        <v>10</v>
      </c>
      <c r="B143" s="931" t="s">
        <v>432</v>
      </c>
      <c r="C143" s="931" t="s">
        <v>433</v>
      </c>
      <c r="D143" s="931" t="s">
        <v>509</v>
      </c>
      <c r="E143" s="931" t="s">
        <v>437</v>
      </c>
      <c r="F143" s="931">
        <v>2</v>
      </c>
      <c r="G143" s="931" t="s">
        <v>21</v>
      </c>
      <c r="H143" s="932">
        <v>104194.86</v>
      </c>
      <c r="I143" s="932">
        <v>182341</v>
      </c>
      <c r="J143" s="932">
        <v>136026.14000000001</v>
      </c>
      <c r="K143" s="932">
        <v>238045.74</v>
      </c>
      <c r="L143" s="932">
        <v>164816.51999999999</v>
      </c>
      <c r="M143" s="932">
        <v>288428.90999999997</v>
      </c>
      <c r="N143" s="932">
        <v>201107.56</v>
      </c>
      <c r="O143" s="932">
        <v>351938.22</v>
      </c>
      <c r="P143" s="932">
        <v>238525.54</v>
      </c>
      <c r="Q143" s="932">
        <v>417419.69</v>
      </c>
      <c r="R143" s="932">
        <v>262344.46000000002</v>
      </c>
      <c r="S143" s="932">
        <v>459102.81</v>
      </c>
      <c r="T143" s="932">
        <v>284605.12</v>
      </c>
      <c r="U143" s="932">
        <v>498058.96</v>
      </c>
    </row>
    <row r="144" spans="1:21" ht="14.4">
      <c r="A144" s="931">
        <v>10</v>
      </c>
      <c r="B144" s="931" t="s">
        <v>432</v>
      </c>
      <c r="C144" s="931" t="s">
        <v>433</v>
      </c>
      <c r="D144" s="931" t="s">
        <v>509</v>
      </c>
      <c r="E144" s="931" t="s">
        <v>437</v>
      </c>
      <c r="F144" s="931">
        <v>3</v>
      </c>
      <c r="G144" s="931" t="s">
        <v>46</v>
      </c>
      <c r="H144" s="932">
        <v>91630.47</v>
      </c>
      <c r="I144" s="932">
        <v>160353.32</v>
      </c>
      <c r="J144" s="932">
        <v>125143.75</v>
      </c>
      <c r="K144" s="932">
        <v>219001.55</v>
      </c>
      <c r="L144" s="932">
        <v>158421.01</v>
      </c>
      <c r="M144" s="932">
        <v>277236.77</v>
      </c>
      <c r="N144" s="932">
        <v>208759</v>
      </c>
      <c r="O144" s="932">
        <v>365328.26</v>
      </c>
      <c r="P144" s="932">
        <v>258770.22</v>
      </c>
      <c r="Q144" s="932">
        <v>452847.88</v>
      </c>
      <c r="R144" s="932">
        <v>291626.90000000002</v>
      </c>
      <c r="S144" s="932">
        <v>510347.08</v>
      </c>
      <c r="T144" s="932">
        <v>324096.28999999998</v>
      </c>
      <c r="U144" s="932">
        <v>567168.51</v>
      </c>
    </row>
    <row r="145" spans="1:21" ht="14.4">
      <c r="A145" s="931">
        <v>10</v>
      </c>
      <c r="B145" s="931" t="s">
        <v>432</v>
      </c>
      <c r="C145" s="931" t="s">
        <v>433</v>
      </c>
      <c r="D145" s="931" t="s">
        <v>509</v>
      </c>
      <c r="E145" s="931" t="s">
        <v>437</v>
      </c>
      <c r="F145" s="931">
        <v>4</v>
      </c>
      <c r="G145" s="931" t="s">
        <v>23</v>
      </c>
      <c r="H145" s="932">
        <v>103147.3</v>
      </c>
      <c r="I145" s="932">
        <v>165035.68</v>
      </c>
      <c r="J145" s="932">
        <v>144406.22</v>
      </c>
      <c r="K145" s="932">
        <v>231049.95</v>
      </c>
      <c r="L145" s="932">
        <v>185665.13</v>
      </c>
      <c r="M145" s="932">
        <v>297064.21999999997</v>
      </c>
      <c r="N145" s="932">
        <v>247553.51</v>
      </c>
      <c r="O145" s="932">
        <v>396085.63</v>
      </c>
      <c r="P145" s="932">
        <v>309441.89</v>
      </c>
      <c r="Q145" s="932">
        <v>495107.03</v>
      </c>
      <c r="R145" s="932">
        <v>350700.81</v>
      </c>
      <c r="S145" s="932">
        <v>561121.30000000005</v>
      </c>
      <c r="T145" s="932">
        <v>391959.73</v>
      </c>
      <c r="U145" s="932">
        <v>627135.56999999995</v>
      </c>
    </row>
    <row r="146" spans="1:21" ht="14.4">
      <c r="A146" s="931">
        <v>10</v>
      </c>
      <c r="B146" s="931" t="s">
        <v>432</v>
      </c>
      <c r="C146" s="931" t="s">
        <v>438</v>
      </c>
      <c r="D146" s="931" t="s">
        <v>510</v>
      </c>
      <c r="E146" s="931" t="s">
        <v>439</v>
      </c>
      <c r="F146" s="931">
        <v>1</v>
      </c>
      <c r="G146" s="931" t="s">
        <v>171</v>
      </c>
      <c r="H146" s="932">
        <v>93273.97</v>
      </c>
      <c r="I146" s="932">
        <v>163229.45000000001</v>
      </c>
      <c r="J146" s="932">
        <v>120822.66</v>
      </c>
      <c r="K146" s="932">
        <v>211439.65</v>
      </c>
      <c r="L146" s="932">
        <v>144670.45000000001</v>
      </c>
      <c r="M146" s="932">
        <v>253173.29</v>
      </c>
      <c r="N146" s="932">
        <v>172634.22</v>
      </c>
      <c r="O146" s="932">
        <v>302109.88</v>
      </c>
      <c r="P146" s="932">
        <v>203567.85</v>
      </c>
      <c r="Q146" s="932">
        <v>356243.73</v>
      </c>
      <c r="R146" s="932">
        <v>223207.49</v>
      </c>
      <c r="S146" s="932">
        <v>390613.11</v>
      </c>
      <c r="T146" s="932">
        <v>241678.57</v>
      </c>
      <c r="U146" s="932">
        <v>422937.5</v>
      </c>
    </row>
    <row r="147" spans="1:21" ht="14.4">
      <c r="A147" s="931">
        <v>10</v>
      </c>
      <c r="B147" s="931" t="s">
        <v>432</v>
      </c>
      <c r="C147" s="931" t="s">
        <v>438</v>
      </c>
      <c r="D147" s="931" t="s">
        <v>510</v>
      </c>
      <c r="E147" s="931" t="s">
        <v>439</v>
      </c>
      <c r="F147" s="931">
        <v>2</v>
      </c>
      <c r="G147" s="931" t="s">
        <v>21</v>
      </c>
      <c r="H147" s="932">
        <v>79567.42</v>
      </c>
      <c r="I147" s="932">
        <v>139242.99</v>
      </c>
      <c r="J147" s="932">
        <v>104110.96</v>
      </c>
      <c r="K147" s="932">
        <v>182194.19</v>
      </c>
      <c r="L147" s="932">
        <v>126369.31</v>
      </c>
      <c r="M147" s="932">
        <v>221146.3</v>
      </c>
      <c r="N147" s="932">
        <v>154606.32</v>
      </c>
      <c r="O147" s="932">
        <v>270561.06</v>
      </c>
      <c r="P147" s="932">
        <v>183613.16</v>
      </c>
      <c r="Q147" s="932">
        <v>321323.03000000003</v>
      </c>
      <c r="R147" s="932">
        <v>202081.63</v>
      </c>
      <c r="S147" s="932">
        <v>353642.86</v>
      </c>
      <c r="T147" s="932">
        <v>219407.53</v>
      </c>
      <c r="U147" s="932">
        <v>383963.18</v>
      </c>
    </row>
    <row r="148" spans="1:21" ht="14.4">
      <c r="A148" s="931">
        <v>10</v>
      </c>
      <c r="B148" s="931" t="s">
        <v>432</v>
      </c>
      <c r="C148" s="931" t="s">
        <v>438</v>
      </c>
      <c r="D148" s="931" t="s">
        <v>510</v>
      </c>
      <c r="E148" s="931" t="s">
        <v>439</v>
      </c>
      <c r="F148" s="931">
        <v>3</v>
      </c>
      <c r="G148" s="931" t="s">
        <v>46</v>
      </c>
      <c r="H148" s="932">
        <v>69330.039999999994</v>
      </c>
      <c r="I148" s="932">
        <v>121327.56</v>
      </c>
      <c r="J148" s="932">
        <v>94494.48</v>
      </c>
      <c r="K148" s="932">
        <v>165365.35</v>
      </c>
      <c r="L148" s="932">
        <v>119465.88</v>
      </c>
      <c r="M148" s="932">
        <v>209065.3</v>
      </c>
      <c r="N148" s="932">
        <v>157268.25</v>
      </c>
      <c r="O148" s="932">
        <v>275219.43</v>
      </c>
      <c r="P148" s="932">
        <v>194803.31</v>
      </c>
      <c r="Q148" s="932">
        <v>340905.79</v>
      </c>
      <c r="R148" s="932">
        <v>219430.68</v>
      </c>
      <c r="S148" s="932">
        <v>384003.69</v>
      </c>
      <c r="T148" s="932">
        <v>243741.26</v>
      </c>
      <c r="U148" s="932">
        <v>426547.20000000001</v>
      </c>
    </row>
    <row r="149" spans="1:21" ht="14.4">
      <c r="A149" s="931">
        <v>10</v>
      </c>
      <c r="B149" s="931" t="s">
        <v>432</v>
      </c>
      <c r="C149" s="931" t="s">
        <v>438</v>
      </c>
      <c r="D149" s="931" t="s">
        <v>510</v>
      </c>
      <c r="E149" s="931" t="s">
        <v>439</v>
      </c>
      <c r="F149" s="931">
        <v>4</v>
      </c>
      <c r="G149" s="931" t="s">
        <v>23</v>
      </c>
      <c r="H149" s="932">
        <v>79500.539999999994</v>
      </c>
      <c r="I149" s="932">
        <v>127200.87</v>
      </c>
      <c r="J149" s="932">
        <v>111300.76</v>
      </c>
      <c r="K149" s="932">
        <v>178081.21</v>
      </c>
      <c r="L149" s="932">
        <v>143100.97</v>
      </c>
      <c r="M149" s="932">
        <v>228961.56</v>
      </c>
      <c r="N149" s="932">
        <v>190801.3</v>
      </c>
      <c r="O149" s="932">
        <v>305282.08</v>
      </c>
      <c r="P149" s="932">
        <v>238501.62</v>
      </c>
      <c r="Q149" s="932">
        <v>381602.6</v>
      </c>
      <c r="R149" s="932">
        <v>270301.83</v>
      </c>
      <c r="S149" s="932">
        <v>432482.94</v>
      </c>
      <c r="T149" s="932">
        <v>302102.05</v>
      </c>
      <c r="U149" s="932">
        <v>483363.29</v>
      </c>
    </row>
    <row r="150" spans="1:21" ht="14.4">
      <c r="A150" s="931">
        <v>10</v>
      </c>
      <c r="B150" s="931" t="s">
        <v>432</v>
      </c>
      <c r="C150" s="931" t="s">
        <v>438</v>
      </c>
      <c r="D150" s="931" t="s">
        <v>510</v>
      </c>
      <c r="E150" s="931" t="s">
        <v>440</v>
      </c>
      <c r="F150" s="931">
        <v>1</v>
      </c>
      <c r="G150" s="931" t="s">
        <v>171</v>
      </c>
      <c r="H150" s="932">
        <v>97732.31</v>
      </c>
      <c r="I150" s="932">
        <v>171031.54</v>
      </c>
      <c r="J150" s="932">
        <v>126457.26</v>
      </c>
      <c r="K150" s="932">
        <v>221300.2</v>
      </c>
      <c r="L150" s="932">
        <v>151322.1</v>
      </c>
      <c r="M150" s="932">
        <v>264813.67</v>
      </c>
      <c r="N150" s="932">
        <v>180426.31</v>
      </c>
      <c r="O150" s="932">
        <v>315746.05</v>
      </c>
      <c r="P150" s="932">
        <v>212620.07</v>
      </c>
      <c r="Q150" s="932">
        <v>372085.13</v>
      </c>
      <c r="R150" s="932">
        <v>233058.9</v>
      </c>
      <c r="S150" s="932">
        <v>407853.07</v>
      </c>
      <c r="T150" s="932">
        <v>252225.17</v>
      </c>
      <c r="U150" s="932">
        <v>441394.05</v>
      </c>
    </row>
    <row r="151" spans="1:21" ht="14.4">
      <c r="A151" s="931">
        <v>10</v>
      </c>
      <c r="B151" s="931" t="s">
        <v>432</v>
      </c>
      <c r="C151" s="931" t="s">
        <v>438</v>
      </c>
      <c r="D151" s="931" t="s">
        <v>510</v>
      </c>
      <c r="E151" s="931" t="s">
        <v>440</v>
      </c>
      <c r="F151" s="931">
        <v>2</v>
      </c>
      <c r="G151" s="931" t="s">
        <v>21</v>
      </c>
      <c r="H151" s="932">
        <v>84025.76</v>
      </c>
      <c r="I151" s="932">
        <v>147045.07</v>
      </c>
      <c r="J151" s="932">
        <v>109745.56</v>
      </c>
      <c r="K151" s="932">
        <v>192054.73</v>
      </c>
      <c r="L151" s="932">
        <v>133020.96</v>
      </c>
      <c r="M151" s="932">
        <v>232786.67</v>
      </c>
      <c r="N151" s="932">
        <v>162398.41</v>
      </c>
      <c r="O151" s="932">
        <v>284197.21999999997</v>
      </c>
      <c r="P151" s="932">
        <v>192665.39</v>
      </c>
      <c r="Q151" s="932">
        <v>337164.43</v>
      </c>
      <c r="R151" s="932">
        <v>211933.04</v>
      </c>
      <c r="S151" s="932">
        <v>370882.82</v>
      </c>
      <c r="T151" s="932">
        <v>229954.13</v>
      </c>
      <c r="U151" s="932">
        <v>402419.73</v>
      </c>
    </row>
    <row r="152" spans="1:21" ht="14.4">
      <c r="A152" s="931">
        <v>10</v>
      </c>
      <c r="B152" s="931" t="s">
        <v>432</v>
      </c>
      <c r="C152" s="931" t="s">
        <v>438</v>
      </c>
      <c r="D152" s="931" t="s">
        <v>510</v>
      </c>
      <c r="E152" s="931" t="s">
        <v>440</v>
      </c>
      <c r="F152" s="931">
        <v>3</v>
      </c>
      <c r="G152" s="931" t="s">
        <v>46</v>
      </c>
      <c r="H152" s="932">
        <v>73756.86</v>
      </c>
      <c r="I152" s="932">
        <v>129074.5</v>
      </c>
      <c r="J152" s="932">
        <v>100692.03</v>
      </c>
      <c r="K152" s="932">
        <v>176211.06</v>
      </c>
      <c r="L152" s="932">
        <v>127434.16</v>
      </c>
      <c r="M152" s="932">
        <v>223009.78</v>
      </c>
      <c r="N152" s="932">
        <v>167892.61</v>
      </c>
      <c r="O152" s="932">
        <v>293812.08</v>
      </c>
      <c r="P152" s="932">
        <v>208083.77</v>
      </c>
      <c r="Q152" s="932">
        <v>364146.59</v>
      </c>
      <c r="R152" s="932">
        <v>234481.87</v>
      </c>
      <c r="S152" s="932">
        <v>410343.27</v>
      </c>
      <c r="T152" s="932">
        <v>260563.17</v>
      </c>
      <c r="U152" s="932">
        <v>455985.55</v>
      </c>
    </row>
    <row r="153" spans="1:21" ht="14.4">
      <c r="A153" s="931">
        <v>10</v>
      </c>
      <c r="B153" s="931" t="s">
        <v>432</v>
      </c>
      <c r="C153" s="931" t="s">
        <v>438</v>
      </c>
      <c r="D153" s="931" t="s">
        <v>510</v>
      </c>
      <c r="E153" s="931" t="s">
        <v>440</v>
      </c>
      <c r="F153" s="931">
        <v>4</v>
      </c>
      <c r="G153" s="931" t="s">
        <v>23</v>
      </c>
      <c r="H153" s="932">
        <v>83336.789999999994</v>
      </c>
      <c r="I153" s="932">
        <v>133338.87</v>
      </c>
      <c r="J153" s="932">
        <v>116671.51</v>
      </c>
      <c r="K153" s="932">
        <v>186674.42</v>
      </c>
      <c r="L153" s="932">
        <v>150006.22</v>
      </c>
      <c r="M153" s="932">
        <v>240009.96</v>
      </c>
      <c r="N153" s="932">
        <v>200008.3</v>
      </c>
      <c r="O153" s="932">
        <v>320013.28000000003</v>
      </c>
      <c r="P153" s="932">
        <v>250010.37</v>
      </c>
      <c r="Q153" s="932">
        <v>400016.6</v>
      </c>
      <c r="R153" s="932">
        <v>283345.09000000003</v>
      </c>
      <c r="S153" s="932">
        <v>453352.15</v>
      </c>
      <c r="T153" s="932">
        <v>316679.81</v>
      </c>
      <c r="U153" s="932">
        <v>506687.7</v>
      </c>
    </row>
    <row r="154" spans="1:21" ht="14.4">
      <c r="A154" s="931">
        <v>10</v>
      </c>
      <c r="B154" s="931" t="s">
        <v>432</v>
      </c>
      <c r="C154" s="931" t="s">
        <v>438</v>
      </c>
      <c r="D154" s="931" t="s">
        <v>510</v>
      </c>
      <c r="E154" s="931" t="s">
        <v>441</v>
      </c>
      <c r="F154" s="931">
        <v>1</v>
      </c>
      <c r="G154" s="931" t="s">
        <v>171</v>
      </c>
      <c r="H154" s="932">
        <v>91787.87</v>
      </c>
      <c r="I154" s="932">
        <v>160628.76</v>
      </c>
      <c r="J154" s="932">
        <v>118944.46</v>
      </c>
      <c r="K154" s="932">
        <v>208152.81</v>
      </c>
      <c r="L154" s="932">
        <v>142453.24</v>
      </c>
      <c r="M154" s="932">
        <v>249293.18</v>
      </c>
      <c r="N154" s="932">
        <v>170036.86</v>
      </c>
      <c r="O154" s="932">
        <v>297564.5</v>
      </c>
      <c r="P154" s="932">
        <v>200550.44</v>
      </c>
      <c r="Q154" s="932">
        <v>350963.28</v>
      </c>
      <c r="R154" s="932">
        <v>219923.69</v>
      </c>
      <c r="S154" s="932">
        <v>384866.46</v>
      </c>
      <c r="T154" s="932">
        <v>238163.04</v>
      </c>
      <c r="U154" s="932">
        <v>416785.33</v>
      </c>
    </row>
    <row r="155" spans="1:21" ht="14.4">
      <c r="A155" s="931">
        <v>10</v>
      </c>
      <c r="B155" s="931" t="s">
        <v>432</v>
      </c>
      <c r="C155" s="931" t="s">
        <v>438</v>
      </c>
      <c r="D155" s="931" t="s">
        <v>510</v>
      </c>
      <c r="E155" s="931" t="s">
        <v>441</v>
      </c>
      <c r="F155" s="931">
        <v>2</v>
      </c>
      <c r="G155" s="931" t="s">
        <v>21</v>
      </c>
      <c r="H155" s="932">
        <v>78081.320000000007</v>
      </c>
      <c r="I155" s="932">
        <v>136642.29999999999</v>
      </c>
      <c r="J155" s="932">
        <v>102232.77</v>
      </c>
      <c r="K155" s="932">
        <v>178907.34</v>
      </c>
      <c r="L155" s="932">
        <v>124152.1</v>
      </c>
      <c r="M155" s="932">
        <v>217266.18</v>
      </c>
      <c r="N155" s="932">
        <v>152008.95999999999</v>
      </c>
      <c r="O155" s="932">
        <v>266015.67</v>
      </c>
      <c r="P155" s="932">
        <v>180595.76</v>
      </c>
      <c r="Q155" s="932">
        <v>316042.57</v>
      </c>
      <c r="R155" s="932">
        <v>198797.84</v>
      </c>
      <c r="S155" s="932">
        <v>347896.21</v>
      </c>
      <c r="T155" s="932">
        <v>215892</v>
      </c>
      <c r="U155" s="932">
        <v>377811.01</v>
      </c>
    </row>
    <row r="156" spans="1:21" ht="14.4">
      <c r="A156" s="931">
        <v>10</v>
      </c>
      <c r="B156" s="931" t="s">
        <v>432</v>
      </c>
      <c r="C156" s="931" t="s">
        <v>438</v>
      </c>
      <c r="D156" s="931" t="s">
        <v>510</v>
      </c>
      <c r="E156" s="931" t="s">
        <v>441</v>
      </c>
      <c r="F156" s="931">
        <v>3</v>
      </c>
      <c r="G156" s="931" t="s">
        <v>46</v>
      </c>
      <c r="H156" s="932">
        <v>67854.429999999993</v>
      </c>
      <c r="I156" s="932">
        <v>118745.25</v>
      </c>
      <c r="J156" s="932">
        <v>92428.64</v>
      </c>
      <c r="K156" s="932">
        <v>161750.12</v>
      </c>
      <c r="L156" s="932">
        <v>116809.8</v>
      </c>
      <c r="M156" s="932">
        <v>204417.14</v>
      </c>
      <c r="N156" s="932">
        <v>153726.79</v>
      </c>
      <c r="O156" s="932">
        <v>269021.89</v>
      </c>
      <c r="P156" s="932">
        <v>190376.49</v>
      </c>
      <c r="Q156" s="932">
        <v>333158.86</v>
      </c>
      <c r="R156" s="932">
        <v>214413.62</v>
      </c>
      <c r="S156" s="932">
        <v>375223.84</v>
      </c>
      <c r="T156" s="932">
        <v>238133.96</v>
      </c>
      <c r="U156" s="932">
        <v>416734.43</v>
      </c>
    </row>
    <row r="157" spans="1:21" ht="14.4">
      <c r="A157" s="931">
        <v>10</v>
      </c>
      <c r="B157" s="931" t="s">
        <v>432</v>
      </c>
      <c r="C157" s="931" t="s">
        <v>438</v>
      </c>
      <c r="D157" s="931" t="s">
        <v>510</v>
      </c>
      <c r="E157" s="931" t="s">
        <v>441</v>
      </c>
      <c r="F157" s="931">
        <v>4</v>
      </c>
      <c r="G157" s="931" t="s">
        <v>23</v>
      </c>
      <c r="H157" s="932">
        <v>78221.789999999994</v>
      </c>
      <c r="I157" s="932">
        <v>125154.87</v>
      </c>
      <c r="J157" s="932">
        <v>109510.51</v>
      </c>
      <c r="K157" s="932">
        <v>175216.81</v>
      </c>
      <c r="L157" s="932">
        <v>140799.22</v>
      </c>
      <c r="M157" s="932">
        <v>225278.76</v>
      </c>
      <c r="N157" s="932">
        <v>187732.3</v>
      </c>
      <c r="O157" s="932">
        <v>300371.68</v>
      </c>
      <c r="P157" s="932">
        <v>234665.37</v>
      </c>
      <c r="Q157" s="932">
        <v>375464.6</v>
      </c>
      <c r="R157" s="932">
        <v>265954.09000000003</v>
      </c>
      <c r="S157" s="932">
        <v>425526.55</v>
      </c>
      <c r="T157" s="932">
        <v>297242.81</v>
      </c>
      <c r="U157" s="932">
        <v>475588.5</v>
      </c>
    </row>
    <row r="158" spans="1:21" ht="14.4">
      <c r="A158" s="931">
        <v>10</v>
      </c>
      <c r="B158" s="931" t="s">
        <v>432</v>
      </c>
      <c r="C158" s="931" t="s">
        <v>438</v>
      </c>
      <c r="D158" s="931" t="s">
        <v>510</v>
      </c>
      <c r="E158" s="931" t="s">
        <v>741</v>
      </c>
      <c r="F158" s="931">
        <v>1</v>
      </c>
      <c r="G158" s="931" t="s">
        <v>171</v>
      </c>
      <c r="H158" s="932">
        <v>94802.4</v>
      </c>
      <c r="I158" s="932">
        <v>165904.20000000001</v>
      </c>
      <c r="J158" s="932">
        <v>122607.35</v>
      </c>
      <c r="K158" s="932">
        <v>214562.87</v>
      </c>
      <c r="L158" s="932">
        <v>146675.32</v>
      </c>
      <c r="M158" s="932">
        <v>256681.81</v>
      </c>
      <c r="N158" s="932">
        <v>174824.86</v>
      </c>
      <c r="O158" s="932">
        <v>305943.51</v>
      </c>
      <c r="P158" s="932">
        <v>205961.99</v>
      </c>
      <c r="Q158" s="932">
        <v>360433.48</v>
      </c>
      <c r="R158" s="932">
        <v>225729.62</v>
      </c>
      <c r="S158" s="932">
        <v>395026.84</v>
      </c>
      <c r="T158" s="932">
        <v>244242.7</v>
      </c>
      <c r="U158" s="932">
        <v>427424.72</v>
      </c>
    </row>
    <row r="159" spans="1:21" ht="14.4">
      <c r="A159" s="931">
        <v>10</v>
      </c>
      <c r="B159" s="931" t="s">
        <v>432</v>
      </c>
      <c r="C159" s="931" t="s">
        <v>438</v>
      </c>
      <c r="D159" s="931" t="s">
        <v>510</v>
      </c>
      <c r="E159" s="931" t="s">
        <v>741</v>
      </c>
      <c r="F159" s="931">
        <v>2</v>
      </c>
      <c r="G159" s="931" t="s">
        <v>21</v>
      </c>
      <c r="H159" s="932">
        <v>81781.179999999993</v>
      </c>
      <c r="I159" s="932">
        <v>143117.06</v>
      </c>
      <c r="J159" s="932">
        <v>106731.24</v>
      </c>
      <c r="K159" s="932">
        <v>186779.67</v>
      </c>
      <c r="L159" s="932">
        <v>129289.24</v>
      </c>
      <c r="M159" s="932">
        <v>226256.17</v>
      </c>
      <c r="N159" s="932">
        <v>157698.35999999999</v>
      </c>
      <c r="O159" s="932">
        <v>275972.12</v>
      </c>
      <c r="P159" s="932">
        <v>187005.04</v>
      </c>
      <c r="Q159" s="932">
        <v>327258.81</v>
      </c>
      <c r="R159" s="932">
        <v>205660.06</v>
      </c>
      <c r="S159" s="932">
        <v>359905.1</v>
      </c>
      <c r="T159" s="932">
        <v>223085.21</v>
      </c>
      <c r="U159" s="932">
        <v>390399.12</v>
      </c>
    </row>
    <row r="160" spans="1:21" ht="14.4">
      <c r="A160" s="931">
        <v>10</v>
      </c>
      <c r="B160" s="931" t="s">
        <v>432</v>
      </c>
      <c r="C160" s="931" t="s">
        <v>438</v>
      </c>
      <c r="D160" s="931" t="s">
        <v>510</v>
      </c>
      <c r="E160" s="931" t="s">
        <v>741</v>
      </c>
      <c r="F160" s="931">
        <v>3</v>
      </c>
      <c r="G160" s="931" t="s">
        <v>46</v>
      </c>
      <c r="H160" s="932">
        <v>72011.899999999994</v>
      </c>
      <c r="I160" s="932">
        <v>126020.82</v>
      </c>
      <c r="J160" s="932">
        <v>98377.47</v>
      </c>
      <c r="K160" s="932">
        <v>172160.57</v>
      </c>
      <c r="L160" s="932">
        <v>124559.64</v>
      </c>
      <c r="M160" s="932">
        <v>217979.37</v>
      </c>
      <c r="N160" s="932">
        <v>164160.9</v>
      </c>
      <c r="O160" s="932">
        <v>287281.57</v>
      </c>
      <c r="P160" s="932">
        <v>203508.22</v>
      </c>
      <c r="Q160" s="932">
        <v>356139.39</v>
      </c>
      <c r="R160" s="932">
        <v>229363.57</v>
      </c>
      <c r="S160" s="932">
        <v>401386.26</v>
      </c>
      <c r="T160" s="932">
        <v>254917.96</v>
      </c>
      <c r="U160" s="932">
        <v>446106.44</v>
      </c>
    </row>
    <row r="161" spans="1:21" ht="14.4">
      <c r="A161" s="931">
        <v>10</v>
      </c>
      <c r="B161" s="931" t="s">
        <v>432</v>
      </c>
      <c r="C161" s="931" t="s">
        <v>438</v>
      </c>
      <c r="D161" s="931" t="s">
        <v>510</v>
      </c>
      <c r="E161" s="931" t="s">
        <v>741</v>
      </c>
      <c r="F161" s="931">
        <v>4</v>
      </c>
      <c r="G161" s="931" t="s">
        <v>23</v>
      </c>
      <c r="H161" s="932">
        <v>80853.64</v>
      </c>
      <c r="I161" s="932">
        <v>129365.82</v>
      </c>
      <c r="J161" s="932">
        <v>113195.09</v>
      </c>
      <c r="K161" s="932">
        <v>181112.15</v>
      </c>
      <c r="L161" s="932">
        <v>145536.54999999999</v>
      </c>
      <c r="M161" s="932">
        <v>232858.48</v>
      </c>
      <c r="N161" s="932">
        <v>194048.73</v>
      </c>
      <c r="O161" s="932">
        <v>310477.98</v>
      </c>
      <c r="P161" s="932">
        <v>242560.92</v>
      </c>
      <c r="Q161" s="932">
        <v>388097.47</v>
      </c>
      <c r="R161" s="932">
        <v>274902.37</v>
      </c>
      <c r="S161" s="932">
        <v>439843.8</v>
      </c>
      <c r="T161" s="932">
        <v>307243.83</v>
      </c>
      <c r="U161" s="932">
        <v>491590.13</v>
      </c>
    </row>
    <row r="162" spans="1:21" ht="14.4">
      <c r="A162" s="931">
        <v>10</v>
      </c>
      <c r="B162" s="931" t="s">
        <v>432</v>
      </c>
      <c r="C162" s="931" t="s">
        <v>438</v>
      </c>
      <c r="D162" s="931" t="s">
        <v>510</v>
      </c>
      <c r="E162" s="931" t="s">
        <v>442</v>
      </c>
      <c r="F162" s="931">
        <v>1</v>
      </c>
      <c r="G162" s="931" t="s">
        <v>171</v>
      </c>
      <c r="H162" s="932">
        <v>90830.98</v>
      </c>
      <c r="I162" s="932">
        <v>158954.21</v>
      </c>
      <c r="J162" s="932">
        <v>117617.52</v>
      </c>
      <c r="K162" s="932">
        <v>205830.67</v>
      </c>
      <c r="L162" s="932">
        <v>140805.22</v>
      </c>
      <c r="M162" s="932">
        <v>246409.13</v>
      </c>
      <c r="N162" s="932">
        <v>167979.9</v>
      </c>
      <c r="O162" s="932">
        <v>293964.82</v>
      </c>
      <c r="P162" s="932">
        <v>198040.22</v>
      </c>
      <c r="Q162" s="932">
        <v>346570.38</v>
      </c>
      <c r="R162" s="932">
        <v>217125.15</v>
      </c>
      <c r="S162" s="932">
        <v>379969.01</v>
      </c>
      <c r="T162" s="932">
        <v>235058.22</v>
      </c>
      <c r="U162" s="932">
        <v>411351.89</v>
      </c>
    </row>
    <row r="163" spans="1:21" ht="14.4">
      <c r="A163" s="931">
        <v>10</v>
      </c>
      <c r="B163" s="931" t="s">
        <v>432</v>
      </c>
      <c r="C163" s="931" t="s">
        <v>438</v>
      </c>
      <c r="D163" s="931" t="s">
        <v>510</v>
      </c>
      <c r="E163" s="931" t="s">
        <v>442</v>
      </c>
      <c r="F163" s="931">
        <v>2</v>
      </c>
      <c r="G163" s="931" t="s">
        <v>21</v>
      </c>
      <c r="H163" s="932">
        <v>77672.69</v>
      </c>
      <c r="I163" s="932">
        <v>135927.21</v>
      </c>
      <c r="J163" s="932">
        <v>101574.3</v>
      </c>
      <c r="K163" s="932">
        <v>177755.02</v>
      </c>
      <c r="L163" s="932">
        <v>123236.13</v>
      </c>
      <c r="M163" s="932">
        <v>215663.22</v>
      </c>
      <c r="N163" s="932">
        <v>150673.10999999999</v>
      </c>
      <c r="O163" s="932">
        <v>263677.95</v>
      </c>
      <c r="P163" s="932">
        <v>178883.72</v>
      </c>
      <c r="Q163" s="932">
        <v>313046.51</v>
      </c>
      <c r="R163" s="932">
        <v>196844.33</v>
      </c>
      <c r="S163" s="932">
        <v>344477.57</v>
      </c>
      <c r="T163" s="932">
        <v>213678.02</v>
      </c>
      <c r="U163" s="932">
        <v>373936.54</v>
      </c>
    </row>
    <row r="164" spans="1:21" ht="14.4">
      <c r="A164" s="931">
        <v>10</v>
      </c>
      <c r="B164" s="931" t="s">
        <v>432</v>
      </c>
      <c r="C164" s="931" t="s">
        <v>438</v>
      </c>
      <c r="D164" s="931" t="s">
        <v>510</v>
      </c>
      <c r="E164" s="931" t="s">
        <v>442</v>
      </c>
      <c r="F164" s="931">
        <v>3</v>
      </c>
      <c r="G164" s="931" t="s">
        <v>46</v>
      </c>
      <c r="H164" s="932">
        <v>67835.69</v>
      </c>
      <c r="I164" s="932">
        <v>118712.46</v>
      </c>
      <c r="J164" s="932">
        <v>92505.11</v>
      </c>
      <c r="K164" s="932">
        <v>161883.94</v>
      </c>
      <c r="L164" s="932">
        <v>116989.19</v>
      </c>
      <c r="M164" s="932">
        <v>204731.09</v>
      </c>
      <c r="N164" s="932">
        <v>154046.78</v>
      </c>
      <c r="O164" s="932">
        <v>269581.86</v>
      </c>
      <c r="P164" s="932">
        <v>190847.75</v>
      </c>
      <c r="Q164" s="932">
        <v>333983.56</v>
      </c>
      <c r="R164" s="932">
        <v>215001.57</v>
      </c>
      <c r="S164" s="932">
        <v>376252.75</v>
      </c>
      <c r="T164" s="932">
        <v>238851.27</v>
      </c>
      <c r="U164" s="932">
        <v>417989.72</v>
      </c>
    </row>
    <row r="165" spans="1:21" ht="14.4">
      <c r="A165" s="931">
        <v>10</v>
      </c>
      <c r="B165" s="931" t="s">
        <v>432</v>
      </c>
      <c r="C165" s="931" t="s">
        <v>438</v>
      </c>
      <c r="D165" s="931" t="s">
        <v>510</v>
      </c>
      <c r="E165" s="931" t="s">
        <v>442</v>
      </c>
      <c r="F165" s="931">
        <v>4</v>
      </c>
      <c r="G165" s="931" t="s">
        <v>23</v>
      </c>
      <c r="H165" s="932">
        <v>77428.77</v>
      </c>
      <c r="I165" s="932">
        <v>123886.03</v>
      </c>
      <c r="J165" s="932">
        <v>108400.27</v>
      </c>
      <c r="K165" s="932">
        <v>173440.44</v>
      </c>
      <c r="L165" s="932">
        <v>139371.78</v>
      </c>
      <c r="M165" s="932">
        <v>222994.85</v>
      </c>
      <c r="N165" s="932">
        <v>185829.04</v>
      </c>
      <c r="O165" s="932">
        <v>297326.46999999997</v>
      </c>
      <c r="P165" s="932">
        <v>232286.3</v>
      </c>
      <c r="Q165" s="932">
        <v>371658.09</v>
      </c>
      <c r="R165" s="932">
        <v>263257.81</v>
      </c>
      <c r="S165" s="932">
        <v>421212.5</v>
      </c>
      <c r="T165" s="932">
        <v>294229.32</v>
      </c>
      <c r="U165" s="932">
        <v>470766.91</v>
      </c>
    </row>
    <row r="166" spans="1:21" ht="14.4">
      <c r="A166" s="931">
        <v>10</v>
      </c>
      <c r="B166" s="931" t="s">
        <v>432</v>
      </c>
      <c r="C166" s="931" t="s">
        <v>438</v>
      </c>
      <c r="D166" s="931" t="s">
        <v>510</v>
      </c>
      <c r="E166" s="931" t="s">
        <v>1020</v>
      </c>
      <c r="F166" s="931">
        <v>1</v>
      </c>
      <c r="G166" s="931" t="s">
        <v>171</v>
      </c>
      <c r="H166" s="932">
        <v>93265.51</v>
      </c>
      <c r="I166" s="932">
        <v>163214.64000000001</v>
      </c>
      <c r="J166" s="932">
        <v>120841.36</v>
      </c>
      <c r="K166" s="932">
        <v>211472.38</v>
      </c>
      <c r="L166" s="932">
        <v>144712.92000000001</v>
      </c>
      <c r="M166" s="932">
        <v>253247.62</v>
      </c>
      <c r="N166" s="932">
        <v>172715.56</v>
      </c>
      <c r="O166" s="932">
        <v>302252.24</v>
      </c>
      <c r="P166" s="932">
        <v>203692.5</v>
      </c>
      <c r="Q166" s="932">
        <v>356461.88</v>
      </c>
      <c r="R166" s="932">
        <v>223359.83</v>
      </c>
      <c r="S166" s="932">
        <v>390879.69</v>
      </c>
      <c r="T166" s="932">
        <v>241868.86</v>
      </c>
      <c r="U166" s="932">
        <v>423270.5</v>
      </c>
    </row>
    <row r="167" spans="1:21" ht="14.4">
      <c r="A167" s="931">
        <v>10</v>
      </c>
      <c r="B167" s="931" t="s">
        <v>432</v>
      </c>
      <c r="C167" s="931" t="s">
        <v>438</v>
      </c>
      <c r="D167" s="931" t="s">
        <v>510</v>
      </c>
      <c r="E167" s="931" t="s">
        <v>1020</v>
      </c>
      <c r="F167" s="931">
        <v>2</v>
      </c>
      <c r="G167" s="931" t="s">
        <v>21</v>
      </c>
      <c r="H167" s="932">
        <v>79421.899999999994</v>
      </c>
      <c r="I167" s="932">
        <v>138988.32</v>
      </c>
      <c r="J167" s="932">
        <v>103962.55</v>
      </c>
      <c r="K167" s="932">
        <v>181934.46</v>
      </c>
      <c r="L167" s="932">
        <v>126228.77</v>
      </c>
      <c r="M167" s="932">
        <v>220900.35</v>
      </c>
      <c r="N167" s="932">
        <v>154507.38</v>
      </c>
      <c r="O167" s="932">
        <v>270387.92</v>
      </c>
      <c r="P167" s="932">
        <v>183538.27</v>
      </c>
      <c r="Q167" s="932">
        <v>321191.96999999997</v>
      </c>
      <c r="R167" s="932">
        <v>202022.71</v>
      </c>
      <c r="S167" s="932">
        <v>353539.74</v>
      </c>
      <c r="T167" s="932">
        <v>219375.1</v>
      </c>
      <c r="U167" s="932">
        <v>383906.43</v>
      </c>
    </row>
    <row r="168" spans="1:21" ht="14.4">
      <c r="A168" s="931">
        <v>10</v>
      </c>
      <c r="B168" s="931" t="s">
        <v>432</v>
      </c>
      <c r="C168" s="931" t="s">
        <v>438</v>
      </c>
      <c r="D168" s="931" t="s">
        <v>510</v>
      </c>
      <c r="E168" s="931" t="s">
        <v>1020</v>
      </c>
      <c r="F168" s="931">
        <v>3</v>
      </c>
      <c r="G168" s="931" t="s">
        <v>46</v>
      </c>
      <c r="H168" s="932">
        <v>69088.789999999994</v>
      </c>
      <c r="I168" s="932">
        <v>120905.38</v>
      </c>
      <c r="J168" s="932">
        <v>94131.06</v>
      </c>
      <c r="K168" s="932">
        <v>164729.35</v>
      </c>
      <c r="L168" s="932">
        <v>118978.35</v>
      </c>
      <c r="M168" s="932">
        <v>208212.12</v>
      </c>
      <c r="N168" s="932">
        <v>156598.01</v>
      </c>
      <c r="O168" s="932">
        <v>274046.51</v>
      </c>
      <c r="P168" s="932">
        <v>193947.69</v>
      </c>
      <c r="Q168" s="932">
        <v>339408.46</v>
      </c>
      <c r="R168" s="932">
        <v>218447.52</v>
      </c>
      <c r="S168" s="932">
        <v>382283.15</v>
      </c>
      <c r="T168" s="932">
        <v>242627.38</v>
      </c>
      <c r="U168" s="932">
        <v>424597.91</v>
      </c>
    </row>
    <row r="169" spans="1:21" ht="14.4">
      <c r="A169" s="931">
        <v>10</v>
      </c>
      <c r="B169" s="931" t="s">
        <v>432</v>
      </c>
      <c r="C169" s="931" t="s">
        <v>438</v>
      </c>
      <c r="D169" s="931" t="s">
        <v>510</v>
      </c>
      <c r="E169" s="931" t="s">
        <v>1020</v>
      </c>
      <c r="F169" s="931">
        <v>4</v>
      </c>
      <c r="G169" s="931" t="s">
        <v>23</v>
      </c>
      <c r="H169" s="932">
        <v>79485.67</v>
      </c>
      <c r="I169" s="932">
        <v>127177.07</v>
      </c>
      <c r="J169" s="932">
        <v>111279.94</v>
      </c>
      <c r="K169" s="932">
        <v>178047.9</v>
      </c>
      <c r="L169" s="932">
        <v>143074.21</v>
      </c>
      <c r="M169" s="932">
        <v>228918.73</v>
      </c>
      <c r="N169" s="932">
        <v>190765.61</v>
      </c>
      <c r="O169" s="932">
        <v>305224.98</v>
      </c>
      <c r="P169" s="932">
        <v>238457.01</v>
      </c>
      <c r="Q169" s="932">
        <v>381531.22</v>
      </c>
      <c r="R169" s="932">
        <v>270251.28000000003</v>
      </c>
      <c r="S169" s="932">
        <v>432402.05</v>
      </c>
      <c r="T169" s="932">
        <v>302045.55</v>
      </c>
      <c r="U169" s="932">
        <v>483272.88</v>
      </c>
    </row>
    <row r="170" spans="1:21" ht="14.4">
      <c r="A170" s="931">
        <v>10</v>
      </c>
      <c r="B170" s="931" t="s">
        <v>432</v>
      </c>
      <c r="C170" s="931" t="s">
        <v>443</v>
      </c>
      <c r="D170" s="931" t="s">
        <v>511</v>
      </c>
      <c r="E170" s="931" t="s">
        <v>444</v>
      </c>
      <c r="F170" s="931">
        <v>1</v>
      </c>
      <c r="G170" s="931" t="s">
        <v>171</v>
      </c>
      <c r="H170" s="932">
        <v>100159.18</v>
      </c>
      <c r="I170" s="932">
        <v>175278.56</v>
      </c>
      <c r="J170" s="932">
        <v>129611.13</v>
      </c>
      <c r="K170" s="932">
        <v>226819.47</v>
      </c>
      <c r="L170" s="932">
        <v>155105.39000000001</v>
      </c>
      <c r="M170" s="932">
        <v>271434.43</v>
      </c>
      <c r="N170" s="932">
        <v>184951.45</v>
      </c>
      <c r="O170" s="932">
        <v>323665.03999999998</v>
      </c>
      <c r="P170" s="932">
        <v>217965.96</v>
      </c>
      <c r="Q170" s="932">
        <v>381440.42</v>
      </c>
      <c r="R170" s="932">
        <v>238925.93</v>
      </c>
      <c r="S170" s="932">
        <v>418120.37</v>
      </c>
      <c r="T170" s="932">
        <v>258586.45</v>
      </c>
      <c r="U170" s="932">
        <v>452526.28</v>
      </c>
    </row>
    <row r="171" spans="1:21" ht="14.4">
      <c r="A171" s="931">
        <v>10</v>
      </c>
      <c r="B171" s="931" t="s">
        <v>432</v>
      </c>
      <c r="C171" s="931" t="s">
        <v>443</v>
      </c>
      <c r="D171" s="931" t="s">
        <v>511</v>
      </c>
      <c r="E171" s="931" t="s">
        <v>444</v>
      </c>
      <c r="F171" s="931">
        <v>2</v>
      </c>
      <c r="G171" s="931" t="s">
        <v>21</v>
      </c>
      <c r="H171" s="932">
        <v>86048.35</v>
      </c>
      <c r="I171" s="932">
        <v>150584.60999999999</v>
      </c>
      <c r="J171" s="932">
        <v>112406.52</v>
      </c>
      <c r="K171" s="932">
        <v>196711.41</v>
      </c>
      <c r="L171" s="932">
        <v>136264.46</v>
      </c>
      <c r="M171" s="932">
        <v>238462.8</v>
      </c>
      <c r="N171" s="932">
        <v>166391.82</v>
      </c>
      <c r="O171" s="932">
        <v>291185.69</v>
      </c>
      <c r="P171" s="932">
        <v>197422.7</v>
      </c>
      <c r="Q171" s="932">
        <v>345489.73</v>
      </c>
      <c r="R171" s="932">
        <v>217176.95999999999</v>
      </c>
      <c r="S171" s="932">
        <v>380059.68</v>
      </c>
      <c r="T171" s="932">
        <v>235658.52</v>
      </c>
      <c r="U171" s="932">
        <v>412402.41</v>
      </c>
    </row>
    <row r="172" spans="1:21" ht="14.4">
      <c r="A172" s="931">
        <v>10</v>
      </c>
      <c r="B172" s="931" t="s">
        <v>432</v>
      </c>
      <c r="C172" s="931" t="s">
        <v>443</v>
      </c>
      <c r="D172" s="931" t="s">
        <v>511</v>
      </c>
      <c r="E172" s="931" t="s">
        <v>444</v>
      </c>
      <c r="F172" s="931">
        <v>3</v>
      </c>
      <c r="G172" s="931" t="s">
        <v>46</v>
      </c>
      <c r="H172" s="932">
        <v>75479.789999999994</v>
      </c>
      <c r="I172" s="932">
        <v>132089.63</v>
      </c>
      <c r="J172" s="932">
        <v>103028.41</v>
      </c>
      <c r="K172" s="932">
        <v>180299.72</v>
      </c>
      <c r="L172" s="932">
        <v>130378.29</v>
      </c>
      <c r="M172" s="932">
        <v>228162.01</v>
      </c>
      <c r="N172" s="932">
        <v>171758.55</v>
      </c>
      <c r="O172" s="932">
        <v>300577.46000000002</v>
      </c>
      <c r="P172" s="932">
        <v>212863.63</v>
      </c>
      <c r="Q172" s="932">
        <v>372511.35</v>
      </c>
      <c r="R172" s="932">
        <v>239859.33</v>
      </c>
      <c r="S172" s="932">
        <v>419753.83</v>
      </c>
      <c r="T172" s="932">
        <v>266528.90000000002</v>
      </c>
      <c r="U172" s="932">
        <v>466425.57</v>
      </c>
    </row>
    <row r="173" spans="1:21" ht="14.4">
      <c r="A173" s="931">
        <v>10</v>
      </c>
      <c r="B173" s="931" t="s">
        <v>432</v>
      </c>
      <c r="C173" s="931" t="s">
        <v>443</v>
      </c>
      <c r="D173" s="931" t="s">
        <v>511</v>
      </c>
      <c r="E173" s="931" t="s">
        <v>444</v>
      </c>
      <c r="F173" s="931">
        <v>4</v>
      </c>
      <c r="G173" s="931" t="s">
        <v>23</v>
      </c>
      <c r="H173" s="932">
        <v>85402.66</v>
      </c>
      <c r="I173" s="932">
        <v>136644.25</v>
      </c>
      <c r="J173" s="932">
        <v>119563.72</v>
      </c>
      <c r="K173" s="932">
        <v>191301.95</v>
      </c>
      <c r="L173" s="932">
        <v>153724.78</v>
      </c>
      <c r="M173" s="932">
        <v>245959.65</v>
      </c>
      <c r="N173" s="932">
        <v>204966.37</v>
      </c>
      <c r="O173" s="932">
        <v>327946.2</v>
      </c>
      <c r="P173" s="932">
        <v>256207.97</v>
      </c>
      <c r="Q173" s="932">
        <v>409932.75</v>
      </c>
      <c r="R173" s="932">
        <v>290369.03000000003</v>
      </c>
      <c r="S173" s="932">
        <v>464590.45</v>
      </c>
      <c r="T173" s="932">
        <v>324530.09000000003</v>
      </c>
      <c r="U173" s="932">
        <v>519248.16</v>
      </c>
    </row>
    <row r="174" spans="1:21" ht="14.4">
      <c r="A174" s="931">
        <v>10</v>
      </c>
      <c r="B174" s="931" t="s">
        <v>432</v>
      </c>
      <c r="C174" s="931" t="s">
        <v>443</v>
      </c>
      <c r="D174" s="931" t="s">
        <v>511</v>
      </c>
      <c r="E174" s="931" t="s">
        <v>445</v>
      </c>
      <c r="F174" s="931">
        <v>1</v>
      </c>
      <c r="G174" s="931" t="s">
        <v>171</v>
      </c>
      <c r="H174" s="932">
        <v>97378.19</v>
      </c>
      <c r="I174" s="932">
        <v>170411.84</v>
      </c>
      <c r="J174" s="932">
        <v>125988.34</v>
      </c>
      <c r="K174" s="932">
        <v>220479.59</v>
      </c>
      <c r="L174" s="932">
        <v>150753.71</v>
      </c>
      <c r="M174" s="932">
        <v>263818.99</v>
      </c>
      <c r="N174" s="932">
        <v>179737.5</v>
      </c>
      <c r="O174" s="932">
        <v>314540.62</v>
      </c>
      <c r="P174" s="932">
        <v>211797.93</v>
      </c>
      <c r="Q174" s="932">
        <v>370646.38</v>
      </c>
      <c r="R174" s="932">
        <v>232152.04</v>
      </c>
      <c r="S174" s="932">
        <v>406266.07</v>
      </c>
      <c r="T174" s="932">
        <v>251234.54</v>
      </c>
      <c r="U174" s="932">
        <v>439660.45</v>
      </c>
    </row>
    <row r="175" spans="1:21" ht="14.4">
      <c r="A175" s="931">
        <v>10</v>
      </c>
      <c r="B175" s="931" t="s">
        <v>432</v>
      </c>
      <c r="C175" s="931" t="s">
        <v>443</v>
      </c>
      <c r="D175" s="931" t="s">
        <v>511</v>
      </c>
      <c r="E175" s="931" t="s">
        <v>445</v>
      </c>
      <c r="F175" s="931">
        <v>2</v>
      </c>
      <c r="G175" s="931" t="s">
        <v>21</v>
      </c>
      <c r="H175" s="932">
        <v>83771.33</v>
      </c>
      <c r="I175" s="932">
        <v>146599.82</v>
      </c>
      <c r="J175" s="932">
        <v>109398.18</v>
      </c>
      <c r="K175" s="932">
        <v>191446.82</v>
      </c>
      <c r="L175" s="932">
        <v>132585.66</v>
      </c>
      <c r="M175" s="932">
        <v>232024.91</v>
      </c>
      <c r="N175" s="932">
        <v>161840.71</v>
      </c>
      <c r="O175" s="932">
        <v>283221.24</v>
      </c>
      <c r="P175" s="932">
        <v>191988.37</v>
      </c>
      <c r="Q175" s="932">
        <v>335979.64</v>
      </c>
      <c r="R175" s="932">
        <v>211179.83</v>
      </c>
      <c r="S175" s="932">
        <v>369564.7</v>
      </c>
      <c r="T175" s="932">
        <v>229125.47</v>
      </c>
      <c r="U175" s="932">
        <v>400969.58</v>
      </c>
    </row>
    <row r="176" spans="1:21" ht="14.4">
      <c r="A176" s="931">
        <v>10</v>
      </c>
      <c r="B176" s="931" t="s">
        <v>432</v>
      </c>
      <c r="C176" s="931" t="s">
        <v>443</v>
      </c>
      <c r="D176" s="931" t="s">
        <v>511</v>
      </c>
      <c r="E176" s="931" t="s">
        <v>445</v>
      </c>
      <c r="F176" s="931">
        <v>3</v>
      </c>
      <c r="G176" s="931" t="s">
        <v>46</v>
      </c>
      <c r="H176" s="932">
        <v>73574.59</v>
      </c>
      <c r="I176" s="932">
        <v>128755.53</v>
      </c>
      <c r="J176" s="932">
        <v>100455.53</v>
      </c>
      <c r="K176" s="932">
        <v>175797.18</v>
      </c>
      <c r="L176" s="932">
        <v>127144.83</v>
      </c>
      <c r="M176" s="932">
        <v>222503.45</v>
      </c>
      <c r="N176" s="932">
        <v>167521.53</v>
      </c>
      <c r="O176" s="932">
        <v>293162.68</v>
      </c>
      <c r="P176" s="932">
        <v>207632.87</v>
      </c>
      <c r="Q176" s="932">
        <v>363357.53</v>
      </c>
      <c r="R176" s="932">
        <v>233980.65</v>
      </c>
      <c r="S176" s="932">
        <v>409466.13</v>
      </c>
      <c r="T176" s="932">
        <v>260013.93</v>
      </c>
      <c r="U176" s="932">
        <v>455024.37</v>
      </c>
    </row>
    <row r="177" spans="1:21" ht="14.4">
      <c r="A177" s="931">
        <v>10</v>
      </c>
      <c r="B177" s="931" t="s">
        <v>432</v>
      </c>
      <c r="C177" s="931" t="s">
        <v>443</v>
      </c>
      <c r="D177" s="931" t="s">
        <v>511</v>
      </c>
      <c r="E177" s="931" t="s">
        <v>445</v>
      </c>
      <c r="F177" s="931">
        <v>4</v>
      </c>
      <c r="G177" s="931" t="s">
        <v>23</v>
      </c>
      <c r="H177" s="932">
        <v>83037.61</v>
      </c>
      <c r="I177" s="932">
        <v>132860.17000000001</v>
      </c>
      <c r="J177" s="932">
        <v>116252.65</v>
      </c>
      <c r="K177" s="932">
        <v>186004.24</v>
      </c>
      <c r="L177" s="932">
        <v>149467.69</v>
      </c>
      <c r="M177" s="932">
        <v>239148.31</v>
      </c>
      <c r="N177" s="932">
        <v>199290.26</v>
      </c>
      <c r="O177" s="932">
        <v>318864.42</v>
      </c>
      <c r="P177" s="932">
        <v>249112.82</v>
      </c>
      <c r="Q177" s="932">
        <v>398580.52</v>
      </c>
      <c r="R177" s="932">
        <v>282327.87</v>
      </c>
      <c r="S177" s="932">
        <v>451724.59</v>
      </c>
      <c r="T177" s="932">
        <v>315542.90999999997</v>
      </c>
      <c r="U177" s="932">
        <v>504868.66</v>
      </c>
    </row>
    <row r="178" spans="1:21" ht="14.4">
      <c r="A178" s="931">
        <v>10</v>
      </c>
      <c r="B178" s="931" t="s">
        <v>432</v>
      </c>
      <c r="C178" s="931" t="s">
        <v>443</v>
      </c>
      <c r="D178" s="931" t="s">
        <v>511</v>
      </c>
      <c r="E178" s="931" t="s">
        <v>1021</v>
      </c>
      <c r="F178" s="931">
        <v>1</v>
      </c>
      <c r="G178" s="931" t="s">
        <v>171</v>
      </c>
      <c r="H178" s="932">
        <v>94645.02</v>
      </c>
      <c r="I178" s="932">
        <v>165628.78</v>
      </c>
      <c r="J178" s="932">
        <v>122398.94</v>
      </c>
      <c r="K178" s="932">
        <v>214198.15</v>
      </c>
      <c r="L178" s="932">
        <v>146422.70000000001</v>
      </c>
      <c r="M178" s="932">
        <v>256239.73</v>
      </c>
      <c r="N178" s="932">
        <v>174518.72</v>
      </c>
      <c r="O178" s="932">
        <v>305407.75</v>
      </c>
      <c r="P178" s="932">
        <v>205596.59</v>
      </c>
      <c r="Q178" s="932">
        <v>359794.03</v>
      </c>
      <c r="R178" s="932">
        <v>225326.57</v>
      </c>
      <c r="S178" s="932">
        <v>394321.5</v>
      </c>
      <c r="T178" s="932">
        <v>243802.42</v>
      </c>
      <c r="U178" s="932">
        <v>426654.23</v>
      </c>
    </row>
    <row r="179" spans="1:21" ht="14.4">
      <c r="A179" s="931">
        <v>10</v>
      </c>
      <c r="B179" s="931" t="s">
        <v>432</v>
      </c>
      <c r="C179" s="931" t="s">
        <v>443</v>
      </c>
      <c r="D179" s="931" t="s">
        <v>511</v>
      </c>
      <c r="E179" s="931" t="s">
        <v>1021</v>
      </c>
      <c r="F179" s="931">
        <v>2</v>
      </c>
      <c r="G179" s="931" t="s">
        <v>21</v>
      </c>
      <c r="H179" s="932">
        <v>81668.100000000006</v>
      </c>
      <c r="I179" s="932">
        <v>142919.17000000001</v>
      </c>
      <c r="J179" s="932">
        <v>106576.85</v>
      </c>
      <c r="K179" s="932">
        <v>186509.49</v>
      </c>
      <c r="L179" s="932">
        <v>129095.77</v>
      </c>
      <c r="M179" s="932">
        <v>225917.6</v>
      </c>
      <c r="N179" s="932">
        <v>157450.48000000001</v>
      </c>
      <c r="O179" s="932">
        <v>275538.34999999998</v>
      </c>
      <c r="P179" s="932">
        <v>186704.14</v>
      </c>
      <c r="Q179" s="932">
        <v>326732.24</v>
      </c>
      <c r="R179" s="932">
        <v>205325.29</v>
      </c>
      <c r="S179" s="932">
        <v>359319.27</v>
      </c>
      <c r="T179" s="932">
        <v>222716.91</v>
      </c>
      <c r="U179" s="932">
        <v>389754.6</v>
      </c>
    </row>
    <row r="180" spans="1:21" ht="14.4">
      <c r="A180" s="931">
        <v>10</v>
      </c>
      <c r="B180" s="931" t="s">
        <v>432</v>
      </c>
      <c r="C180" s="931" t="s">
        <v>443</v>
      </c>
      <c r="D180" s="931" t="s">
        <v>511</v>
      </c>
      <c r="E180" s="931" t="s">
        <v>1021</v>
      </c>
      <c r="F180" s="931">
        <v>3</v>
      </c>
      <c r="G180" s="931" t="s">
        <v>46</v>
      </c>
      <c r="H180" s="932">
        <v>71930.89</v>
      </c>
      <c r="I180" s="932">
        <v>125879.05</v>
      </c>
      <c r="J180" s="932">
        <v>98272.35</v>
      </c>
      <c r="K180" s="932">
        <v>171976.62</v>
      </c>
      <c r="L180" s="932">
        <v>124431.05</v>
      </c>
      <c r="M180" s="932">
        <v>217754.33</v>
      </c>
      <c r="N180" s="932">
        <v>163995.97</v>
      </c>
      <c r="O180" s="932">
        <v>286992.95</v>
      </c>
      <c r="P180" s="932">
        <v>203307.83</v>
      </c>
      <c r="Q180" s="932">
        <v>355788.69</v>
      </c>
      <c r="R180" s="932">
        <v>229140.81</v>
      </c>
      <c r="S180" s="932">
        <v>400996.41</v>
      </c>
      <c r="T180" s="932">
        <v>254673.85</v>
      </c>
      <c r="U180" s="932">
        <v>445679.24</v>
      </c>
    </row>
    <row r="181" spans="1:21" ht="14.4">
      <c r="A181" s="931">
        <v>10</v>
      </c>
      <c r="B181" s="931" t="s">
        <v>432</v>
      </c>
      <c r="C181" s="931" t="s">
        <v>443</v>
      </c>
      <c r="D181" s="931" t="s">
        <v>511</v>
      </c>
      <c r="E181" s="931" t="s">
        <v>1021</v>
      </c>
      <c r="F181" s="931">
        <v>4</v>
      </c>
      <c r="G181" s="931" t="s">
        <v>23</v>
      </c>
      <c r="H181" s="932">
        <v>80720.67</v>
      </c>
      <c r="I181" s="932">
        <v>129153.07</v>
      </c>
      <c r="J181" s="932">
        <v>113008.93</v>
      </c>
      <c r="K181" s="932">
        <v>180814.3</v>
      </c>
      <c r="L181" s="932">
        <v>145297.20000000001</v>
      </c>
      <c r="M181" s="932">
        <v>232475.53</v>
      </c>
      <c r="N181" s="932">
        <v>193729.6</v>
      </c>
      <c r="O181" s="932">
        <v>309967.37</v>
      </c>
      <c r="P181" s="932">
        <v>242162</v>
      </c>
      <c r="Q181" s="932">
        <v>387459.21</v>
      </c>
      <c r="R181" s="932">
        <v>274450.27</v>
      </c>
      <c r="S181" s="932">
        <v>439120.44</v>
      </c>
      <c r="T181" s="932">
        <v>306738.53999999998</v>
      </c>
      <c r="U181" s="932">
        <v>490781.67</v>
      </c>
    </row>
    <row r="182" spans="1:21" ht="14.4">
      <c r="A182" s="931">
        <v>10</v>
      </c>
      <c r="B182" s="931" t="s">
        <v>432</v>
      </c>
      <c r="C182" s="931" t="s">
        <v>443</v>
      </c>
      <c r="D182" s="931" t="s">
        <v>511</v>
      </c>
      <c r="E182" s="931" t="s">
        <v>1022</v>
      </c>
      <c r="F182" s="931">
        <v>1</v>
      </c>
      <c r="G182" s="931" t="s">
        <v>171</v>
      </c>
      <c r="H182" s="932">
        <v>96435.26</v>
      </c>
      <c r="I182" s="932">
        <v>168761.71</v>
      </c>
      <c r="J182" s="932">
        <v>124769.61</v>
      </c>
      <c r="K182" s="932">
        <v>218346.81</v>
      </c>
      <c r="L182" s="932">
        <v>149296.25</v>
      </c>
      <c r="M182" s="932">
        <v>261268.44</v>
      </c>
      <c r="N182" s="932">
        <v>178001.11</v>
      </c>
      <c r="O182" s="932">
        <v>311501.95</v>
      </c>
      <c r="P182" s="932">
        <v>209753.02</v>
      </c>
      <c r="Q182" s="932">
        <v>367067.79</v>
      </c>
      <c r="R182" s="932">
        <v>229911.27</v>
      </c>
      <c r="S182" s="932">
        <v>402344.73</v>
      </c>
      <c r="T182" s="932">
        <v>248810.65</v>
      </c>
      <c r="U182" s="932">
        <v>435418.63</v>
      </c>
    </row>
    <row r="183" spans="1:21" ht="14.4">
      <c r="A183" s="931">
        <v>10</v>
      </c>
      <c r="B183" s="931" t="s">
        <v>432</v>
      </c>
      <c r="C183" s="931" t="s">
        <v>443</v>
      </c>
      <c r="D183" s="931" t="s">
        <v>511</v>
      </c>
      <c r="E183" s="931" t="s">
        <v>1022</v>
      </c>
      <c r="F183" s="931">
        <v>2</v>
      </c>
      <c r="G183" s="931" t="s">
        <v>21</v>
      </c>
      <c r="H183" s="932">
        <v>82954.39</v>
      </c>
      <c r="I183" s="932">
        <v>145170.18</v>
      </c>
      <c r="J183" s="932">
        <v>108333.06</v>
      </c>
      <c r="K183" s="932">
        <v>189582.86</v>
      </c>
      <c r="L183" s="932">
        <v>131296.43</v>
      </c>
      <c r="M183" s="932">
        <v>229768.76</v>
      </c>
      <c r="N183" s="932">
        <v>160270.03</v>
      </c>
      <c r="O183" s="932">
        <v>280472.56</v>
      </c>
      <c r="P183" s="932">
        <v>190126.88</v>
      </c>
      <c r="Q183" s="932">
        <v>332722.03999999998</v>
      </c>
      <c r="R183" s="932">
        <v>209133.24</v>
      </c>
      <c r="S183" s="932">
        <v>365983.17</v>
      </c>
      <c r="T183" s="932">
        <v>226906.29</v>
      </c>
      <c r="U183" s="932">
        <v>397086.01</v>
      </c>
    </row>
    <row r="184" spans="1:21" ht="14.4">
      <c r="A184" s="931">
        <v>10</v>
      </c>
      <c r="B184" s="931" t="s">
        <v>432</v>
      </c>
      <c r="C184" s="931" t="s">
        <v>443</v>
      </c>
      <c r="D184" s="931" t="s">
        <v>511</v>
      </c>
      <c r="E184" s="931" t="s">
        <v>1022</v>
      </c>
      <c r="F184" s="931">
        <v>3</v>
      </c>
      <c r="G184" s="931" t="s">
        <v>46</v>
      </c>
      <c r="H184" s="932">
        <v>72852.350000000006</v>
      </c>
      <c r="I184" s="932">
        <v>127491.62</v>
      </c>
      <c r="J184" s="932">
        <v>99468.01</v>
      </c>
      <c r="K184" s="932">
        <v>174069.01</v>
      </c>
      <c r="L184" s="932">
        <v>125893.79</v>
      </c>
      <c r="M184" s="932">
        <v>220314.12</v>
      </c>
      <c r="N184" s="932">
        <v>165872.03</v>
      </c>
      <c r="O184" s="932">
        <v>290276.06</v>
      </c>
      <c r="P184" s="932">
        <v>205587.38</v>
      </c>
      <c r="Q184" s="932">
        <v>359777.91</v>
      </c>
      <c r="R184" s="932">
        <v>231674.8</v>
      </c>
      <c r="S184" s="932">
        <v>405430.9</v>
      </c>
      <c r="T184" s="932">
        <v>257450.63</v>
      </c>
      <c r="U184" s="932">
        <v>450538.61</v>
      </c>
    </row>
    <row r="185" spans="1:21" ht="14.4">
      <c r="A185" s="931">
        <v>10</v>
      </c>
      <c r="B185" s="931" t="s">
        <v>432</v>
      </c>
      <c r="C185" s="931" t="s">
        <v>443</v>
      </c>
      <c r="D185" s="931" t="s">
        <v>511</v>
      </c>
      <c r="E185" s="931" t="s">
        <v>1022</v>
      </c>
      <c r="F185" s="931">
        <v>4</v>
      </c>
      <c r="G185" s="931" t="s">
        <v>23</v>
      </c>
      <c r="H185" s="932">
        <v>82233.22</v>
      </c>
      <c r="I185" s="932">
        <v>131573.16</v>
      </c>
      <c r="J185" s="932">
        <v>115126.51</v>
      </c>
      <c r="K185" s="932">
        <v>184202.42</v>
      </c>
      <c r="L185" s="932">
        <v>148019.79999999999</v>
      </c>
      <c r="M185" s="932">
        <v>236831.68</v>
      </c>
      <c r="N185" s="932">
        <v>197359.73</v>
      </c>
      <c r="O185" s="932">
        <v>315775.57</v>
      </c>
      <c r="P185" s="932">
        <v>246699.66</v>
      </c>
      <c r="Q185" s="932">
        <v>394719.47</v>
      </c>
      <c r="R185" s="932">
        <v>279592.95</v>
      </c>
      <c r="S185" s="932">
        <v>447348.73</v>
      </c>
      <c r="T185" s="932">
        <v>312486.24</v>
      </c>
      <c r="U185" s="932">
        <v>499977.99</v>
      </c>
    </row>
    <row r="186" spans="1:21" ht="14.4">
      <c r="A186" s="931">
        <v>10</v>
      </c>
      <c r="B186" s="931" t="s">
        <v>432</v>
      </c>
      <c r="C186" s="931" t="s">
        <v>443</v>
      </c>
      <c r="D186" s="931" t="s">
        <v>511</v>
      </c>
      <c r="E186" s="931" t="s">
        <v>1023</v>
      </c>
      <c r="F186" s="931">
        <v>1</v>
      </c>
      <c r="G186" s="931" t="s">
        <v>171</v>
      </c>
      <c r="H186" s="932">
        <v>98273.32</v>
      </c>
      <c r="I186" s="932">
        <v>171978.3</v>
      </c>
      <c r="J186" s="932">
        <v>127173.67</v>
      </c>
      <c r="K186" s="932">
        <v>222553.92</v>
      </c>
      <c r="L186" s="932">
        <v>152190.48000000001</v>
      </c>
      <c r="M186" s="932">
        <v>266333.33</v>
      </c>
      <c r="N186" s="932">
        <v>181478.69</v>
      </c>
      <c r="O186" s="932">
        <v>317587.7</v>
      </c>
      <c r="P186" s="932">
        <v>213876.14</v>
      </c>
      <c r="Q186" s="932">
        <v>374283.25</v>
      </c>
      <c r="R186" s="932">
        <v>234444.38</v>
      </c>
      <c r="S186" s="932">
        <v>410277.67</v>
      </c>
      <c r="T186" s="932">
        <v>253738.65</v>
      </c>
      <c r="U186" s="932">
        <v>444042.64</v>
      </c>
    </row>
    <row r="187" spans="1:21" ht="14.4">
      <c r="A187" s="931">
        <v>10</v>
      </c>
      <c r="B187" s="931" t="s">
        <v>432</v>
      </c>
      <c r="C187" s="931" t="s">
        <v>443</v>
      </c>
      <c r="D187" s="931" t="s">
        <v>511</v>
      </c>
      <c r="E187" s="931" t="s">
        <v>1023</v>
      </c>
      <c r="F187" s="931">
        <v>2</v>
      </c>
      <c r="G187" s="931" t="s">
        <v>21</v>
      </c>
      <c r="H187" s="932">
        <v>84414.47</v>
      </c>
      <c r="I187" s="932">
        <v>147725.32</v>
      </c>
      <c r="J187" s="932">
        <v>110276.28</v>
      </c>
      <c r="K187" s="932">
        <v>192983.5</v>
      </c>
      <c r="L187" s="932">
        <v>133685.99</v>
      </c>
      <c r="M187" s="932">
        <v>233950.48</v>
      </c>
      <c r="N187" s="932">
        <v>163250.48000000001</v>
      </c>
      <c r="O187" s="932">
        <v>285688.33</v>
      </c>
      <c r="P187" s="932">
        <v>193699.73</v>
      </c>
      <c r="Q187" s="932">
        <v>338974.53</v>
      </c>
      <c r="R187" s="932">
        <v>213083.79</v>
      </c>
      <c r="S187" s="932">
        <v>372896.64</v>
      </c>
      <c r="T187" s="932">
        <v>231220.16</v>
      </c>
      <c r="U187" s="932">
        <v>404635.27</v>
      </c>
    </row>
    <row r="188" spans="1:21" ht="14.4">
      <c r="A188" s="931">
        <v>10</v>
      </c>
      <c r="B188" s="931" t="s">
        <v>432</v>
      </c>
      <c r="C188" s="931" t="s">
        <v>443</v>
      </c>
      <c r="D188" s="931" t="s">
        <v>511</v>
      </c>
      <c r="E188" s="931" t="s">
        <v>1023</v>
      </c>
      <c r="F188" s="931">
        <v>3</v>
      </c>
      <c r="G188" s="931" t="s">
        <v>46</v>
      </c>
      <c r="H188" s="932">
        <v>74035.320000000007</v>
      </c>
      <c r="I188" s="932">
        <v>129561.81</v>
      </c>
      <c r="J188" s="932">
        <v>101053.36</v>
      </c>
      <c r="K188" s="932">
        <v>176843.38</v>
      </c>
      <c r="L188" s="932">
        <v>127876.2</v>
      </c>
      <c r="M188" s="932">
        <v>223783.35</v>
      </c>
      <c r="N188" s="932">
        <v>168459.56</v>
      </c>
      <c r="O188" s="932">
        <v>294804.21999999997</v>
      </c>
      <c r="P188" s="932">
        <v>208772.65</v>
      </c>
      <c r="Q188" s="932">
        <v>365352.13</v>
      </c>
      <c r="R188" s="932">
        <v>235247.64</v>
      </c>
      <c r="S188" s="932">
        <v>411683.37</v>
      </c>
      <c r="T188" s="932">
        <v>261402.31</v>
      </c>
      <c r="U188" s="932">
        <v>457454.04</v>
      </c>
    </row>
    <row r="189" spans="1:21" ht="14.4">
      <c r="A189" s="931">
        <v>10</v>
      </c>
      <c r="B189" s="931" t="s">
        <v>432</v>
      </c>
      <c r="C189" s="931" t="s">
        <v>443</v>
      </c>
      <c r="D189" s="931" t="s">
        <v>511</v>
      </c>
      <c r="E189" s="931" t="s">
        <v>1023</v>
      </c>
      <c r="F189" s="931">
        <v>4</v>
      </c>
      <c r="G189" s="931" t="s">
        <v>23</v>
      </c>
      <c r="H189" s="932">
        <v>83793.88</v>
      </c>
      <c r="I189" s="932">
        <v>134070.21</v>
      </c>
      <c r="J189" s="932">
        <v>117311.44</v>
      </c>
      <c r="K189" s="932">
        <v>187698.3</v>
      </c>
      <c r="L189" s="932">
        <v>150828.99</v>
      </c>
      <c r="M189" s="932">
        <v>241326.38</v>
      </c>
      <c r="N189" s="932">
        <v>201105.32</v>
      </c>
      <c r="O189" s="932">
        <v>321768.51</v>
      </c>
      <c r="P189" s="932">
        <v>251381.65</v>
      </c>
      <c r="Q189" s="932">
        <v>402210.64</v>
      </c>
      <c r="R189" s="932">
        <v>284899.20000000001</v>
      </c>
      <c r="S189" s="932">
        <v>455838.73</v>
      </c>
      <c r="T189" s="932">
        <v>318416.75</v>
      </c>
      <c r="U189" s="932">
        <v>509466.81</v>
      </c>
    </row>
    <row r="190" spans="1:21" ht="14.4">
      <c r="A190" s="931">
        <v>10</v>
      </c>
      <c r="B190" s="931" t="s">
        <v>432</v>
      </c>
      <c r="C190" s="931" t="s">
        <v>443</v>
      </c>
      <c r="D190" s="931" t="s">
        <v>511</v>
      </c>
      <c r="E190" s="931" t="s">
        <v>446</v>
      </c>
      <c r="F190" s="931">
        <v>1</v>
      </c>
      <c r="G190" s="931" t="s">
        <v>171</v>
      </c>
      <c r="H190" s="932">
        <v>98321.12</v>
      </c>
      <c r="I190" s="932">
        <v>172061.97</v>
      </c>
      <c r="J190" s="932">
        <v>127207.07</v>
      </c>
      <c r="K190" s="932">
        <v>222612.37</v>
      </c>
      <c r="L190" s="932">
        <v>152211.16</v>
      </c>
      <c r="M190" s="932">
        <v>266369.53000000003</v>
      </c>
      <c r="N190" s="932">
        <v>181473.88</v>
      </c>
      <c r="O190" s="932">
        <v>317579.28999999998</v>
      </c>
      <c r="P190" s="932">
        <v>213842.84</v>
      </c>
      <c r="Q190" s="932">
        <v>374224.97</v>
      </c>
      <c r="R190" s="932">
        <v>234392.81</v>
      </c>
      <c r="S190" s="932">
        <v>410187.42</v>
      </c>
      <c r="T190" s="932">
        <v>253658.44</v>
      </c>
      <c r="U190" s="932">
        <v>443902.27</v>
      </c>
    </row>
    <row r="191" spans="1:21" ht="14.4">
      <c r="A191" s="931">
        <v>10</v>
      </c>
      <c r="B191" s="931" t="s">
        <v>432</v>
      </c>
      <c r="C191" s="931" t="s">
        <v>443</v>
      </c>
      <c r="D191" s="931" t="s">
        <v>511</v>
      </c>
      <c r="E191" s="931" t="s">
        <v>446</v>
      </c>
      <c r="F191" s="931">
        <v>2</v>
      </c>
      <c r="G191" s="931" t="s">
        <v>21</v>
      </c>
      <c r="H191" s="932">
        <v>84588.27</v>
      </c>
      <c r="I191" s="932">
        <v>148029.47</v>
      </c>
      <c r="J191" s="932">
        <v>110463.3</v>
      </c>
      <c r="K191" s="932">
        <v>193310.77</v>
      </c>
      <c r="L191" s="932">
        <v>133874.9</v>
      </c>
      <c r="M191" s="932">
        <v>234281.07</v>
      </c>
      <c r="N191" s="932">
        <v>163411.38</v>
      </c>
      <c r="O191" s="932">
        <v>285969.90999999997</v>
      </c>
      <c r="P191" s="932">
        <v>193849.85</v>
      </c>
      <c r="Q191" s="932">
        <v>339237.24</v>
      </c>
      <c r="R191" s="932">
        <v>213226.41</v>
      </c>
      <c r="S191" s="932">
        <v>373146.22</v>
      </c>
      <c r="T191" s="932">
        <v>231344.66</v>
      </c>
      <c r="U191" s="932">
        <v>404853.15</v>
      </c>
    </row>
    <row r="192" spans="1:21" ht="14.4">
      <c r="A192" s="931">
        <v>10</v>
      </c>
      <c r="B192" s="931" t="s">
        <v>432</v>
      </c>
      <c r="C192" s="931" t="s">
        <v>443</v>
      </c>
      <c r="D192" s="931" t="s">
        <v>511</v>
      </c>
      <c r="E192" s="931" t="s">
        <v>446</v>
      </c>
      <c r="F192" s="931">
        <v>3</v>
      </c>
      <c r="G192" s="931" t="s">
        <v>46</v>
      </c>
      <c r="H192" s="932">
        <v>74296.820000000007</v>
      </c>
      <c r="I192" s="932">
        <v>130019.44</v>
      </c>
      <c r="J192" s="932">
        <v>101443.06</v>
      </c>
      <c r="K192" s="932">
        <v>177525.36</v>
      </c>
      <c r="L192" s="932">
        <v>128395.88</v>
      </c>
      <c r="M192" s="932">
        <v>224692.79</v>
      </c>
      <c r="N192" s="932">
        <v>169171.03</v>
      </c>
      <c r="O192" s="932">
        <v>296049.3</v>
      </c>
      <c r="P192" s="932">
        <v>209678.36</v>
      </c>
      <c r="Q192" s="932">
        <v>366937.14</v>
      </c>
      <c r="R192" s="932">
        <v>236286.49</v>
      </c>
      <c r="S192" s="932">
        <v>413501.37</v>
      </c>
      <c r="T192" s="932">
        <v>262577.21999999997</v>
      </c>
      <c r="U192" s="932">
        <v>459510.13</v>
      </c>
    </row>
    <row r="193" spans="1:21" ht="14.4">
      <c r="A193" s="931">
        <v>10</v>
      </c>
      <c r="B193" s="931" t="s">
        <v>432</v>
      </c>
      <c r="C193" s="931" t="s">
        <v>443</v>
      </c>
      <c r="D193" s="931" t="s">
        <v>511</v>
      </c>
      <c r="E193" s="931" t="s">
        <v>446</v>
      </c>
      <c r="F193" s="931">
        <v>4</v>
      </c>
      <c r="G193" s="931" t="s">
        <v>23</v>
      </c>
      <c r="H193" s="932">
        <v>83841.990000000005</v>
      </c>
      <c r="I193" s="932">
        <v>134147.19</v>
      </c>
      <c r="J193" s="932">
        <v>117378.79</v>
      </c>
      <c r="K193" s="932">
        <v>187806.07</v>
      </c>
      <c r="L193" s="932">
        <v>150915.59</v>
      </c>
      <c r="M193" s="932">
        <v>241464.95</v>
      </c>
      <c r="N193" s="932">
        <v>201220.79</v>
      </c>
      <c r="O193" s="932">
        <v>321953.26</v>
      </c>
      <c r="P193" s="932">
        <v>251525.98</v>
      </c>
      <c r="Q193" s="932">
        <v>402441.58</v>
      </c>
      <c r="R193" s="932">
        <v>285062.78000000003</v>
      </c>
      <c r="S193" s="932">
        <v>456100.46</v>
      </c>
      <c r="T193" s="932">
        <v>318599.58</v>
      </c>
      <c r="U193" s="932">
        <v>509759.34</v>
      </c>
    </row>
    <row r="194" spans="1:21" ht="14.4">
      <c r="A194" s="931">
        <v>10</v>
      </c>
      <c r="B194" s="931" t="s">
        <v>432</v>
      </c>
      <c r="C194" s="931" t="s">
        <v>443</v>
      </c>
      <c r="D194" s="931" t="s">
        <v>511</v>
      </c>
      <c r="E194" s="931" t="s">
        <v>1024</v>
      </c>
      <c r="F194" s="931">
        <v>1</v>
      </c>
      <c r="G194" s="931" t="s">
        <v>171</v>
      </c>
      <c r="H194" s="932">
        <v>96483.07</v>
      </c>
      <c r="I194" s="932">
        <v>168845.37</v>
      </c>
      <c r="J194" s="932">
        <v>124803</v>
      </c>
      <c r="K194" s="932">
        <v>218405.25</v>
      </c>
      <c r="L194" s="932">
        <v>149316.93</v>
      </c>
      <c r="M194" s="932">
        <v>261304.62</v>
      </c>
      <c r="N194" s="932">
        <v>177996.29</v>
      </c>
      <c r="O194" s="932">
        <v>311493.51</v>
      </c>
      <c r="P194" s="932">
        <v>209719.71</v>
      </c>
      <c r="Q194" s="932">
        <v>367009.49</v>
      </c>
      <c r="R194" s="932">
        <v>229859.69</v>
      </c>
      <c r="S194" s="932">
        <v>402254.45</v>
      </c>
      <c r="T194" s="932">
        <v>248730.42</v>
      </c>
      <c r="U194" s="932">
        <v>435278.24</v>
      </c>
    </row>
    <row r="195" spans="1:21" ht="14.4">
      <c r="A195" s="931">
        <v>10</v>
      </c>
      <c r="B195" s="931" t="s">
        <v>432</v>
      </c>
      <c r="C195" s="931" t="s">
        <v>443</v>
      </c>
      <c r="D195" s="931" t="s">
        <v>511</v>
      </c>
      <c r="E195" s="931" t="s">
        <v>1024</v>
      </c>
      <c r="F195" s="931">
        <v>2</v>
      </c>
      <c r="G195" s="931" t="s">
        <v>21</v>
      </c>
      <c r="H195" s="932">
        <v>83128.179999999993</v>
      </c>
      <c r="I195" s="932">
        <v>145474.32</v>
      </c>
      <c r="J195" s="932">
        <v>108520.07</v>
      </c>
      <c r="K195" s="932">
        <v>189910.13</v>
      </c>
      <c r="L195" s="932">
        <v>131485.32999999999</v>
      </c>
      <c r="M195" s="932">
        <v>230099.33</v>
      </c>
      <c r="N195" s="932">
        <v>160430.93</v>
      </c>
      <c r="O195" s="932">
        <v>280754.12</v>
      </c>
      <c r="P195" s="932">
        <v>190276.99</v>
      </c>
      <c r="Q195" s="932">
        <v>332984.73</v>
      </c>
      <c r="R195" s="932">
        <v>209275.85</v>
      </c>
      <c r="S195" s="932">
        <v>366232.73</v>
      </c>
      <c r="T195" s="932">
        <v>227030.78</v>
      </c>
      <c r="U195" s="932">
        <v>397303.86</v>
      </c>
    </row>
    <row r="196" spans="1:21" ht="14.4">
      <c r="A196" s="931">
        <v>10</v>
      </c>
      <c r="B196" s="931" t="s">
        <v>432</v>
      </c>
      <c r="C196" s="931" t="s">
        <v>443</v>
      </c>
      <c r="D196" s="931" t="s">
        <v>511</v>
      </c>
      <c r="E196" s="931" t="s">
        <v>1024</v>
      </c>
      <c r="F196" s="931">
        <v>3</v>
      </c>
      <c r="G196" s="931" t="s">
        <v>46</v>
      </c>
      <c r="H196" s="932">
        <v>73113.850000000006</v>
      </c>
      <c r="I196" s="932">
        <v>127949.24</v>
      </c>
      <c r="J196" s="932">
        <v>99857.71</v>
      </c>
      <c r="K196" s="932">
        <v>174750.99</v>
      </c>
      <c r="L196" s="932">
        <v>126413.46</v>
      </c>
      <c r="M196" s="932">
        <v>221223.56</v>
      </c>
      <c r="N196" s="932">
        <v>166583.5</v>
      </c>
      <c r="O196" s="932">
        <v>291521.12</v>
      </c>
      <c r="P196" s="932">
        <v>206493.09</v>
      </c>
      <c r="Q196" s="932">
        <v>361362.91</v>
      </c>
      <c r="R196" s="932">
        <v>232713.65</v>
      </c>
      <c r="S196" s="932">
        <v>407248.88</v>
      </c>
      <c r="T196" s="932">
        <v>258625.53</v>
      </c>
      <c r="U196" s="932">
        <v>452594.68</v>
      </c>
    </row>
    <row r="197" spans="1:21" ht="14.4">
      <c r="A197" s="931">
        <v>10</v>
      </c>
      <c r="B197" s="931" t="s">
        <v>432</v>
      </c>
      <c r="C197" s="931" t="s">
        <v>443</v>
      </c>
      <c r="D197" s="931" t="s">
        <v>511</v>
      </c>
      <c r="E197" s="931" t="s">
        <v>1024</v>
      </c>
      <c r="F197" s="931">
        <v>4</v>
      </c>
      <c r="G197" s="931" t="s">
        <v>23</v>
      </c>
      <c r="H197" s="932">
        <v>82281.33</v>
      </c>
      <c r="I197" s="932">
        <v>131650.13</v>
      </c>
      <c r="J197" s="932">
        <v>115193.86</v>
      </c>
      <c r="K197" s="932">
        <v>184310.18</v>
      </c>
      <c r="L197" s="932">
        <v>148106.39000000001</v>
      </c>
      <c r="M197" s="932">
        <v>236970.23</v>
      </c>
      <c r="N197" s="932">
        <v>197475.19</v>
      </c>
      <c r="O197" s="932">
        <v>315960.31</v>
      </c>
      <c r="P197" s="932">
        <v>246843.99</v>
      </c>
      <c r="Q197" s="932">
        <v>394950.38</v>
      </c>
      <c r="R197" s="932">
        <v>279756.52</v>
      </c>
      <c r="S197" s="932">
        <v>447610.44</v>
      </c>
      <c r="T197" s="932">
        <v>312669.05</v>
      </c>
      <c r="U197" s="932">
        <v>500270.49</v>
      </c>
    </row>
    <row r="198" spans="1:21" ht="14.4">
      <c r="A198" s="931">
        <v>10</v>
      </c>
      <c r="B198" s="931" t="s">
        <v>432</v>
      </c>
      <c r="C198" s="931" t="s">
        <v>447</v>
      </c>
      <c r="D198" s="931" t="s">
        <v>512</v>
      </c>
      <c r="E198" s="931" t="s">
        <v>1025</v>
      </c>
      <c r="F198" s="931">
        <v>1</v>
      </c>
      <c r="G198" s="931" t="s">
        <v>171</v>
      </c>
      <c r="H198" s="932">
        <v>105721.14</v>
      </c>
      <c r="I198" s="932">
        <v>185012</v>
      </c>
      <c r="J198" s="932">
        <v>136856.71</v>
      </c>
      <c r="K198" s="932">
        <v>239499.24</v>
      </c>
      <c r="L198" s="932">
        <v>163808.76</v>
      </c>
      <c r="M198" s="932">
        <v>286665.33</v>
      </c>
      <c r="N198" s="932">
        <v>195379.38</v>
      </c>
      <c r="O198" s="932">
        <v>341913.92</v>
      </c>
      <c r="P198" s="932">
        <v>230302.02</v>
      </c>
      <c r="Q198" s="932">
        <v>403028.53</v>
      </c>
      <c r="R198" s="932">
        <v>252473.71</v>
      </c>
      <c r="S198" s="932">
        <v>441828.99</v>
      </c>
      <c r="T198" s="932">
        <v>273290.27</v>
      </c>
      <c r="U198" s="932">
        <v>478257.97</v>
      </c>
    </row>
    <row r="199" spans="1:21" ht="14.4">
      <c r="A199" s="931">
        <v>10</v>
      </c>
      <c r="B199" s="931" t="s">
        <v>432</v>
      </c>
      <c r="C199" s="931" t="s">
        <v>447</v>
      </c>
      <c r="D199" s="931" t="s">
        <v>512</v>
      </c>
      <c r="E199" s="931" t="s">
        <v>1025</v>
      </c>
      <c r="F199" s="931">
        <v>2</v>
      </c>
      <c r="G199" s="931" t="s">
        <v>21</v>
      </c>
      <c r="H199" s="932">
        <v>90602.4</v>
      </c>
      <c r="I199" s="932">
        <v>158554.20000000001</v>
      </c>
      <c r="J199" s="932">
        <v>118423.2</v>
      </c>
      <c r="K199" s="932">
        <v>207240.6</v>
      </c>
      <c r="L199" s="932">
        <v>143622.04999999999</v>
      </c>
      <c r="M199" s="932">
        <v>251338.58</v>
      </c>
      <c r="N199" s="932">
        <v>175494.06</v>
      </c>
      <c r="O199" s="932">
        <v>307114.61</v>
      </c>
      <c r="P199" s="932">
        <v>208291.39</v>
      </c>
      <c r="Q199" s="932">
        <v>364509.93</v>
      </c>
      <c r="R199" s="932">
        <v>229171.24</v>
      </c>
      <c r="S199" s="932">
        <v>401049.68</v>
      </c>
      <c r="T199" s="932">
        <v>248724.63</v>
      </c>
      <c r="U199" s="932">
        <v>435268.11</v>
      </c>
    </row>
    <row r="200" spans="1:21" ht="14.4">
      <c r="A200" s="931">
        <v>10</v>
      </c>
      <c r="B200" s="931" t="s">
        <v>432</v>
      </c>
      <c r="C200" s="931" t="s">
        <v>447</v>
      </c>
      <c r="D200" s="931" t="s">
        <v>512</v>
      </c>
      <c r="E200" s="931" t="s">
        <v>1025</v>
      </c>
      <c r="F200" s="931">
        <v>3</v>
      </c>
      <c r="G200" s="931" t="s">
        <v>46</v>
      </c>
      <c r="H200" s="932">
        <v>79290.2</v>
      </c>
      <c r="I200" s="932">
        <v>138757.85</v>
      </c>
      <c r="J200" s="932">
        <v>108174.17</v>
      </c>
      <c r="K200" s="932">
        <v>189304.8</v>
      </c>
      <c r="L200" s="932">
        <v>136845.21</v>
      </c>
      <c r="M200" s="932">
        <v>239479.12</v>
      </c>
      <c r="N200" s="932">
        <v>180232.6</v>
      </c>
      <c r="O200" s="932">
        <v>315407.05</v>
      </c>
      <c r="P200" s="932">
        <v>223325.15</v>
      </c>
      <c r="Q200" s="932">
        <v>390819.01</v>
      </c>
      <c r="R200" s="932">
        <v>251616.72</v>
      </c>
      <c r="S200" s="932">
        <v>440329.26</v>
      </c>
      <c r="T200" s="932">
        <v>279558.84000000003</v>
      </c>
      <c r="U200" s="932">
        <v>489227.98</v>
      </c>
    </row>
    <row r="201" spans="1:21" ht="14.4">
      <c r="A201" s="931">
        <v>10</v>
      </c>
      <c r="B201" s="931" t="s">
        <v>432</v>
      </c>
      <c r="C201" s="931" t="s">
        <v>447</v>
      </c>
      <c r="D201" s="931" t="s">
        <v>512</v>
      </c>
      <c r="E201" s="931" t="s">
        <v>1025</v>
      </c>
      <c r="F201" s="931">
        <v>4</v>
      </c>
      <c r="G201" s="931" t="s">
        <v>23</v>
      </c>
      <c r="H201" s="932">
        <v>90132.76</v>
      </c>
      <c r="I201" s="932">
        <v>144212.41</v>
      </c>
      <c r="J201" s="932">
        <v>126185.86</v>
      </c>
      <c r="K201" s="932">
        <v>201897.38</v>
      </c>
      <c r="L201" s="932">
        <v>162238.96</v>
      </c>
      <c r="M201" s="932">
        <v>259582.34</v>
      </c>
      <c r="N201" s="932">
        <v>216318.61</v>
      </c>
      <c r="O201" s="932">
        <v>346109.79</v>
      </c>
      <c r="P201" s="932">
        <v>270398.27</v>
      </c>
      <c r="Q201" s="932">
        <v>432637.24</v>
      </c>
      <c r="R201" s="932">
        <v>306451.37</v>
      </c>
      <c r="S201" s="932">
        <v>490322.2</v>
      </c>
      <c r="T201" s="932">
        <v>342504.47</v>
      </c>
      <c r="U201" s="932">
        <v>548007.17000000004</v>
      </c>
    </row>
    <row r="202" spans="1:21" ht="14.4">
      <c r="A202" s="931">
        <v>10</v>
      </c>
      <c r="B202" s="931" t="s">
        <v>432</v>
      </c>
      <c r="C202" s="931" t="s">
        <v>447</v>
      </c>
      <c r="D202" s="931" t="s">
        <v>512</v>
      </c>
      <c r="E202" s="931" t="s">
        <v>450</v>
      </c>
      <c r="F202" s="931">
        <v>1</v>
      </c>
      <c r="G202" s="931" t="s">
        <v>171</v>
      </c>
      <c r="H202" s="932">
        <v>103691.85</v>
      </c>
      <c r="I202" s="932">
        <v>181460.74</v>
      </c>
      <c r="J202" s="932">
        <v>134319.04999999999</v>
      </c>
      <c r="K202" s="932">
        <v>235058.33</v>
      </c>
      <c r="L202" s="932">
        <v>160831.79</v>
      </c>
      <c r="M202" s="932">
        <v>281455.64</v>
      </c>
      <c r="N202" s="932">
        <v>191921.04</v>
      </c>
      <c r="O202" s="932">
        <v>335861.83</v>
      </c>
      <c r="P202" s="932">
        <v>226312.11</v>
      </c>
      <c r="Q202" s="932">
        <v>396046.2</v>
      </c>
      <c r="R202" s="932">
        <v>248146.88</v>
      </c>
      <c r="S202" s="932">
        <v>434257.04</v>
      </c>
      <c r="T202" s="932">
        <v>268683.11</v>
      </c>
      <c r="U202" s="932">
        <v>470195.44</v>
      </c>
    </row>
    <row r="203" spans="1:21" ht="14.4">
      <c r="A203" s="931">
        <v>10</v>
      </c>
      <c r="B203" s="931" t="s">
        <v>432</v>
      </c>
      <c r="C203" s="931" t="s">
        <v>447</v>
      </c>
      <c r="D203" s="931" t="s">
        <v>512</v>
      </c>
      <c r="E203" s="931" t="s">
        <v>450</v>
      </c>
      <c r="F203" s="931">
        <v>2</v>
      </c>
      <c r="G203" s="931" t="s">
        <v>21</v>
      </c>
      <c r="H203" s="932">
        <v>88447.12</v>
      </c>
      <c r="I203" s="932">
        <v>154782.47</v>
      </c>
      <c r="J203" s="932">
        <v>115731.93</v>
      </c>
      <c r="K203" s="932">
        <v>202530.87</v>
      </c>
      <c r="L203" s="932">
        <v>140476.85999999999</v>
      </c>
      <c r="M203" s="932">
        <v>245834.5</v>
      </c>
      <c r="N203" s="932">
        <v>171870.01</v>
      </c>
      <c r="O203" s="932">
        <v>300772.52</v>
      </c>
      <c r="P203" s="932">
        <v>204118.07</v>
      </c>
      <c r="Q203" s="932">
        <v>357206.61</v>
      </c>
      <c r="R203" s="932">
        <v>224650.23</v>
      </c>
      <c r="S203" s="932">
        <v>393137.91</v>
      </c>
      <c r="T203" s="932">
        <v>243912.76</v>
      </c>
      <c r="U203" s="932">
        <v>426847.33</v>
      </c>
    </row>
    <row r="204" spans="1:21" ht="14.4">
      <c r="A204" s="931">
        <v>10</v>
      </c>
      <c r="B204" s="931" t="s">
        <v>432</v>
      </c>
      <c r="C204" s="931" t="s">
        <v>447</v>
      </c>
      <c r="D204" s="931" t="s">
        <v>512</v>
      </c>
      <c r="E204" s="931" t="s">
        <v>450</v>
      </c>
      <c r="F204" s="931">
        <v>3</v>
      </c>
      <c r="G204" s="931" t="s">
        <v>46</v>
      </c>
      <c r="H204" s="932">
        <v>77061.22</v>
      </c>
      <c r="I204" s="932">
        <v>134857.14000000001</v>
      </c>
      <c r="J204" s="932">
        <v>105030.01</v>
      </c>
      <c r="K204" s="932">
        <v>183802.51</v>
      </c>
      <c r="L204" s="932">
        <v>132784.07999999999</v>
      </c>
      <c r="M204" s="932">
        <v>232372.14</v>
      </c>
      <c r="N204" s="932">
        <v>174799.2</v>
      </c>
      <c r="O204" s="932">
        <v>305898.59000000003</v>
      </c>
      <c r="P204" s="932">
        <v>216517.01</v>
      </c>
      <c r="Q204" s="932">
        <v>378904.77</v>
      </c>
      <c r="R204" s="932">
        <v>243888.45</v>
      </c>
      <c r="S204" s="932">
        <v>426804.79</v>
      </c>
      <c r="T204" s="932">
        <v>270907.53999999998</v>
      </c>
      <c r="U204" s="932">
        <v>474088.19</v>
      </c>
    </row>
    <row r="205" spans="1:21" ht="14.4">
      <c r="A205" s="931">
        <v>10</v>
      </c>
      <c r="B205" s="931" t="s">
        <v>432</v>
      </c>
      <c r="C205" s="931" t="s">
        <v>447</v>
      </c>
      <c r="D205" s="931" t="s">
        <v>512</v>
      </c>
      <c r="E205" s="931" t="s">
        <v>450</v>
      </c>
      <c r="F205" s="931">
        <v>4</v>
      </c>
      <c r="G205" s="931" t="s">
        <v>23</v>
      </c>
      <c r="H205" s="932">
        <v>88379.65</v>
      </c>
      <c r="I205" s="932">
        <v>141407.43</v>
      </c>
      <c r="J205" s="932">
        <v>123731.5</v>
      </c>
      <c r="K205" s="932">
        <v>197970.41</v>
      </c>
      <c r="L205" s="932">
        <v>159083.35999999999</v>
      </c>
      <c r="M205" s="932">
        <v>254533.38</v>
      </c>
      <c r="N205" s="932">
        <v>212111.15</v>
      </c>
      <c r="O205" s="932">
        <v>339377.84</v>
      </c>
      <c r="P205" s="932">
        <v>265138.94</v>
      </c>
      <c r="Q205" s="932">
        <v>424222.3</v>
      </c>
      <c r="R205" s="932">
        <v>300490.78999999998</v>
      </c>
      <c r="S205" s="932">
        <v>480785.28</v>
      </c>
      <c r="T205" s="932">
        <v>335842.65</v>
      </c>
      <c r="U205" s="932">
        <v>537348.25</v>
      </c>
    </row>
    <row r="206" spans="1:21" ht="14.4">
      <c r="A206" s="931">
        <v>10</v>
      </c>
      <c r="B206" s="931" t="s">
        <v>432</v>
      </c>
      <c r="C206" s="931" t="s">
        <v>447</v>
      </c>
      <c r="D206" s="931" t="s">
        <v>512</v>
      </c>
      <c r="E206" s="931" t="s">
        <v>451</v>
      </c>
      <c r="F206" s="931">
        <v>1</v>
      </c>
      <c r="G206" s="931" t="s">
        <v>171</v>
      </c>
      <c r="H206" s="932">
        <v>106168.7</v>
      </c>
      <c r="I206" s="932">
        <v>185795.23</v>
      </c>
      <c r="J206" s="932">
        <v>137449.37</v>
      </c>
      <c r="K206" s="932">
        <v>240536.4</v>
      </c>
      <c r="L206" s="932">
        <v>164527.14000000001</v>
      </c>
      <c r="M206" s="932">
        <v>287922.5</v>
      </c>
      <c r="N206" s="932">
        <v>196249.98</v>
      </c>
      <c r="O206" s="932">
        <v>343437.46</v>
      </c>
      <c r="P206" s="932">
        <v>231341.12</v>
      </c>
      <c r="Q206" s="932">
        <v>404846.96</v>
      </c>
      <c r="R206" s="932">
        <v>253619.88</v>
      </c>
      <c r="S206" s="932">
        <v>443834.79</v>
      </c>
      <c r="T206" s="932">
        <v>274542.32</v>
      </c>
      <c r="U206" s="932">
        <v>480449.06</v>
      </c>
    </row>
    <row r="207" spans="1:21" ht="14.4">
      <c r="A207" s="931">
        <v>10</v>
      </c>
      <c r="B207" s="931" t="s">
        <v>432</v>
      </c>
      <c r="C207" s="931" t="s">
        <v>447</v>
      </c>
      <c r="D207" s="931" t="s">
        <v>512</v>
      </c>
      <c r="E207" s="931" t="s">
        <v>451</v>
      </c>
      <c r="F207" s="931">
        <v>2</v>
      </c>
      <c r="G207" s="931" t="s">
        <v>21</v>
      </c>
      <c r="H207" s="932">
        <v>90923.97</v>
      </c>
      <c r="I207" s="932">
        <v>159116.95000000001</v>
      </c>
      <c r="J207" s="932">
        <v>118862.25</v>
      </c>
      <c r="K207" s="932">
        <v>208008.94</v>
      </c>
      <c r="L207" s="932">
        <v>144172.21</v>
      </c>
      <c r="M207" s="932">
        <v>252301.37</v>
      </c>
      <c r="N207" s="932">
        <v>176198.95</v>
      </c>
      <c r="O207" s="932">
        <v>308348.15999999997</v>
      </c>
      <c r="P207" s="932">
        <v>209147.07</v>
      </c>
      <c r="Q207" s="932">
        <v>366007.38</v>
      </c>
      <c r="R207" s="932">
        <v>230123.23</v>
      </c>
      <c r="S207" s="932">
        <v>402715.65</v>
      </c>
      <c r="T207" s="932">
        <v>249771.97</v>
      </c>
      <c r="U207" s="932">
        <v>437100.95</v>
      </c>
    </row>
    <row r="208" spans="1:21" ht="14.4">
      <c r="A208" s="931">
        <v>10</v>
      </c>
      <c r="B208" s="931" t="s">
        <v>432</v>
      </c>
      <c r="C208" s="931" t="s">
        <v>447</v>
      </c>
      <c r="D208" s="931" t="s">
        <v>512</v>
      </c>
      <c r="E208" s="931" t="s">
        <v>451</v>
      </c>
      <c r="F208" s="931">
        <v>3</v>
      </c>
      <c r="G208" s="931" t="s">
        <v>46</v>
      </c>
      <c r="H208" s="932">
        <v>79520.56</v>
      </c>
      <c r="I208" s="932">
        <v>139160.99</v>
      </c>
      <c r="J208" s="932">
        <v>108473.09</v>
      </c>
      <c r="K208" s="932">
        <v>189827.9</v>
      </c>
      <c r="L208" s="932">
        <v>137210.89000000001</v>
      </c>
      <c r="M208" s="932">
        <v>240119.06</v>
      </c>
      <c r="N208" s="932">
        <v>180701.61</v>
      </c>
      <c r="O208" s="932">
        <v>316227.83</v>
      </c>
      <c r="P208" s="932">
        <v>223895.04000000001</v>
      </c>
      <c r="Q208" s="932">
        <v>391816.32</v>
      </c>
      <c r="R208" s="932">
        <v>252250.21</v>
      </c>
      <c r="S208" s="932">
        <v>441437.87</v>
      </c>
      <c r="T208" s="932">
        <v>280253.03999999998</v>
      </c>
      <c r="U208" s="932">
        <v>490442.82</v>
      </c>
    </row>
    <row r="209" spans="1:21" ht="14.4">
      <c r="A209" s="931">
        <v>10</v>
      </c>
      <c r="B209" s="931" t="s">
        <v>432</v>
      </c>
      <c r="C209" s="931" t="s">
        <v>447</v>
      </c>
      <c r="D209" s="931" t="s">
        <v>512</v>
      </c>
      <c r="E209" s="931" t="s">
        <v>451</v>
      </c>
      <c r="F209" s="931">
        <v>4</v>
      </c>
      <c r="G209" s="931" t="s">
        <v>23</v>
      </c>
      <c r="H209" s="932">
        <v>90510.89</v>
      </c>
      <c r="I209" s="932">
        <v>144817.43</v>
      </c>
      <c r="J209" s="932">
        <v>126715.25</v>
      </c>
      <c r="K209" s="932">
        <v>202744.4</v>
      </c>
      <c r="L209" s="932">
        <v>162919.60999999999</v>
      </c>
      <c r="M209" s="932">
        <v>260671.38</v>
      </c>
      <c r="N209" s="932">
        <v>217226.14</v>
      </c>
      <c r="O209" s="932">
        <v>347561.84</v>
      </c>
      <c r="P209" s="932">
        <v>271532.68</v>
      </c>
      <c r="Q209" s="932">
        <v>434452.29</v>
      </c>
      <c r="R209" s="932">
        <v>307737.03999999998</v>
      </c>
      <c r="S209" s="932">
        <v>492379.27</v>
      </c>
      <c r="T209" s="932">
        <v>343941.39</v>
      </c>
      <c r="U209" s="932">
        <v>550306.24</v>
      </c>
    </row>
    <row r="210" spans="1:21" ht="14.4">
      <c r="A210" s="931">
        <v>10</v>
      </c>
      <c r="B210" s="931" t="s">
        <v>432</v>
      </c>
      <c r="C210" s="931" t="s">
        <v>447</v>
      </c>
      <c r="D210" s="931" t="s">
        <v>512</v>
      </c>
      <c r="E210" s="931" t="s">
        <v>452</v>
      </c>
      <c r="F210" s="931">
        <v>1</v>
      </c>
      <c r="G210" s="931" t="s">
        <v>171</v>
      </c>
      <c r="H210" s="932">
        <v>95492.33</v>
      </c>
      <c r="I210" s="932">
        <v>167111.57999999999</v>
      </c>
      <c r="J210" s="932">
        <v>123550.87</v>
      </c>
      <c r="K210" s="932">
        <v>216214.02</v>
      </c>
      <c r="L210" s="932">
        <v>147838.79</v>
      </c>
      <c r="M210" s="932">
        <v>258717.88</v>
      </c>
      <c r="N210" s="932">
        <v>176264.72</v>
      </c>
      <c r="O210" s="932">
        <v>308463.26</v>
      </c>
      <c r="P210" s="932">
        <v>207708.1</v>
      </c>
      <c r="Q210" s="932">
        <v>363489.18</v>
      </c>
      <c r="R210" s="932">
        <v>227670.49</v>
      </c>
      <c r="S210" s="932">
        <v>398423.35</v>
      </c>
      <c r="T210" s="932">
        <v>246386.73</v>
      </c>
      <c r="U210" s="932">
        <v>431176.79</v>
      </c>
    </row>
    <row r="211" spans="1:21" ht="14.4">
      <c r="A211" s="931">
        <v>10</v>
      </c>
      <c r="B211" s="931" t="s">
        <v>432</v>
      </c>
      <c r="C211" s="931" t="s">
        <v>447</v>
      </c>
      <c r="D211" s="931" t="s">
        <v>512</v>
      </c>
      <c r="E211" s="931" t="s">
        <v>452</v>
      </c>
      <c r="F211" s="931">
        <v>2</v>
      </c>
      <c r="G211" s="931" t="s">
        <v>21</v>
      </c>
      <c r="H211" s="932">
        <v>82137.440000000002</v>
      </c>
      <c r="I211" s="932">
        <v>143740.53</v>
      </c>
      <c r="J211" s="932">
        <v>107267.94</v>
      </c>
      <c r="K211" s="932">
        <v>187718.9</v>
      </c>
      <c r="L211" s="932">
        <v>130007.19</v>
      </c>
      <c r="M211" s="932">
        <v>227512.59</v>
      </c>
      <c r="N211" s="932">
        <v>158699.35</v>
      </c>
      <c r="O211" s="932">
        <v>277723.87</v>
      </c>
      <c r="P211" s="932">
        <v>188265.39</v>
      </c>
      <c r="Q211" s="932">
        <v>329464.43</v>
      </c>
      <c r="R211" s="932">
        <v>207086.65</v>
      </c>
      <c r="S211" s="932">
        <v>362401.63</v>
      </c>
      <c r="T211" s="932">
        <v>224687.09</v>
      </c>
      <c r="U211" s="932">
        <v>393202.41</v>
      </c>
    </row>
    <row r="212" spans="1:21" ht="14.4">
      <c r="A212" s="931">
        <v>10</v>
      </c>
      <c r="B212" s="931" t="s">
        <v>432</v>
      </c>
      <c r="C212" s="931" t="s">
        <v>447</v>
      </c>
      <c r="D212" s="931" t="s">
        <v>512</v>
      </c>
      <c r="E212" s="931" t="s">
        <v>452</v>
      </c>
      <c r="F212" s="931">
        <v>3</v>
      </c>
      <c r="G212" s="931" t="s">
        <v>46</v>
      </c>
      <c r="H212" s="932">
        <v>72130.12</v>
      </c>
      <c r="I212" s="932">
        <v>126227.71</v>
      </c>
      <c r="J212" s="932">
        <v>98480.47</v>
      </c>
      <c r="K212" s="932">
        <v>172340.83</v>
      </c>
      <c r="L212" s="932">
        <v>124642.73</v>
      </c>
      <c r="M212" s="932">
        <v>218124.79</v>
      </c>
      <c r="N212" s="932">
        <v>164222.53</v>
      </c>
      <c r="O212" s="932">
        <v>287389.43</v>
      </c>
      <c r="P212" s="932">
        <v>203541.88</v>
      </c>
      <c r="Q212" s="932">
        <v>356198.29</v>
      </c>
      <c r="R212" s="932">
        <v>229368.94</v>
      </c>
      <c r="S212" s="932">
        <v>401395.65</v>
      </c>
      <c r="T212" s="932">
        <v>254887.33</v>
      </c>
      <c r="U212" s="932">
        <v>446052.83</v>
      </c>
    </row>
    <row r="213" spans="1:21" ht="14.4">
      <c r="A213" s="931">
        <v>10</v>
      </c>
      <c r="B213" s="931" t="s">
        <v>432</v>
      </c>
      <c r="C213" s="931" t="s">
        <v>447</v>
      </c>
      <c r="D213" s="931" t="s">
        <v>512</v>
      </c>
      <c r="E213" s="931" t="s">
        <v>452</v>
      </c>
      <c r="F213" s="931">
        <v>4</v>
      </c>
      <c r="G213" s="931" t="s">
        <v>23</v>
      </c>
      <c r="H213" s="932">
        <v>81428.83</v>
      </c>
      <c r="I213" s="932">
        <v>130286.13</v>
      </c>
      <c r="J213" s="932">
        <v>114000.36</v>
      </c>
      <c r="K213" s="932">
        <v>182400.58</v>
      </c>
      <c r="L213" s="932">
        <v>146571.89000000001</v>
      </c>
      <c r="M213" s="932">
        <v>234515.03</v>
      </c>
      <c r="N213" s="932">
        <v>195429.19</v>
      </c>
      <c r="O213" s="932">
        <v>312686.71000000002</v>
      </c>
      <c r="P213" s="932">
        <v>244286.49</v>
      </c>
      <c r="Q213" s="932">
        <v>390858.39</v>
      </c>
      <c r="R213" s="932">
        <v>276858.02</v>
      </c>
      <c r="S213" s="932">
        <v>442972.84</v>
      </c>
      <c r="T213" s="932">
        <v>309429.55</v>
      </c>
      <c r="U213" s="932">
        <v>495087.29</v>
      </c>
    </row>
    <row r="214" spans="1:21" ht="14.4">
      <c r="A214" s="931">
        <v>10</v>
      </c>
      <c r="B214" s="931" t="s">
        <v>432</v>
      </c>
      <c r="C214" s="931" t="s">
        <v>447</v>
      </c>
      <c r="D214" s="931" t="s">
        <v>512</v>
      </c>
      <c r="E214" s="931" t="s">
        <v>1026</v>
      </c>
      <c r="F214" s="931">
        <v>1</v>
      </c>
      <c r="G214" s="931" t="s">
        <v>171</v>
      </c>
      <c r="H214" s="932">
        <v>104235.03</v>
      </c>
      <c r="I214" s="932">
        <v>182411.31</v>
      </c>
      <c r="J214" s="932">
        <v>134978.51</v>
      </c>
      <c r="K214" s="932">
        <v>236212.4</v>
      </c>
      <c r="L214" s="932">
        <v>161591.54999999999</v>
      </c>
      <c r="M214" s="932">
        <v>282785.21000000002</v>
      </c>
      <c r="N214" s="932">
        <v>192782.02</v>
      </c>
      <c r="O214" s="932">
        <v>337368.54</v>
      </c>
      <c r="P214" s="932">
        <v>227284.61</v>
      </c>
      <c r="Q214" s="932">
        <v>397748.07</v>
      </c>
      <c r="R214" s="932">
        <v>249189.91</v>
      </c>
      <c r="S214" s="932">
        <v>436082.34</v>
      </c>
      <c r="T214" s="932">
        <v>269774.74</v>
      </c>
      <c r="U214" s="932">
        <v>472105.79</v>
      </c>
    </row>
    <row r="215" spans="1:21" ht="14.4">
      <c r="A215" s="931">
        <v>10</v>
      </c>
      <c r="B215" s="931" t="s">
        <v>432</v>
      </c>
      <c r="C215" s="931" t="s">
        <v>447</v>
      </c>
      <c r="D215" s="931" t="s">
        <v>512</v>
      </c>
      <c r="E215" s="931" t="s">
        <v>1026</v>
      </c>
      <c r="F215" s="931">
        <v>2</v>
      </c>
      <c r="G215" s="931" t="s">
        <v>21</v>
      </c>
      <c r="H215" s="932">
        <v>89116.29</v>
      </c>
      <c r="I215" s="932">
        <v>155953.51</v>
      </c>
      <c r="J215" s="932">
        <v>116545</v>
      </c>
      <c r="K215" s="932">
        <v>203953.76</v>
      </c>
      <c r="L215" s="932">
        <v>141404.84</v>
      </c>
      <c r="M215" s="932">
        <v>247458.46</v>
      </c>
      <c r="N215" s="932">
        <v>172896.7</v>
      </c>
      <c r="O215" s="932">
        <v>302569.21999999997</v>
      </c>
      <c r="P215" s="932">
        <v>205273.98</v>
      </c>
      <c r="Q215" s="932">
        <v>359229.47</v>
      </c>
      <c r="R215" s="932">
        <v>225887.45</v>
      </c>
      <c r="S215" s="932">
        <v>395303.03</v>
      </c>
      <c r="T215" s="932">
        <v>245209.1</v>
      </c>
      <c r="U215" s="932">
        <v>429115.93</v>
      </c>
    </row>
    <row r="216" spans="1:21" ht="14.4">
      <c r="A216" s="931">
        <v>10</v>
      </c>
      <c r="B216" s="931" t="s">
        <v>432</v>
      </c>
      <c r="C216" s="931" t="s">
        <v>447</v>
      </c>
      <c r="D216" s="931" t="s">
        <v>512</v>
      </c>
      <c r="E216" s="931" t="s">
        <v>1026</v>
      </c>
      <c r="F216" s="931">
        <v>3</v>
      </c>
      <c r="G216" s="931" t="s">
        <v>46</v>
      </c>
      <c r="H216" s="932">
        <v>77814.59</v>
      </c>
      <c r="I216" s="932">
        <v>136175.54</v>
      </c>
      <c r="J216" s="932">
        <v>106108.33</v>
      </c>
      <c r="K216" s="932">
        <v>185689.57</v>
      </c>
      <c r="L216" s="932">
        <v>134189.12</v>
      </c>
      <c r="M216" s="932">
        <v>234830.96</v>
      </c>
      <c r="N216" s="932">
        <v>176691.15</v>
      </c>
      <c r="O216" s="932">
        <v>309209.51</v>
      </c>
      <c r="P216" s="932">
        <v>218898.34</v>
      </c>
      <c r="Q216" s="932">
        <v>383072.09</v>
      </c>
      <c r="R216" s="932">
        <v>246599.66</v>
      </c>
      <c r="S216" s="932">
        <v>431549.41</v>
      </c>
      <c r="T216" s="932">
        <v>273951.55</v>
      </c>
      <c r="U216" s="932">
        <v>479415.21</v>
      </c>
    </row>
    <row r="217" spans="1:21" ht="14.4">
      <c r="A217" s="931">
        <v>10</v>
      </c>
      <c r="B217" s="931" t="s">
        <v>432</v>
      </c>
      <c r="C217" s="931" t="s">
        <v>447</v>
      </c>
      <c r="D217" s="931" t="s">
        <v>512</v>
      </c>
      <c r="E217" s="931" t="s">
        <v>1026</v>
      </c>
      <c r="F217" s="931">
        <v>4</v>
      </c>
      <c r="G217" s="931" t="s">
        <v>23</v>
      </c>
      <c r="H217" s="932">
        <v>88854.01</v>
      </c>
      <c r="I217" s="932">
        <v>142166.41</v>
      </c>
      <c r="J217" s="932">
        <v>124395.61</v>
      </c>
      <c r="K217" s="932">
        <v>199032.98</v>
      </c>
      <c r="L217" s="932">
        <v>159937.21</v>
      </c>
      <c r="M217" s="932">
        <v>255899.55</v>
      </c>
      <c r="N217" s="932">
        <v>213249.62</v>
      </c>
      <c r="O217" s="932">
        <v>341199.39</v>
      </c>
      <c r="P217" s="932">
        <v>266562.02</v>
      </c>
      <c r="Q217" s="932">
        <v>426499.24</v>
      </c>
      <c r="R217" s="932">
        <v>302103.63</v>
      </c>
      <c r="S217" s="932">
        <v>483365.81</v>
      </c>
      <c r="T217" s="932">
        <v>337645.23</v>
      </c>
      <c r="U217" s="932">
        <v>540232.37</v>
      </c>
    </row>
    <row r="218" spans="1:21" ht="14.4">
      <c r="A218" s="931">
        <v>10</v>
      </c>
      <c r="B218" s="931" t="s">
        <v>432</v>
      </c>
      <c r="C218" s="931" t="s">
        <v>447</v>
      </c>
      <c r="D218" s="931" t="s">
        <v>512</v>
      </c>
      <c r="E218" s="931" t="s">
        <v>1027</v>
      </c>
      <c r="F218" s="931">
        <v>1</v>
      </c>
      <c r="G218" s="931" t="s">
        <v>171</v>
      </c>
      <c r="H218" s="932">
        <v>96387.46</v>
      </c>
      <c r="I218" s="932">
        <v>168678.05</v>
      </c>
      <c r="J218" s="932">
        <v>124736.21</v>
      </c>
      <c r="K218" s="932">
        <v>218288.36</v>
      </c>
      <c r="L218" s="932">
        <v>149275.57</v>
      </c>
      <c r="M218" s="932">
        <v>261232.24</v>
      </c>
      <c r="N218" s="932">
        <v>178005.92</v>
      </c>
      <c r="O218" s="932">
        <v>311510.36</v>
      </c>
      <c r="P218" s="932">
        <v>209786.33</v>
      </c>
      <c r="Q218" s="932">
        <v>367126.07</v>
      </c>
      <c r="R218" s="932">
        <v>229962.84</v>
      </c>
      <c r="S218" s="932">
        <v>402434.98</v>
      </c>
      <c r="T218" s="932">
        <v>248890.86</v>
      </c>
      <c r="U218" s="932">
        <v>435559</v>
      </c>
    </row>
    <row r="219" spans="1:21" ht="14.4">
      <c r="A219" s="931">
        <v>10</v>
      </c>
      <c r="B219" s="931" t="s">
        <v>432</v>
      </c>
      <c r="C219" s="931" t="s">
        <v>447</v>
      </c>
      <c r="D219" s="931" t="s">
        <v>512</v>
      </c>
      <c r="E219" s="931" t="s">
        <v>1027</v>
      </c>
      <c r="F219" s="931">
        <v>2</v>
      </c>
      <c r="G219" s="931" t="s">
        <v>21</v>
      </c>
      <c r="H219" s="932">
        <v>82780.59</v>
      </c>
      <c r="I219" s="932">
        <v>144866.03</v>
      </c>
      <c r="J219" s="932">
        <v>108146.05</v>
      </c>
      <c r="K219" s="932">
        <v>189255.59</v>
      </c>
      <c r="L219" s="932">
        <v>131107.51999999999</v>
      </c>
      <c r="M219" s="932">
        <v>229438.17</v>
      </c>
      <c r="N219" s="932">
        <v>160109.13</v>
      </c>
      <c r="O219" s="932">
        <v>280190.98</v>
      </c>
      <c r="P219" s="932">
        <v>189976.76</v>
      </c>
      <c r="Q219" s="932">
        <v>332459.34000000003</v>
      </c>
      <c r="R219" s="932">
        <v>208990.63</v>
      </c>
      <c r="S219" s="932">
        <v>365733.6</v>
      </c>
      <c r="T219" s="932">
        <v>226781.79</v>
      </c>
      <c r="U219" s="932">
        <v>396868.13</v>
      </c>
    </row>
    <row r="220" spans="1:21" ht="14.4">
      <c r="A220" s="931">
        <v>10</v>
      </c>
      <c r="B220" s="931" t="s">
        <v>432</v>
      </c>
      <c r="C220" s="931" t="s">
        <v>447</v>
      </c>
      <c r="D220" s="931" t="s">
        <v>512</v>
      </c>
      <c r="E220" s="931" t="s">
        <v>1027</v>
      </c>
      <c r="F220" s="931">
        <v>3</v>
      </c>
      <c r="G220" s="931" t="s">
        <v>46</v>
      </c>
      <c r="H220" s="932">
        <v>72590.850000000006</v>
      </c>
      <c r="I220" s="932">
        <v>127033.99</v>
      </c>
      <c r="J220" s="932">
        <v>99078.3</v>
      </c>
      <c r="K220" s="932">
        <v>173387.03</v>
      </c>
      <c r="L220" s="932">
        <v>125374.11</v>
      </c>
      <c r="M220" s="932">
        <v>219404.68</v>
      </c>
      <c r="N220" s="932">
        <v>165160.56</v>
      </c>
      <c r="O220" s="932">
        <v>289030.98</v>
      </c>
      <c r="P220" s="932">
        <v>204681.66</v>
      </c>
      <c r="Q220" s="932">
        <v>358192.91</v>
      </c>
      <c r="R220" s="932">
        <v>230635.94</v>
      </c>
      <c r="S220" s="932">
        <v>403612.9</v>
      </c>
      <c r="T220" s="932">
        <v>256275.73</v>
      </c>
      <c r="U220" s="932">
        <v>448482.52</v>
      </c>
    </row>
    <row r="221" spans="1:21" ht="14.4">
      <c r="A221" s="931">
        <v>10</v>
      </c>
      <c r="B221" s="931" t="s">
        <v>432</v>
      </c>
      <c r="C221" s="931" t="s">
        <v>447</v>
      </c>
      <c r="D221" s="931" t="s">
        <v>512</v>
      </c>
      <c r="E221" s="931" t="s">
        <v>1027</v>
      </c>
      <c r="F221" s="931">
        <v>4</v>
      </c>
      <c r="G221" s="931" t="s">
        <v>23</v>
      </c>
      <c r="H221" s="932">
        <v>82185.11</v>
      </c>
      <c r="I221" s="932">
        <v>131496.18</v>
      </c>
      <c r="J221" s="932">
        <v>115059.15</v>
      </c>
      <c r="K221" s="932">
        <v>184094.65</v>
      </c>
      <c r="L221" s="932">
        <v>147933.20000000001</v>
      </c>
      <c r="M221" s="932">
        <v>236693.12</v>
      </c>
      <c r="N221" s="932">
        <v>197244.26</v>
      </c>
      <c r="O221" s="932">
        <v>315590.82</v>
      </c>
      <c r="P221" s="932">
        <v>246555.33</v>
      </c>
      <c r="Q221" s="932">
        <v>394488.53</v>
      </c>
      <c r="R221" s="932">
        <v>279429.37</v>
      </c>
      <c r="S221" s="932">
        <v>447087</v>
      </c>
      <c r="T221" s="932">
        <v>312303.40999999997</v>
      </c>
      <c r="U221" s="932">
        <v>499685.47</v>
      </c>
    </row>
    <row r="222" spans="1:21" ht="14.4">
      <c r="A222" s="931">
        <v>10</v>
      </c>
      <c r="B222" s="931" t="s">
        <v>432</v>
      </c>
      <c r="C222" s="931" t="s">
        <v>447</v>
      </c>
      <c r="D222" s="931" t="s">
        <v>512</v>
      </c>
      <c r="E222" s="931" t="s">
        <v>1028</v>
      </c>
      <c r="F222" s="931">
        <v>1</v>
      </c>
      <c r="G222" s="931" t="s">
        <v>171</v>
      </c>
      <c r="H222" s="932">
        <v>94949.15</v>
      </c>
      <c r="I222" s="932">
        <v>166161.01999999999</v>
      </c>
      <c r="J222" s="932">
        <v>122891.41</v>
      </c>
      <c r="K222" s="932">
        <v>215059.96</v>
      </c>
      <c r="L222" s="932">
        <v>147079.04000000001</v>
      </c>
      <c r="M222" s="932">
        <v>257388.31</v>
      </c>
      <c r="N222" s="932">
        <v>175403.75</v>
      </c>
      <c r="O222" s="932">
        <v>306956.55</v>
      </c>
      <c r="P222" s="932">
        <v>206735.61</v>
      </c>
      <c r="Q222" s="932">
        <v>361787.32</v>
      </c>
      <c r="R222" s="932">
        <v>226627.47</v>
      </c>
      <c r="S222" s="932">
        <v>396598.07</v>
      </c>
      <c r="T222" s="932">
        <v>245295.11</v>
      </c>
      <c r="U222" s="932">
        <v>429266.44</v>
      </c>
    </row>
    <row r="223" spans="1:21" ht="14.4">
      <c r="A223" s="931">
        <v>10</v>
      </c>
      <c r="B223" s="931" t="s">
        <v>432</v>
      </c>
      <c r="C223" s="931" t="s">
        <v>447</v>
      </c>
      <c r="D223" s="931" t="s">
        <v>512</v>
      </c>
      <c r="E223" s="931" t="s">
        <v>1028</v>
      </c>
      <c r="F223" s="931">
        <v>2</v>
      </c>
      <c r="G223" s="931" t="s">
        <v>21</v>
      </c>
      <c r="H223" s="932">
        <v>81468.28</v>
      </c>
      <c r="I223" s="932">
        <v>142569.48000000001</v>
      </c>
      <c r="J223" s="932">
        <v>106454.86</v>
      </c>
      <c r="K223" s="932">
        <v>186296.01</v>
      </c>
      <c r="L223" s="932">
        <v>129079.22</v>
      </c>
      <c r="M223" s="932">
        <v>225888.63</v>
      </c>
      <c r="N223" s="932">
        <v>157672.67000000001</v>
      </c>
      <c r="O223" s="932">
        <v>275927.17</v>
      </c>
      <c r="P223" s="932">
        <v>187109.47</v>
      </c>
      <c r="Q223" s="932">
        <v>327441.57</v>
      </c>
      <c r="R223" s="932">
        <v>205849.44</v>
      </c>
      <c r="S223" s="932">
        <v>360236.52</v>
      </c>
      <c r="T223" s="932">
        <v>223390.75</v>
      </c>
      <c r="U223" s="932">
        <v>390933.82</v>
      </c>
    </row>
    <row r="224" spans="1:21" ht="14.4">
      <c r="A224" s="931">
        <v>10</v>
      </c>
      <c r="B224" s="931" t="s">
        <v>432</v>
      </c>
      <c r="C224" s="931" t="s">
        <v>447</v>
      </c>
      <c r="D224" s="931" t="s">
        <v>512</v>
      </c>
      <c r="E224" s="931" t="s">
        <v>1028</v>
      </c>
      <c r="F224" s="931">
        <v>3</v>
      </c>
      <c r="G224" s="931" t="s">
        <v>46</v>
      </c>
      <c r="H224" s="932">
        <v>71376.75</v>
      </c>
      <c r="I224" s="932">
        <v>124909.31</v>
      </c>
      <c r="J224" s="932">
        <v>97402.15</v>
      </c>
      <c r="K224" s="932">
        <v>170453.77</v>
      </c>
      <c r="L224" s="932">
        <v>123237.69</v>
      </c>
      <c r="M224" s="932">
        <v>215665.96</v>
      </c>
      <c r="N224" s="932">
        <v>162330.57</v>
      </c>
      <c r="O224" s="932">
        <v>284078.5</v>
      </c>
      <c r="P224" s="932">
        <v>201160.56</v>
      </c>
      <c r="Q224" s="932">
        <v>352030.97</v>
      </c>
      <c r="R224" s="932">
        <v>226657.73</v>
      </c>
      <c r="S224" s="932">
        <v>396651.03</v>
      </c>
      <c r="T224" s="932">
        <v>251843.32</v>
      </c>
      <c r="U224" s="932">
        <v>440725.82</v>
      </c>
    </row>
    <row r="225" spans="1:21" ht="14.4">
      <c r="A225" s="931">
        <v>10</v>
      </c>
      <c r="B225" s="931" t="s">
        <v>432</v>
      </c>
      <c r="C225" s="931" t="s">
        <v>447</v>
      </c>
      <c r="D225" s="931" t="s">
        <v>512</v>
      </c>
      <c r="E225" s="931" t="s">
        <v>1028</v>
      </c>
      <c r="F225" s="931">
        <v>4</v>
      </c>
      <c r="G225" s="931" t="s">
        <v>23</v>
      </c>
      <c r="H225" s="932">
        <v>80954.47</v>
      </c>
      <c r="I225" s="932">
        <v>129527.15</v>
      </c>
      <c r="J225" s="932">
        <v>113336.26</v>
      </c>
      <c r="K225" s="932">
        <v>181338.01</v>
      </c>
      <c r="L225" s="932">
        <v>145718.04999999999</v>
      </c>
      <c r="M225" s="932">
        <v>233148.88</v>
      </c>
      <c r="N225" s="932">
        <v>194290.73</v>
      </c>
      <c r="O225" s="932">
        <v>310865.17</v>
      </c>
      <c r="P225" s="932">
        <v>242863.41</v>
      </c>
      <c r="Q225" s="932">
        <v>388581.46</v>
      </c>
      <c r="R225" s="932">
        <v>275245.2</v>
      </c>
      <c r="S225" s="932">
        <v>440392.32</v>
      </c>
      <c r="T225" s="932">
        <v>307626.99</v>
      </c>
      <c r="U225" s="932">
        <v>492203.18</v>
      </c>
    </row>
    <row r="226" spans="1:21" ht="14.4">
      <c r="A226" s="931">
        <v>10</v>
      </c>
      <c r="B226" s="931" t="s">
        <v>432</v>
      </c>
      <c r="C226" s="931" t="s">
        <v>447</v>
      </c>
      <c r="D226" s="931" t="s">
        <v>512</v>
      </c>
      <c r="E226" s="931" t="s">
        <v>453</v>
      </c>
      <c r="F226" s="931">
        <v>1</v>
      </c>
      <c r="G226" s="931" t="s">
        <v>171</v>
      </c>
      <c r="H226" s="932">
        <v>97825.76</v>
      </c>
      <c r="I226" s="932">
        <v>171195.07</v>
      </c>
      <c r="J226" s="932">
        <v>126581</v>
      </c>
      <c r="K226" s="932">
        <v>221516.75</v>
      </c>
      <c r="L226" s="932">
        <v>151472.09</v>
      </c>
      <c r="M226" s="932">
        <v>265076.15999999997</v>
      </c>
      <c r="N226" s="932">
        <v>180608.09</v>
      </c>
      <c r="O226" s="932">
        <v>316064.15999999997</v>
      </c>
      <c r="P226" s="932">
        <v>212837.04</v>
      </c>
      <c r="Q226" s="932">
        <v>372464.81</v>
      </c>
      <c r="R226" s="932">
        <v>233298.21</v>
      </c>
      <c r="S226" s="932">
        <v>408271.87</v>
      </c>
      <c r="T226" s="932">
        <v>252486.6</v>
      </c>
      <c r="U226" s="932">
        <v>441851.55</v>
      </c>
    </row>
    <row r="227" spans="1:21" ht="14.4">
      <c r="A227" s="931">
        <v>10</v>
      </c>
      <c r="B227" s="931" t="s">
        <v>432</v>
      </c>
      <c r="C227" s="931" t="s">
        <v>447</v>
      </c>
      <c r="D227" s="931" t="s">
        <v>512</v>
      </c>
      <c r="E227" s="931" t="s">
        <v>453</v>
      </c>
      <c r="F227" s="931">
        <v>2</v>
      </c>
      <c r="G227" s="931" t="s">
        <v>21</v>
      </c>
      <c r="H227" s="932">
        <v>84092.9</v>
      </c>
      <c r="I227" s="932">
        <v>147162.57</v>
      </c>
      <c r="J227" s="932">
        <v>109837.23</v>
      </c>
      <c r="K227" s="932">
        <v>192215.16</v>
      </c>
      <c r="L227" s="932">
        <v>133135.82999999999</v>
      </c>
      <c r="M227" s="932">
        <v>232987.7</v>
      </c>
      <c r="N227" s="932">
        <v>162545.59</v>
      </c>
      <c r="O227" s="932">
        <v>284454.78000000003</v>
      </c>
      <c r="P227" s="932">
        <v>192844.05</v>
      </c>
      <c r="Q227" s="932">
        <v>337477.09</v>
      </c>
      <c r="R227" s="932">
        <v>212131.81</v>
      </c>
      <c r="S227" s="932">
        <v>371230.67</v>
      </c>
      <c r="T227" s="932">
        <v>230172.81</v>
      </c>
      <c r="U227" s="932">
        <v>402802.43</v>
      </c>
    </row>
    <row r="228" spans="1:21" ht="14.4">
      <c r="A228" s="931">
        <v>10</v>
      </c>
      <c r="B228" s="931" t="s">
        <v>432</v>
      </c>
      <c r="C228" s="931" t="s">
        <v>447</v>
      </c>
      <c r="D228" s="931" t="s">
        <v>512</v>
      </c>
      <c r="E228" s="931" t="s">
        <v>453</v>
      </c>
      <c r="F228" s="931">
        <v>3</v>
      </c>
      <c r="G228" s="931" t="s">
        <v>46</v>
      </c>
      <c r="H228" s="932">
        <v>73804.960000000006</v>
      </c>
      <c r="I228" s="932">
        <v>129158.67</v>
      </c>
      <c r="J228" s="932">
        <v>100754.45</v>
      </c>
      <c r="K228" s="932">
        <v>176320.28</v>
      </c>
      <c r="L228" s="932">
        <v>127510.51</v>
      </c>
      <c r="M228" s="932">
        <v>223143.4</v>
      </c>
      <c r="N228" s="932">
        <v>167990.54</v>
      </c>
      <c r="O228" s="932">
        <v>293983.45</v>
      </c>
      <c r="P228" s="932">
        <v>208202.76</v>
      </c>
      <c r="Q228" s="932">
        <v>364354.83</v>
      </c>
      <c r="R228" s="932">
        <v>234614.14</v>
      </c>
      <c r="S228" s="932">
        <v>410574.75</v>
      </c>
      <c r="T228" s="932">
        <v>260708.12</v>
      </c>
      <c r="U228" s="932">
        <v>456239.21</v>
      </c>
    </row>
    <row r="229" spans="1:21" ht="14.4">
      <c r="A229" s="931">
        <v>10</v>
      </c>
      <c r="B229" s="931" t="s">
        <v>432</v>
      </c>
      <c r="C229" s="931" t="s">
        <v>447</v>
      </c>
      <c r="D229" s="931" t="s">
        <v>512</v>
      </c>
      <c r="E229" s="931" t="s">
        <v>453</v>
      </c>
      <c r="F229" s="931">
        <v>4</v>
      </c>
      <c r="G229" s="931" t="s">
        <v>23</v>
      </c>
      <c r="H229" s="932">
        <v>83415.75</v>
      </c>
      <c r="I229" s="932">
        <v>133465.19</v>
      </c>
      <c r="J229" s="932">
        <v>116782.04</v>
      </c>
      <c r="K229" s="932">
        <v>186851.27</v>
      </c>
      <c r="L229" s="932">
        <v>150148.34</v>
      </c>
      <c r="M229" s="932">
        <v>240237.35</v>
      </c>
      <c r="N229" s="932">
        <v>200197.79</v>
      </c>
      <c r="O229" s="932">
        <v>320316.46999999997</v>
      </c>
      <c r="P229" s="932">
        <v>250247.24</v>
      </c>
      <c r="Q229" s="932">
        <v>400395.58</v>
      </c>
      <c r="R229" s="932">
        <v>283613.53000000003</v>
      </c>
      <c r="S229" s="932">
        <v>453781.66</v>
      </c>
      <c r="T229" s="932">
        <v>316979.83</v>
      </c>
      <c r="U229" s="932">
        <v>507167.74</v>
      </c>
    </row>
    <row r="230" spans="1:21" ht="14.4">
      <c r="A230" s="931">
        <v>2</v>
      </c>
      <c r="B230" s="931" t="s">
        <v>185</v>
      </c>
      <c r="C230" s="931" t="s">
        <v>427</v>
      </c>
      <c r="D230" s="931" t="s">
        <v>1029</v>
      </c>
      <c r="E230" s="931" t="s">
        <v>427</v>
      </c>
      <c r="F230" s="931">
        <v>1</v>
      </c>
      <c r="G230" s="931" t="s">
        <v>171</v>
      </c>
      <c r="H230" s="932">
        <v>107790.7</v>
      </c>
      <c r="I230" s="932">
        <v>188633.73</v>
      </c>
      <c r="J230" s="932">
        <v>139896.32000000001</v>
      </c>
      <c r="K230" s="932">
        <v>244818.57</v>
      </c>
      <c r="L230" s="932">
        <v>167691.18</v>
      </c>
      <c r="M230" s="932">
        <v>293459.56</v>
      </c>
      <c r="N230" s="932">
        <v>200383.18</v>
      </c>
      <c r="O230" s="932">
        <v>350670.56</v>
      </c>
      <c r="P230" s="932">
        <v>236549.96</v>
      </c>
      <c r="Q230" s="932">
        <v>413962.43</v>
      </c>
      <c r="R230" s="932">
        <v>259513.79</v>
      </c>
      <c r="S230" s="932">
        <v>454149.13</v>
      </c>
      <c r="T230" s="932">
        <v>281219.46000000002</v>
      </c>
      <c r="U230" s="932">
        <v>492134.06</v>
      </c>
    </row>
    <row r="231" spans="1:21" ht="14.4">
      <c r="A231" s="931">
        <v>2</v>
      </c>
      <c r="B231" s="931" t="s">
        <v>185</v>
      </c>
      <c r="C231" s="931" t="s">
        <v>427</v>
      </c>
      <c r="D231" s="931" t="s">
        <v>1029</v>
      </c>
      <c r="E231" s="931" t="s">
        <v>427</v>
      </c>
      <c r="F231" s="931">
        <v>2</v>
      </c>
      <c r="G231" s="931" t="s">
        <v>21</v>
      </c>
      <c r="H231" s="932">
        <v>90694.89</v>
      </c>
      <c r="I231" s="932">
        <v>158716.07</v>
      </c>
      <c r="J231" s="932">
        <v>119052.28</v>
      </c>
      <c r="K231" s="932">
        <v>208341.49</v>
      </c>
      <c r="L231" s="932">
        <v>144864.67000000001</v>
      </c>
      <c r="M231" s="932">
        <v>253513.17</v>
      </c>
      <c r="N231" s="932">
        <v>177897.47</v>
      </c>
      <c r="O231" s="932">
        <v>311320.57</v>
      </c>
      <c r="P231" s="932">
        <v>211661.02</v>
      </c>
      <c r="Q231" s="932">
        <v>370406.79</v>
      </c>
      <c r="R231" s="932">
        <v>233164.08</v>
      </c>
      <c r="S231" s="932">
        <v>408037.14</v>
      </c>
      <c r="T231" s="932">
        <v>253441.4</v>
      </c>
      <c r="U231" s="932">
        <v>443522.45</v>
      </c>
    </row>
    <row r="232" spans="1:21" ht="14.4">
      <c r="A232" s="931">
        <v>2</v>
      </c>
      <c r="B232" s="931" t="s">
        <v>185</v>
      </c>
      <c r="C232" s="931" t="s">
        <v>427</v>
      </c>
      <c r="D232" s="931" t="s">
        <v>1029</v>
      </c>
      <c r="E232" s="931" t="s">
        <v>427</v>
      </c>
      <c r="F232" s="931">
        <v>3</v>
      </c>
      <c r="G232" s="931" t="s">
        <v>46</v>
      </c>
      <c r="H232" s="932">
        <v>77986.490000000005</v>
      </c>
      <c r="I232" s="932">
        <v>136476.35999999999</v>
      </c>
      <c r="J232" s="932">
        <v>105978.64</v>
      </c>
      <c r="K232" s="932">
        <v>185462.61</v>
      </c>
      <c r="L232" s="932">
        <v>133729.99</v>
      </c>
      <c r="M232" s="932">
        <v>234027.49</v>
      </c>
      <c r="N232" s="932">
        <v>175787.66</v>
      </c>
      <c r="O232" s="932">
        <v>307628.40999999997</v>
      </c>
      <c r="P232" s="932">
        <v>217511.94</v>
      </c>
      <c r="Q232" s="932">
        <v>380645.9</v>
      </c>
      <c r="R232" s="932">
        <v>244834.2</v>
      </c>
      <c r="S232" s="932">
        <v>428459.86</v>
      </c>
      <c r="T232" s="932">
        <v>271761.33</v>
      </c>
      <c r="U232" s="932">
        <v>475582.33</v>
      </c>
    </row>
    <row r="233" spans="1:21" ht="14.4">
      <c r="A233" s="931">
        <v>2</v>
      </c>
      <c r="B233" s="931" t="s">
        <v>185</v>
      </c>
      <c r="C233" s="931" t="s">
        <v>427</v>
      </c>
      <c r="D233" s="931" t="s">
        <v>1029</v>
      </c>
      <c r="E233" s="931" t="s">
        <v>427</v>
      </c>
      <c r="F233" s="931">
        <v>4</v>
      </c>
      <c r="G233" s="931" t="s">
        <v>23</v>
      </c>
      <c r="H233" s="932">
        <v>91804.11</v>
      </c>
      <c r="I233" s="932">
        <v>146886.57</v>
      </c>
      <c r="J233" s="932">
        <v>128525.75</v>
      </c>
      <c r="K233" s="932">
        <v>205641.2</v>
      </c>
      <c r="L233" s="932">
        <v>165247.39000000001</v>
      </c>
      <c r="M233" s="932">
        <v>264395.83</v>
      </c>
      <c r="N233" s="932">
        <v>220329.85</v>
      </c>
      <c r="O233" s="932">
        <v>352527.77</v>
      </c>
      <c r="P233" s="932">
        <v>275412.32</v>
      </c>
      <c r="Q233" s="932">
        <v>440659.71</v>
      </c>
      <c r="R233" s="932">
        <v>312133.96000000002</v>
      </c>
      <c r="S233" s="932">
        <v>499414.34</v>
      </c>
      <c r="T233" s="932">
        <v>348855.6</v>
      </c>
      <c r="U233" s="932">
        <v>558168.97</v>
      </c>
    </row>
    <row r="234" spans="1:21" ht="14.4">
      <c r="A234" s="931">
        <v>2</v>
      </c>
      <c r="B234" s="931" t="s">
        <v>185</v>
      </c>
      <c r="C234" s="931" t="s">
        <v>186</v>
      </c>
      <c r="D234" s="931" t="s">
        <v>476</v>
      </c>
      <c r="E234" s="931" t="s">
        <v>753</v>
      </c>
      <c r="F234" s="931">
        <v>1</v>
      </c>
      <c r="G234" s="931" t="s">
        <v>171</v>
      </c>
      <c r="H234" s="932">
        <v>124030.86</v>
      </c>
      <c r="I234" s="932">
        <v>217054.01</v>
      </c>
      <c r="J234" s="932">
        <v>160654.01999999999</v>
      </c>
      <c r="K234" s="932">
        <v>281144.53000000003</v>
      </c>
      <c r="L234" s="932">
        <v>192357.13</v>
      </c>
      <c r="M234" s="932">
        <v>336624.98</v>
      </c>
      <c r="N234" s="932">
        <v>229528.41</v>
      </c>
      <c r="O234" s="932">
        <v>401674.72</v>
      </c>
      <c r="P234" s="932">
        <v>270647.34000000003</v>
      </c>
      <c r="Q234" s="932">
        <v>473632.84</v>
      </c>
      <c r="R234" s="932">
        <v>296753.52</v>
      </c>
      <c r="S234" s="932">
        <v>519318.66</v>
      </c>
      <c r="T234" s="932">
        <v>321302.51</v>
      </c>
      <c r="U234" s="932">
        <v>562279.4</v>
      </c>
    </row>
    <row r="235" spans="1:21" ht="14.4">
      <c r="A235" s="931">
        <v>2</v>
      </c>
      <c r="B235" s="931" t="s">
        <v>185</v>
      </c>
      <c r="C235" s="931" t="s">
        <v>186</v>
      </c>
      <c r="D235" s="931" t="s">
        <v>476</v>
      </c>
      <c r="E235" s="931" t="s">
        <v>753</v>
      </c>
      <c r="F235" s="931">
        <v>2</v>
      </c>
      <c r="G235" s="931" t="s">
        <v>21</v>
      </c>
      <c r="H235" s="932">
        <v>105849.61</v>
      </c>
      <c r="I235" s="932">
        <v>185236.82</v>
      </c>
      <c r="J235" s="932">
        <v>138486.54</v>
      </c>
      <c r="K235" s="932">
        <v>242351.45</v>
      </c>
      <c r="L235" s="932">
        <v>168081.32</v>
      </c>
      <c r="M235" s="932">
        <v>294142.3</v>
      </c>
      <c r="N235" s="932">
        <v>205615.04</v>
      </c>
      <c r="O235" s="932">
        <v>359826.32</v>
      </c>
      <c r="P235" s="932">
        <v>244178.15</v>
      </c>
      <c r="Q235" s="932">
        <v>427311.76</v>
      </c>
      <c r="R235" s="932">
        <v>268730.82</v>
      </c>
      <c r="S235" s="932">
        <v>470278.93</v>
      </c>
      <c r="T235" s="932">
        <v>291760.76</v>
      </c>
      <c r="U235" s="932">
        <v>510581.34</v>
      </c>
    </row>
    <row r="236" spans="1:21" ht="14.4">
      <c r="A236" s="931">
        <v>2</v>
      </c>
      <c r="B236" s="931" t="s">
        <v>185</v>
      </c>
      <c r="C236" s="931" t="s">
        <v>186</v>
      </c>
      <c r="D236" s="931" t="s">
        <v>476</v>
      </c>
      <c r="E236" s="931" t="s">
        <v>753</v>
      </c>
      <c r="F236" s="931">
        <v>3</v>
      </c>
      <c r="G236" s="931" t="s">
        <v>46</v>
      </c>
      <c r="H236" s="932">
        <v>92267.91</v>
      </c>
      <c r="I236" s="932">
        <v>161468.84</v>
      </c>
      <c r="J236" s="932">
        <v>125769.29</v>
      </c>
      <c r="K236" s="932">
        <v>220096.26</v>
      </c>
      <c r="L236" s="932">
        <v>159014.6</v>
      </c>
      <c r="M236" s="932">
        <v>278275.53999999998</v>
      </c>
      <c r="N236" s="932">
        <v>209340.53</v>
      </c>
      <c r="O236" s="932">
        <v>366345.93</v>
      </c>
      <c r="P236" s="932">
        <v>259311.91</v>
      </c>
      <c r="Q236" s="932">
        <v>453795.84000000003</v>
      </c>
      <c r="R236" s="932">
        <v>292100.88</v>
      </c>
      <c r="S236" s="932">
        <v>511176.53</v>
      </c>
      <c r="T236" s="932">
        <v>324469.62</v>
      </c>
      <c r="U236" s="932">
        <v>567821.84</v>
      </c>
    </row>
    <row r="237" spans="1:21" ht="14.4">
      <c r="A237" s="931">
        <v>2</v>
      </c>
      <c r="B237" s="931" t="s">
        <v>185</v>
      </c>
      <c r="C237" s="931" t="s">
        <v>186</v>
      </c>
      <c r="D237" s="931" t="s">
        <v>476</v>
      </c>
      <c r="E237" s="931" t="s">
        <v>753</v>
      </c>
      <c r="F237" s="931">
        <v>4</v>
      </c>
      <c r="G237" s="931" t="s">
        <v>23</v>
      </c>
      <c r="H237" s="932">
        <v>105718.16</v>
      </c>
      <c r="I237" s="932">
        <v>169149.06</v>
      </c>
      <c r="J237" s="932">
        <v>148005.42000000001</v>
      </c>
      <c r="K237" s="932">
        <v>236808.68</v>
      </c>
      <c r="L237" s="932">
        <v>190292.69</v>
      </c>
      <c r="M237" s="932">
        <v>304468.31</v>
      </c>
      <c r="N237" s="932">
        <v>253723.59</v>
      </c>
      <c r="O237" s="932">
        <v>405957.74</v>
      </c>
      <c r="P237" s="932">
        <v>317154.48</v>
      </c>
      <c r="Q237" s="932">
        <v>507447.18</v>
      </c>
      <c r="R237" s="932">
        <v>359441.75</v>
      </c>
      <c r="S237" s="932">
        <v>575106.80000000005</v>
      </c>
      <c r="T237" s="932">
        <v>401729.01</v>
      </c>
      <c r="U237" s="932">
        <v>642766.43000000005</v>
      </c>
    </row>
    <row r="238" spans="1:21" ht="14.4">
      <c r="A238" s="931">
        <v>2</v>
      </c>
      <c r="B238" s="931" t="s">
        <v>185</v>
      </c>
      <c r="C238" s="931" t="s">
        <v>186</v>
      </c>
      <c r="D238" s="931" t="s">
        <v>476</v>
      </c>
      <c r="E238" s="931" t="s">
        <v>754</v>
      </c>
      <c r="F238" s="931">
        <v>1</v>
      </c>
      <c r="G238" s="931" t="s">
        <v>171</v>
      </c>
      <c r="H238" s="932">
        <v>115796.91</v>
      </c>
      <c r="I238" s="932">
        <v>202644.59</v>
      </c>
      <c r="J238" s="932">
        <v>149840.25</v>
      </c>
      <c r="K238" s="932">
        <v>262220.44</v>
      </c>
      <c r="L238" s="932">
        <v>179308.87</v>
      </c>
      <c r="M238" s="932">
        <v>313790.51</v>
      </c>
      <c r="N238" s="932">
        <v>213805.12</v>
      </c>
      <c r="O238" s="932">
        <v>374158.96</v>
      </c>
      <c r="P238" s="932">
        <v>251963.4</v>
      </c>
      <c r="Q238" s="932">
        <v>440935.94</v>
      </c>
      <c r="R238" s="932">
        <v>276188.96000000002</v>
      </c>
      <c r="S238" s="932">
        <v>483330.68</v>
      </c>
      <c r="T238" s="932">
        <v>298909.83</v>
      </c>
      <c r="U238" s="932">
        <v>523092.2</v>
      </c>
    </row>
    <row r="239" spans="1:21" ht="14.4">
      <c r="A239" s="931">
        <v>2</v>
      </c>
      <c r="B239" s="931" t="s">
        <v>185</v>
      </c>
      <c r="C239" s="931" t="s">
        <v>186</v>
      </c>
      <c r="D239" s="931" t="s">
        <v>476</v>
      </c>
      <c r="E239" s="931" t="s">
        <v>754</v>
      </c>
      <c r="F239" s="931">
        <v>2</v>
      </c>
      <c r="G239" s="931" t="s">
        <v>21</v>
      </c>
      <c r="H239" s="932">
        <v>99515.19</v>
      </c>
      <c r="I239" s="932">
        <v>174151.58</v>
      </c>
      <c r="J239" s="932">
        <v>129988.78</v>
      </c>
      <c r="K239" s="932">
        <v>227480.37</v>
      </c>
      <c r="L239" s="932">
        <v>157569.32999999999</v>
      </c>
      <c r="M239" s="932">
        <v>275746.32</v>
      </c>
      <c r="N239" s="932">
        <v>192390.16</v>
      </c>
      <c r="O239" s="932">
        <v>336682.78</v>
      </c>
      <c r="P239" s="932">
        <v>228259.64</v>
      </c>
      <c r="Q239" s="932">
        <v>399454.38</v>
      </c>
      <c r="R239" s="932">
        <v>251094</v>
      </c>
      <c r="S239" s="932">
        <v>439414.5</v>
      </c>
      <c r="T239" s="932">
        <v>272454.53000000003</v>
      </c>
      <c r="U239" s="932">
        <v>476795.43</v>
      </c>
    </row>
    <row r="240" spans="1:21" ht="14.4">
      <c r="A240" s="931">
        <v>2</v>
      </c>
      <c r="B240" s="931" t="s">
        <v>185</v>
      </c>
      <c r="C240" s="931" t="s">
        <v>186</v>
      </c>
      <c r="D240" s="931" t="s">
        <v>476</v>
      </c>
      <c r="E240" s="931" t="s">
        <v>754</v>
      </c>
      <c r="F240" s="931">
        <v>3</v>
      </c>
      <c r="G240" s="931" t="s">
        <v>46</v>
      </c>
      <c r="H240" s="932">
        <v>87319.08</v>
      </c>
      <c r="I240" s="932">
        <v>152808.39000000001</v>
      </c>
      <c r="J240" s="932">
        <v>119196.76</v>
      </c>
      <c r="K240" s="932">
        <v>208594.33</v>
      </c>
      <c r="L240" s="932">
        <v>150845.12</v>
      </c>
      <c r="M240" s="932">
        <v>263978.95</v>
      </c>
      <c r="N240" s="932">
        <v>198727.78</v>
      </c>
      <c r="O240" s="932">
        <v>347773.62</v>
      </c>
      <c r="P240" s="932">
        <v>246292.93</v>
      </c>
      <c r="Q240" s="932">
        <v>431012.62</v>
      </c>
      <c r="R240" s="932">
        <v>277532.62</v>
      </c>
      <c r="S240" s="932">
        <v>485682.09</v>
      </c>
      <c r="T240" s="932">
        <v>308396</v>
      </c>
      <c r="U240" s="932">
        <v>539693</v>
      </c>
    </row>
    <row r="241" spans="1:21" ht="14.4">
      <c r="A241" s="931">
        <v>2</v>
      </c>
      <c r="B241" s="931" t="s">
        <v>185</v>
      </c>
      <c r="C241" s="931" t="s">
        <v>186</v>
      </c>
      <c r="D241" s="931" t="s">
        <v>476</v>
      </c>
      <c r="E241" s="931" t="s">
        <v>754</v>
      </c>
      <c r="F241" s="931">
        <v>4</v>
      </c>
      <c r="G241" s="931" t="s">
        <v>23</v>
      </c>
      <c r="H241" s="932">
        <v>98738.26</v>
      </c>
      <c r="I241" s="932">
        <v>157981.21</v>
      </c>
      <c r="J241" s="932">
        <v>138233.56</v>
      </c>
      <c r="K241" s="932">
        <v>221173.7</v>
      </c>
      <c r="L241" s="932">
        <v>177728.86</v>
      </c>
      <c r="M241" s="932">
        <v>284366.18</v>
      </c>
      <c r="N241" s="932">
        <v>236971.82</v>
      </c>
      <c r="O241" s="932">
        <v>379154.91</v>
      </c>
      <c r="P241" s="932">
        <v>296214.77</v>
      </c>
      <c r="Q241" s="932">
        <v>473943.64</v>
      </c>
      <c r="R241" s="932">
        <v>335710.07</v>
      </c>
      <c r="S241" s="932">
        <v>537136.12</v>
      </c>
      <c r="T241" s="932">
        <v>375205.38</v>
      </c>
      <c r="U241" s="932">
        <v>600328.61</v>
      </c>
    </row>
    <row r="242" spans="1:21" ht="14.4">
      <c r="A242" s="931">
        <v>2</v>
      </c>
      <c r="B242" s="931" t="s">
        <v>185</v>
      </c>
      <c r="C242" s="931" t="s">
        <v>186</v>
      </c>
      <c r="D242" s="931" t="s">
        <v>476</v>
      </c>
      <c r="E242" s="931" t="s">
        <v>1030</v>
      </c>
      <c r="F242" s="931">
        <v>1</v>
      </c>
      <c r="G242" s="931" t="s">
        <v>171</v>
      </c>
      <c r="H242" s="932">
        <v>122611.66</v>
      </c>
      <c r="I242" s="932">
        <v>214570.4</v>
      </c>
      <c r="J242" s="932">
        <v>158714.87</v>
      </c>
      <c r="K242" s="932">
        <v>277751.02</v>
      </c>
      <c r="L242" s="932">
        <v>189967.04</v>
      </c>
      <c r="M242" s="932">
        <v>332442.31</v>
      </c>
      <c r="N242" s="932">
        <v>226572.15</v>
      </c>
      <c r="O242" s="932">
        <v>396501.26</v>
      </c>
      <c r="P242" s="932">
        <v>267063.74</v>
      </c>
      <c r="Q242" s="932">
        <v>467361.55</v>
      </c>
      <c r="R242" s="932">
        <v>292771.01</v>
      </c>
      <c r="S242" s="932">
        <v>512349.28</v>
      </c>
      <c r="T242" s="932">
        <v>316904.34999999998</v>
      </c>
      <c r="U242" s="932">
        <v>554582.61</v>
      </c>
    </row>
    <row r="243" spans="1:21" ht="14.4">
      <c r="A243" s="931">
        <v>2</v>
      </c>
      <c r="B243" s="931" t="s">
        <v>185</v>
      </c>
      <c r="C243" s="931" t="s">
        <v>186</v>
      </c>
      <c r="D243" s="931" t="s">
        <v>476</v>
      </c>
      <c r="E243" s="931" t="s">
        <v>1030</v>
      </c>
      <c r="F243" s="931">
        <v>2</v>
      </c>
      <c r="G243" s="931" t="s">
        <v>21</v>
      </c>
      <c r="H243" s="932">
        <v>105108.81</v>
      </c>
      <c r="I243" s="932">
        <v>183940.41</v>
      </c>
      <c r="J243" s="932">
        <v>137374.54</v>
      </c>
      <c r="K243" s="932">
        <v>240405.45</v>
      </c>
      <c r="L243" s="932">
        <v>166597.03</v>
      </c>
      <c r="M243" s="932">
        <v>291544.81</v>
      </c>
      <c r="N243" s="932">
        <v>203551.07</v>
      </c>
      <c r="O243" s="932">
        <v>356214.37</v>
      </c>
      <c r="P243" s="932">
        <v>241582.21</v>
      </c>
      <c r="Q243" s="932">
        <v>422768.87</v>
      </c>
      <c r="R243" s="932">
        <v>265793.93</v>
      </c>
      <c r="S243" s="932">
        <v>465139.39</v>
      </c>
      <c r="T243" s="932">
        <v>288464.90999999997</v>
      </c>
      <c r="U243" s="932">
        <v>504813.59</v>
      </c>
    </row>
    <row r="244" spans="1:21" ht="14.4">
      <c r="A244" s="931">
        <v>2</v>
      </c>
      <c r="B244" s="931" t="s">
        <v>185</v>
      </c>
      <c r="C244" s="931" t="s">
        <v>186</v>
      </c>
      <c r="D244" s="931" t="s">
        <v>476</v>
      </c>
      <c r="E244" s="931" t="s">
        <v>1030</v>
      </c>
      <c r="F244" s="931">
        <v>3</v>
      </c>
      <c r="G244" s="931" t="s">
        <v>46</v>
      </c>
      <c r="H244" s="932">
        <v>92011.21</v>
      </c>
      <c r="I244" s="932">
        <v>161019.62</v>
      </c>
      <c r="J244" s="932">
        <v>125536.99</v>
      </c>
      <c r="K244" s="932">
        <v>219689.74</v>
      </c>
      <c r="L244" s="932">
        <v>158816.25</v>
      </c>
      <c r="M244" s="932">
        <v>277928.45</v>
      </c>
      <c r="N244" s="932">
        <v>209176.04</v>
      </c>
      <c r="O244" s="932">
        <v>366058.07</v>
      </c>
      <c r="P244" s="932">
        <v>259194.49</v>
      </c>
      <c r="Q244" s="932">
        <v>453590.35</v>
      </c>
      <c r="R244" s="932">
        <v>292034.44</v>
      </c>
      <c r="S244" s="932">
        <v>511060.27</v>
      </c>
      <c r="T244" s="932">
        <v>324469.84999999998</v>
      </c>
      <c r="U244" s="932">
        <v>567822.24</v>
      </c>
    </row>
    <row r="245" spans="1:21" ht="14.4">
      <c r="A245" s="931">
        <v>2</v>
      </c>
      <c r="B245" s="931" t="s">
        <v>185</v>
      </c>
      <c r="C245" s="931" t="s">
        <v>186</v>
      </c>
      <c r="D245" s="931" t="s">
        <v>476</v>
      </c>
      <c r="E245" s="931" t="s">
        <v>1030</v>
      </c>
      <c r="F245" s="931">
        <v>4</v>
      </c>
      <c r="G245" s="931" t="s">
        <v>23</v>
      </c>
      <c r="H245" s="932">
        <v>104534.53</v>
      </c>
      <c r="I245" s="932">
        <v>167255.25</v>
      </c>
      <c r="J245" s="932">
        <v>146348.34</v>
      </c>
      <c r="K245" s="932">
        <v>234157.35</v>
      </c>
      <c r="L245" s="932">
        <v>188162.16</v>
      </c>
      <c r="M245" s="932">
        <v>301059.46000000002</v>
      </c>
      <c r="N245" s="932">
        <v>250882.88</v>
      </c>
      <c r="O245" s="932">
        <v>401412.61</v>
      </c>
      <c r="P245" s="932">
        <v>313603.59000000003</v>
      </c>
      <c r="Q245" s="932">
        <v>501765.76</v>
      </c>
      <c r="R245" s="932">
        <v>355417.41</v>
      </c>
      <c r="S245" s="932">
        <v>568667.86</v>
      </c>
      <c r="T245" s="932">
        <v>397231.22</v>
      </c>
      <c r="U245" s="932">
        <v>635569.96</v>
      </c>
    </row>
    <row r="246" spans="1:21" ht="14.4">
      <c r="A246" s="931">
        <v>2</v>
      </c>
      <c r="B246" s="931" t="s">
        <v>185</v>
      </c>
      <c r="C246" s="931" t="s">
        <v>186</v>
      </c>
      <c r="D246" s="931" t="s">
        <v>476</v>
      </c>
      <c r="E246" s="931" t="s">
        <v>1031</v>
      </c>
      <c r="F246" s="931">
        <v>1</v>
      </c>
      <c r="G246" s="931" t="s">
        <v>171</v>
      </c>
      <c r="H246" s="932">
        <v>121125.55</v>
      </c>
      <c r="I246" s="932">
        <v>211969.71</v>
      </c>
      <c r="J246" s="932">
        <v>156836.67000000001</v>
      </c>
      <c r="K246" s="932">
        <v>274464.18</v>
      </c>
      <c r="L246" s="932">
        <v>187749.82</v>
      </c>
      <c r="M246" s="932">
        <v>328562.19</v>
      </c>
      <c r="N246" s="932">
        <v>223974.79</v>
      </c>
      <c r="O246" s="932">
        <v>391955.88</v>
      </c>
      <c r="P246" s="932">
        <v>264046.34000000003</v>
      </c>
      <c r="Q246" s="932">
        <v>462081.09</v>
      </c>
      <c r="R246" s="932">
        <v>289487.21999999997</v>
      </c>
      <c r="S246" s="932">
        <v>506602.63</v>
      </c>
      <c r="T246" s="932">
        <v>313388.82</v>
      </c>
      <c r="U246" s="932">
        <v>548430.43999999994</v>
      </c>
    </row>
    <row r="247" spans="1:21" ht="14.4">
      <c r="A247" s="931">
        <v>2</v>
      </c>
      <c r="B247" s="931" t="s">
        <v>185</v>
      </c>
      <c r="C247" s="931" t="s">
        <v>186</v>
      </c>
      <c r="D247" s="931" t="s">
        <v>476</v>
      </c>
      <c r="E247" s="931" t="s">
        <v>1031</v>
      </c>
      <c r="F247" s="931">
        <v>2</v>
      </c>
      <c r="G247" s="931" t="s">
        <v>21</v>
      </c>
      <c r="H247" s="932">
        <v>103622.7</v>
      </c>
      <c r="I247" s="932">
        <v>181339.72</v>
      </c>
      <c r="J247" s="932">
        <v>135496.35</v>
      </c>
      <c r="K247" s="932">
        <v>237118.61</v>
      </c>
      <c r="L247" s="932">
        <v>164379.82</v>
      </c>
      <c r="M247" s="932">
        <v>287664.69</v>
      </c>
      <c r="N247" s="932">
        <v>200953.71</v>
      </c>
      <c r="O247" s="932">
        <v>351668.99</v>
      </c>
      <c r="P247" s="932">
        <v>238564.81</v>
      </c>
      <c r="Q247" s="932">
        <v>417488.41</v>
      </c>
      <c r="R247" s="932">
        <v>262510.14</v>
      </c>
      <c r="S247" s="932">
        <v>459392.74</v>
      </c>
      <c r="T247" s="932">
        <v>284949.38</v>
      </c>
      <c r="U247" s="932">
        <v>498661.41</v>
      </c>
    </row>
    <row r="248" spans="1:21" ht="14.4">
      <c r="A248" s="931">
        <v>2</v>
      </c>
      <c r="B248" s="931" t="s">
        <v>185</v>
      </c>
      <c r="C248" s="931" t="s">
        <v>186</v>
      </c>
      <c r="D248" s="931" t="s">
        <v>476</v>
      </c>
      <c r="E248" s="931" t="s">
        <v>1031</v>
      </c>
      <c r="F248" s="931">
        <v>3</v>
      </c>
      <c r="G248" s="931" t="s">
        <v>46</v>
      </c>
      <c r="H248" s="932">
        <v>90535.61</v>
      </c>
      <c r="I248" s="932">
        <v>158437.31</v>
      </c>
      <c r="J248" s="932">
        <v>123471.15</v>
      </c>
      <c r="K248" s="932">
        <v>216074.5</v>
      </c>
      <c r="L248" s="932">
        <v>156160.17000000001</v>
      </c>
      <c r="M248" s="932">
        <v>273280.28999999998</v>
      </c>
      <c r="N248" s="932">
        <v>205634.59</v>
      </c>
      <c r="O248" s="932">
        <v>359860.53</v>
      </c>
      <c r="P248" s="932">
        <v>254767.67</v>
      </c>
      <c r="Q248" s="932">
        <v>445843.43</v>
      </c>
      <c r="R248" s="932">
        <v>287017.38</v>
      </c>
      <c r="S248" s="932">
        <v>502280.42</v>
      </c>
      <c r="T248" s="932">
        <v>318862.55</v>
      </c>
      <c r="U248" s="932">
        <v>558009.46</v>
      </c>
    </row>
    <row r="249" spans="1:21" ht="14.4">
      <c r="A249" s="931">
        <v>2</v>
      </c>
      <c r="B249" s="931" t="s">
        <v>185</v>
      </c>
      <c r="C249" s="931" t="s">
        <v>186</v>
      </c>
      <c r="D249" s="931" t="s">
        <v>476</v>
      </c>
      <c r="E249" s="931" t="s">
        <v>1031</v>
      </c>
      <c r="F249" s="931">
        <v>4</v>
      </c>
      <c r="G249" s="931" t="s">
        <v>23</v>
      </c>
      <c r="H249" s="932">
        <v>103255.78</v>
      </c>
      <c r="I249" s="932">
        <v>165209.26</v>
      </c>
      <c r="J249" s="932">
        <v>144558.1</v>
      </c>
      <c r="K249" s="932">
        <v>231292.96</v>
      </c>
      <c r="L249" s="932">
        <v>185860.41</v>
      </c>
      <c r="M249" s="932">
        <v>297376.65999999997</v>
      </c>
      <c r="N249" s="932">
        <v>247813.88</v>
      </c>
      <c r="O249" s="932">
        <v>396502.21</v>
      </c>
      <c r="P249" s="932">
        <v>309767.34999999998</v>
      </c>
      <c r="Q249" s="932">
        <v>495627.76</v>
      </c>
      <c r="R249" s="932">
        <v>351069.66</v>
      </c>
      <c r="S249" s="932">
        <v>561711.47</v>
      </c>
      <c r="T249" s="932">
        <v>392371.97</v>
      </c>
      <c r="U249" s="932">
        <v>627795.17000000004</v>
      </c>
    </row>
    <row r="250" spans="1:21" ht="14.4">
      <c r="A250" s="931">
        <v>2</v>
      </c>
      <c r="B250" s="931" t="s">
        <v>185</v>
      </c>
      <c r="C250" s="931" t="s">
        <v>186</v>
      </c>
      <c r="D250" s="931" t="s">
        <v>476</v>
      </c>
      <c r="E250" s="931" t="s">
        <v>1032</v>
      </c>
      <c r="F250" s="931">
        <v>1</v>
      </c>
      <c r="G250" s="931" t="s">
        <v>171</v>
      </c>
      <c r="H250" s="932">
        <v>121607.54</v>
      </c>
      <c r="I250" s="932">
        <v>212813.19</v>
      </c>
      <c r="J250" s="932">
        <v>157474.93</v>
      </c>
      <c r="K250" s="932">
        <v>275581.12</v>
      </c>
      <c r="L250" s="932">
        <v>188523.47</v>
      </c>
      <c r="M250" s="932">
        <v>329916.07</v>
      </c>
      <c r="N250" s="932">
        <v>224912.35</v>
      </c>
      <c r="O250" s="932">
        <v>393596.62</v>
      </c>
      <c r="P250" s="932">
        <v>265165.38</v>
      </c>
      <c r="Q250" s="932">
        <v>464039.41</v>
      </c>
      <c r="R250" s="932">
        <v>290721.56</v>
      </c>
      <c r="S250" s="932">
        <v>508762.72</v>
      </c>
      <c r="T250" s="932">
        <v>314737.19</v>
      </c>
      <c r="U250" s="932">
        <v>550790.07999999996</v>
      </c>
    </row>
    <row r="251" spans="1:21" ht="14.4">
      <c r="A251" s="931">
        <v>2</v>
      </c>
      <c r="B251" s="931" t="s">
        <v>185</v>
      </c>
      <c r="C251" s="931" t="s">
        <v>186</v>
      </c>
      <c r="D251" s="931" t="s">
        <v>476</v>
      </c>
      <c r="E251" s="931" t="s">
        <v>1032</v>
      </c>
      <c r="F251" s="931">
        <v>2</v>
      </c>
      <c r="G251" s="931" t="s">
        <v>21</v>
      </c>
      <c r="H251" s="932">
        <v>103969.01</v>
      </c>
      <c r="I251" s="932">
        <v>181945.76</v>
      </c>
      <c r="J251" s="932">
        <v>135969.17000000001</v>
      </c>
      <c r="K251" s="932">
        <v>237946.05</v>
      </c>
      <c r="L251" s="932">
        <v>164972.31</v>
      </c>
      <c r="M251" s="932">
        <v>288701.53999999998</v>
      </c>
      <c r="N251" s="932">
        <v>201712.82</v>
      </c>
      <c r="O251" s="932">
        <v>352997.43</v>
      </c>
      <c r="P251" s="932">
        <v>239486.31</v>
      </c>
      <c r="Q251" s="932">
        <v>419101.05</v>
      </c>
      <c r="R251" s="932">
        <v>263535.34999999998</v>
      </c>
      <c r="S251" s="932">
        <v>461186.86</v>
      </c>
      <c r="T251" s="932">
        <v>286077.28000000003</v>
      </c>
      <c r="U251" s="932">
        <v>500635.25</v>
      </c>
    </row>
    <row r="252" spans="1:21" ht="14.4">
      <c r="A252" s="931">
        <v>2</v>
      </c>
      <c r="B252" s="931" t="s">
        <v>185</v>
      </c>
      <c r="C252" s="931" t="s">
        <v>186</v>
      </c>
      <c r="D252" s="931" t="s">
        <v>476</v>
      </c>
      <c r="E252" s="931" t="s">
        <v>1032</v>
      </c>
      <c r="F252" s="931">
        <v>3</v>
      </c>
      <c r="G252" s="931" t="s">
        <v>46</v>
      </c>
      <c r="H252" s="932">
        <v>90783.69</v>
      </c>
      <c r="I252" s="932">
        <v>158871.46</v>
      </c>
      <c r="J252" s="932">
        <v>123793.05</v>
      </c>
      <c r="K252" s="932">
        <v>216637.84</v>
      </c>
      <c r="L252" s="932">
        <v>156553.98000000001</v>
      </c>
      <c r="M252" s="932">
        <v>273969.46000000002</v>
      </c>
      <c r="N252" s="932">
        <v>206139.68</v>
      </c>
      <c r="O252" s="932">
        <v>360744.44</v>
      </c>
      <c r="P252" s="932">
        <v>255381.4</v>
      </c>
      <c r="Q252" s="932">
        <v>446917.45</v>
      </c>
      <c r="R252" s="932">
        <v>287699.61</v>
      </c>
      <c r="S252" s="932">
        <v>503474.32</v>
      </c>
      <c r="T252" s="932">
        <v>319610.14</v>
      </c>
      <c r="U252" s="932">
        <v>559317.75</v>
      </c>
    </row>
    <row r="253" spans="1:21" ht="14.4">
      <c r="A253" s="931">
        <v>2</v>
      </c>
      <c r="B253" s="931" t="s">
        <v>185</v>
      </c>
      <c r="C253" s="931" t="s">
        <v>186</v>
      </c>
      <c r="D253" s="931" t="s">
        <v>476</v>
      </c>
      <c r="E253" s="931" t="s">
        <v>1032</v>
      </c>
      <c r="F253" s="931">
        <v>4</v>
      </c>
      <c r="G253" s="931" t="s">
        <v>23</v>
      </c>
      <c r="H253" s="932">
        <v>103663.01</v>
      </c>
      <c r="I253" s="932">
        <v>165860.81</v>
      </c>
      <c r="J253" s="932">
        <v>145128.21</v>
      </c>
      <c r="K253" s="932">
        <v>232205.14</v>
      </c>
      <c r="L253" s="932">
        <v>186593.41</v>
      </c>
      <c r="M253" s="932">
        <v>298549.46999999997</v>
      </c>
      <c r="N253" s="932">
        <v>248791.22</v>
      </c>
      <c r="O253" s="932">
        <v>398065.95</v>
      </c>
      <c r="P253" s="932">
        <v>310989.02</v>
      </c>
      <c r="Q253" s="932">
        <v>497582.44</v>
      </c>
      <c r="R253" s="932">
        <v>352454.23</v>
      </c>
      <c r="S253" s="932">
        <v>563926.77</v>
      </c>
      <c r="T253" s="932">
        <v>393919.43</v>
      </c>
      <c r="U253" s="932">
        <v>630271.09</v>
      </c>
    </row>
    <row r="254" spans="1:21" ht="14.4">
      <c r="A254" s="931">
        <v>2</v>
      </c>
      <c r="B254" s="931" t="s">
        <v>185</v>
      </c>
      <c r="C254" s="931" t="s">
        <v>186</v>
      </c>
      <c r="D254" s="931" t="s">
        <v>476</v>
      </c>
      <c r="E254" s="931" t="s">
        <v>1033</v>
      </c>
      <c r="F254" s="931">
        <v>1</v>
      </c>
      <c r="G254" s="931" t="s">
        <v>171</v>
      </c>
      <c r="H254" s="932">
        <v>123107.03</v>
      </c>
      <c r="I254" s="932">
        <v>215437.3</v>
      </c>
      <c r="J254" s="932">
        <v>159340.94</v>
      </c>
      <c r="K254" s="932">
        <v>278846.64</v>
      </c>
      <c r="L254" s="932">
        <v>190706.11</v>
      </c>
      <c r="M254" s="932">
        <v>333735.69</v>
      </c>
      <c r="N254" s="932">
        <v>227437.94</v>
      </c>
      <c r="O254" s="932">
        <v>398016.39</v>
      </c>
      <c r="P254" s="932">
        <v>268069.55</v>
      </c>
      <c r="Q254" s="932">
        <v>469121.7</v>
      </c>
      <c r="R254" s="932">
        <v>293865.61</v>
      </c>
      <c r="S254" s="932">
        <v>514264.82</v>
      </c>
      <c r="T254" s="932">
        <v>318076.19</v>
      </c>
      <c r="U254" s="932">
        <v>556633.34</v>
      </c>
    </row>
    <row r="255" spans="1:21" ht="14.4">
      <c r="A255" s="931">
        <v>2</v>
      </c>
      <c r="B255" s="931" t="s">
        <v>185</v>
      </c>
      <c r="C255" s="931" t="s">
        <v>186</v>
      </c>
      <c r="D255" s="931" t="s">
        <v>476</v>
      </c>
      <c r="E255" s="931" t="s">
        <v>1033</v>
      </c>
      <c r="F255" s="931">
        <v>2</v>
      </c>
      <c r="G255" s="931" t="s">
        <v>21</v>
      </c>
      <c r="H255" s="932">
        <v>105604.18</v>
      </c>
      <c r="I255" s="932">
        <v>184807.31</v>
      </c>
      <c r="J255" s="932">
        <v>138000.60999999999</v>
      </c>
      <c r="K255" s="932">
        <v>241501.06</v>
      </c>
      <c r="L255" s="932">
        <v>167336.10999999999</v>
      </c>
      <c r="M255" s="932">
        <v>292838.18</v>
      </c>
      <c r="N255" s="932">
        <v>204416.86</v>
      </c>
      <c r="O255" s="932">
        <v>357729.5</v>
      </c>
      <c r="P255" s="932">
        <v>242588.01</v>
      </c>
      <c r="Q255" s="932">
        <v>424529.02</v>
      </c>
      <c r="R255" s="932">
        <v>266888.53000000003</v>
      </c>
      <c r="S255" s="932">
        <v>467054.93</v>
      </c>
      <c r="T255" s="932">
        <v>289636.75</v>
      </c>
      <c r="U255" s="932">
        <v>506864.31</v>
      </c>
    </row>
    <row r="256" spans="1:21" ht="14.4">
      <c r="A256" s="931">
        <v>2</v>
      </c>
      <c r="B256" s="931" t="s">
        <v>185</v>
      </c>
      <c r="C256" s="931" t="s">
        <v>186</v>
      </c>
      <c r="D256" s="931" t="s">
        <v>476</v>
      </c>
      <c r="E256" s="931" t="s">
        <v>1033</v>
      </c>
      <c r="F256" s="931">
        <v>3</v>
      </c>
      <c r="G256" s="931" t="s">
        <v>46</v>
      </c>
      <c r="H256" s="932">
        <v>92503.08</v>
      </c>
      <c r="I256" s="932">
        <v>161880.39000000001</v>
      </c>
      <c r="J256" s="932">
        <v>126225.61</v>
      </c>
      <c r="K256" s="932">
        <v>220894.81</v>
      </c>
      <c r="L256" s="932">
        <v>159701.62</v>
      </c>
      <c r="M256" s="932">
        <v>279477.83</v>
      </c>
      <c r="N256" s="932">
        <v>210356.52</v>
      </c>
      <c r="O256" s="932">
        <v>368123.91</v>
      </c>
      <c r="P256" s="932">
        <v>260670.09</v>
      </c>
      <c r="Q256" s="932">
        <v>456172.66</v>
      </c>
      <c r="R256" s="932">
        <v>293706.78999999998</v>
      </c>
      <c r="S256" s="932">
        <v>513986.89</v>
      </c>
      <c r="T256" s="932">
        <v>326338.95</v>
      </c>
      <c r="U256" s="932">
        <v>571093.16</v>
      </c>
    </row>
    <row r="257" spans="1:21" ht="14.4">
      <c r="A257" s="931">
        <v>2</v>
      </c>
      <c r="B257" s="931" t="s">
        <v>185</v>
      </c>
      <c r="C257" s="931" t="s">
        <v>186</v>
      </c>
      <c r="D257" s="931" t="s">
        <v>476</v>
      </c>
      <c r="E257" s="931" t="s">
        <v>1033</v>
      </c>
      <c r="F257" s="931">
        <v>4</v>
      </c>
      <c r="G257" s="931" t="s">
        <v>23</v>
      </c>
      <c r="H257" s="932">
        <v>104960.78</v>
      </c>
      <c r="I257" s="932">
        <v>167937.25</v>
      </c>
      <c r="J257" s="932">
        <v>146945.09</v>
      </c>
      <c r="K257" s="932">
        <v>235112.15</v>
      </c>
      <c r="L257" s="932">
        <v>188929.41</v>
      </c>
      <c r="M257" s="932">
        <v>302287.05</v>
      </c>
      <c r="N257" s="932">
        <v>251905.87</v>
      </c>
      <c r="O257" s="932">
        <v>403049.41</v>
      </c>
      <c r="P257" s="932">
        <v>314882.34000000003</v>
      </c>
      <c r="Q257" s="932">
        <v>503811.76</v>
      </c>
      <c r="R257" s="932">
        <v>356866.66</v>
      </c>
      <c r="S257" s="932">
        <v>570986.66</v>
      </c>
      <c r="T257" s="932">
        <v>398850.97</v>
      </c>
      <c r="U257" s="932">
        <v>638161.56000000006</v>
      </c>
    </row>
    <row r="258" spans="1:21" ht="14.4">
      <c r="A258" s="931">
        <v>2</v>
      </c>
      <c r="B258" s="931" t="s">
        <v>185</v>
      </c>
      <c r="C258" s="931" t="s">
        <v>186</v>
      </c>
      <c r="D258" s="931" t="s">
        <v>476</v>
      </c>
      <c r="E258" s="931" t="s">
        <v>755</v>
      </c>
      <c r="F258" s="931">
        <v>1</v>
      </c>
      <c r="G258" s="931" t="s">
        <v>171</v>
      </c>
      <c r="H258" s="932">
        <v>124044.25</v>
      </c>
      <c r="I258" s="932">
        <v>217077.43</v>
      </c>
      <c r="J258" s="932">
        <v>160641.82999999999</v>
      </c>
      <c r="K258" s="932">
        <v>281123.20000000001</v>
      </c>
      <c r="L258" s="932">
        <v>192322.56</v>
      </c>
      <c r="M258" s="932">
        <v>336564.47</v>
      </c>
      <c r="N258" s="932">
        <v>229456.64000000001</v>
      </c>
      <c r="O258" s="932">
        <v>401549.11</v>
      </c>
      <c r="P258" s="932">
        <v>270534.09999999998</v>
      </c>
      <c r="Q258" s="932">
        <v>473434.68</v>
      </c>
      <c r="R258" s="932">
        <v>296613.78000000003</v>
      </c>
      <c r="S258" s="932">
        <v>519074.12</v>
      </c>
      <c r="T258" s="932">
        <v>321125.99</v>
      </c>
      <c r="U258" s="932">
        <v>561970.48</v>
      </c>
    </row>
    <row r="259" spans="1:21" ht="14.4">
      <c r="A259" s="931">
        <v>2</v>
      </c>
      <c r="B259" s="931" t="s">
        <v>185</v>
      </c>
      <c r="C259" s="931" t="s">
        <v>186</v>
      </c>
      <c r="D259" s="931" t="s">
        <v>476</v>
      </c>
      <c r="E259" s="931" t="s">
        <v>755</v>
      </c>
      <c r="F259" s="931">
        <v>2</v>
      </c>
      <c r="G259" s="931" t="s">
        <v>21</v>
      </c>
      <c r="H259" s="932">
        <v>105998.67</v>
      </c>
      <c r="I259" s="932">
        <v>185497.68</v>
      </c>
      <c r="J259" s="932">
        <v>138639.78</v>
      </c>
      <c r="K259" s="932">
        <v>242619.62</v>
      </c>
      <c r="L259" s="932">
        <v>168227.9</v>
      </c>
      <c r="M259" s="932">
        <v>294398.83</v>
      </c>
      <c r="N259" s="932">
        <v>205721.72</v>
      </c>
      <c r="O259" s="932">
        <v>360013.01</v>
      </c>
      <c r="P259" s="932">
        <v>244262.44</v>
      </c>
      <c r="Q259" s="932">
        <v>427459.28</v>
      </c>
      <c r="R259" s="932">
        <v>268800.2</v>
      </c>
      <c r="S259" s="932">
        <v>470400.36</v>
      </c>
      <c r="T259" s="932">
        <v>291804.7</v>
      </c>
      <c r="U259" s="932">
        <v>510658.23</v>
      </c>
    </row>
    <row r="260" spans="1:21" ht="14.4">
      <c r="A260" s="931">
        <v>2</v>
      </c>
      <c r="B260" s="931" t="s">
        <v>185</v>
      </c>
      <c r="C260" s="931" t="s">
        <v>186</v>
      </c>
      <c r="D260" s="931" t="s">
        <v>476</v>
      </c>
      <c r="E260" s="931" t="s">
        <v>755</v>
      </c>
      <c r="F260" s="931">
        <v>3</v>
      </c>
      <c r="G260" s="931" t="s">
        <v>46</v>
      </c>
      <c r="H260" s="932">
        <v>92511.69</v>
      </c>
      <c r="I260" s="932">
        <v>161895.46</v>
      </c>
      <c r="J260" s="932">
        <v>126136</v>
      </c>
      <c r="K260" s="932">
        <v>220738</v>
      </c>
      <c r="L260" s="932">
        <v>159506.15</v>
      </c>
      <c r="M260" s="932">
        <v>279135.76</v>
      </c>
      <c r="N260" s="932">
        <v>210015.93</v>
      </c>
      <c r="O260" s="932">
        <v>367527.87</v>
      </c>
      <c r="P260" s="932">
        <v>260173.79</v>
      </c>
      <c r="Q260" s="932">
        <v>455304.13</v>
      </c>
      <c r="R260" s="932">
        <v>293091</v>
      </c>
      <c r="S260" s="932">
        <v>512909.25</v>
      </c>
      <c r="T260" s="932">
        <v>325591.13</v>
      </c>
      <c r="U260" s="932">
        <v>569784.47</v>
      </c>
    </row>
    <row r="261" spans="1:21" ht="14.4">
      <c r="A261" s="931">
        <v>2</v>
      </c>
      <c r="B261" s="931" t="s">
        <v>185</v>
      </c>
      <c r="C261" s="931" t="s">
        <v>186</v>
      </c>
      <c r="D261" s="931" t="s">
        <v>476</v>
      </c>
      <c r="E261" s="931" t="s">
        <v>755</v>
      </c>
      <c r="F261" s="931">
        <v>4</v>
      </c>
      <c r="G261" s="931" t="s">
        <v>23</v>
      </c>
      <c r="H261" s="932">
        <v>105737.19</v>
      </c>
      <c r="I261" s="932">
        <v>169179.5</v>
      </c>
      <c r="J261" s="932">
        <v>148032.06</v>
      </c>
      <c r="K261" s="932">
        <v>236851.3</v>
      </c>
      <c r="L261" s="932">
        <v>190326.93</v>
      </c>
      <c r="M261" s="932">
        <v>304523.09999999998</v>
      </c>
      <c r="N261" s="932">
        <v>253769.25</v>
      </c>
      <c r="O261" s="932">
        <v>406030.8</v>
      </c>
      <c r="P261" s="932">
        <v>317211.56</v>
      </c>
      <c r="Q261" s="932">
        <v>507538.5</v>
      </c>
      <c r="R261" s="932">
        <v>359506.43</v>
      </c>
      <c r="S261" s="932">
        <v>575210.30000000005</v>
      </c>
      <c r="T261" s="932">
        <v>401801.3</v>
      </c>
      <c r="U261" s="932">
        <v>642882.1</v>
      </c>
    </row>
    <row r="262" spans="1:21" ht="14.4">
      <c r="A262" s="931">
        <v>2</v>
      </c>
      <c r="B262" s="931" t="s">
        <v>185</v>
      </c>
      <c r="C262" s="931" t="s">
        <v>186</v>
      </c>
      <c r="D262" s="931" t="s">
        <v>476</v>
      </c>
      <c r="E262" s="931" t="s">
        <v>1034</v>
      </c>
      <c r="F262" s="931">
        <v>1</v>
      </c>
      <c r="G262" s="931" t="s">
        <v>171</v>
      </c>
      <c r="H262" s="932">
        <v>121620.92</v>
      </c>
      <c r="I262" s="932">
        <v>212836.61</v>
      </c>
      <c r="J262" s="932">
        <v>157462.74</v>
      </c>
      <c r="K262" s="932">
        <v>275559.78999999998</v>
      </c>
      <c r="L262" s="932">
        <v>188488.9</v>
      </c>
      <c r="M262" s="932">
        <v>329855.57</v>
      </c>
      <c r="N262" s="932">
        <v>224840.58</v>
      </c>
      <c r="O262" s="932">
        <v>393471.01</v>
      </c>
      <c r="P262" s="932">
        <v>265052.14</v>
      </c>
      <c r="Q262" s="932">
        <v>463841.25</v>
      </c>
      <c r="R262" s="932">
        <v>290581.82</v>
      </c>
      <c r="S262" s="932">
        <v>508518.18</v>
      </c>
      <c r="T262" s="932">
        <v>314560.67</v>
      </c>
      <c r="U262" s="932">
        <v>550481.16</v>
      </c>
    </row>
    <row r="263" spans="1:21" ht="14.4">
      <c r="A263" s="931">
        <v>2</v>
      </c>
      <c r="B263" s="931" t="s">
        <v>185</v>
      </c>
      <c r="C263" s="931" t="s">
        <v>186</v>
      </c>
      <c r="D263" s="931" t="s">
        <v>476</v>
      </c>
      <c r="E263" s="931" t="s">
        <v>1034</v>
      </c>
      <c r="F263" s="931">
        <v>2</v>
      </c>
      <c r="G263" s="931" t="s">
        <v>21</v>
      </c>
      <c r="H263" s="932">
        <v>104118.07</v>
      </c>
      <c r="I263" s="932">
        <v>182206.62</v>
      </c>
      <c r="J263" s="932">
        <v>136122.41</v>
      </c>
      <c r="K263" s="932">
        <v>238214.22</v>
      </c>
      <c r="L263" s="932">
        <v>165118.89000000001</v>
      </c>
      <c r="M263" s="932">
        <v>288958.06</v>
      </c>
      <c r="N263" s="932">
        <v>201819.49</v>
      </c>
      <c r="O263" s="932">
        <v>353184.12</v>
      </c>
      <c r="P263" s="932">
        <v>239570.61</v>
      </c>
      <c r="Q263" s="932">
        <v>419248.57</v>
      </c>
      <c r="R263" s="932">
        <v>263604.74</v>
      </c>
      <c r="S263" s="932">
        <v>461308.29</v>
      </c>
      <c r="T263" s="932">
        <v>286121.21999999997</v>
      </c>
      <c r="U263" s="932">
        <v>500712.14</v>
      </c>
    </row>
    <row r="264" spans="1:21" ht="14.4">
      <c r="A264" s="931">
        <v>2</v>
      </c>
      <c r="B264" s="931" t="s">
        <v>185</v>
      </c>
      <c r="C264" s="931" t="s">
        <v>186</v>
      </c>
      <c r="D264" s="931" t="s">
        <v>476</v>
      </c>
      <c r="E264" s="931" t="s">
        <v>1034</v>
      </c>
      <c r="F264" s="931">
        <v>3</v>
      </c>
      <c r="G264" s="931" t="s">
        <v>46</v>
      </c>
      <c r="H264" s="932">
        <v>91027.47</v>
      </c>
      <c r="I264" s="932">
        <v>159298.07999999999</v>
      </c>
      <c r="J264" s="932">
        <v>124159.76</v>
      </c>
      <c r="K264" s="932">
        <v>217279.58</v>
      </c>
      <c r="L264" s="932">
        <v>157045.53</v>
      </c>
      <c r="M264" s="932">
        <v>274829.68</v>
      </c>
      <c r="N264" s="932">
        <v>206815.07</v>
      </c>
      <c r="O264" s="932">
        <v>361926.37</v>
      </c>
      <c r="P264" s="932">
        <v>256243.28</v>
      </c>
      <c r="Q264" s="932">
        <v>448425.74</v>
      </c>
      <c r="R264" s="932">
        <v>288689.74</v>
      </c>
      <c r="S264" s="932">
        <v>505207.03999999998</v>
      </c>
      <c r="T264" s="932">
        <v>320731.65000000002</v>
      </c>
      <c r="U264" s="932">
        <v>561280.39</v>
      </c>
    </row>
    <row r="265" spans="1:21" ht="14.4">
      <c r="A265" s="931">
        <v>2</v>
      </c>
      <c r="B265" s="931" t="s">
        <v>185</v>
      </c>
      <c r="C265" s="931" t="s">
        <v>186</v>
      </c>
      <c r="D265" s="931" t="s">
        <v>476</v>
      </c>
      <c r="E265" s="931" t="s">
        <v>1034</v>
      </c>
      <c r="F265" s="931">
        <v>4</v>
      </c>
      <c r="G265" s="931" t="s">
        <v>23</v>
      </c>
      <c r="H265" s="932">
        <v>103682.03</v>
      </c>
      <c r="I265" s="932">
        <v>165891.25</v>
      </c>
      <c r="J265" s="932">
        <v>145154.85</v>
      </c>
      <c r="K265" s="932">
        <v>232247.76</v>
      </c>
      <c r="L265" s="932">
        <v>186627.66</v>
      </c>
      <c r="M265" s="932">
        <v>298604.26</v>
      </c>
      <c r="N265" s="932">
        <v>248836.88</v>
      </c>
      <c r="O265" s="932">
        <v>398139.01</v>
      </c>
      <c r="P265" s="932">
        <v>311046.09999999998</v>
      </c>
      <c r="Q265" s="932">
        <v>497673.76</v>
      </c>
      <c r="R265" s="932">
        <v>352518.91</v>
      </c>
      <c r="S265" s="932">
        <v>564030.26</v>
      </c>
      <c r="T265" s="932">
        <v>393991.72</v>
      </c>
      <c r="U265" s="932">
        <v>630386.77</v>
      </c>
    </row>
    <row r="266" spans="1:21" ht="14.4">
      <c r="A266" s="931">
        <v>2</v>
      </c>
      <c r="B266" s="931" t="s">
        <v>185</v>
      </c>
      <c r="C266" s="931" t="s">
        <v>186</v>
      </c>
      <c r="D266" s="931" t="s">
        <v>476</v>
      </c>
      <c r="E266" s="931" t="s">
        <v>756</v>
      </c>
      <c r="F266" s="931">
        <v>1</v>
      </c>
      <c r="G266" s="931" t="s">
        <v>171</v>
      </c>
      <c r="H266" s="932">
        <v>119666.2</v>
      </c>
      <c r="I266" s="932">
        <v>209415.84</v>
      </c>
      <c r="J266" s="932">
        <v>154934.09</v>
      </c>
      <c r="K266" s="932">
        <v>271134.65999999997</v>
      </c>
      <c r="L266" s="932">
        <v>185463.45</v>
      </c>
      <c r="M266" s="932">
        <v>324561.05</v>
      </c>
      <c r="N266" s="932">
        <v>221233.86</v>
      </c>
      <c r="O266" s="932">
        <v>387159.26</v>
      </c>
      <c r="P266" s="932">
        <v>260802.45</v>
      </c>
      <c r="Q266" s="932">
        <v>456404.29</v>
      </c>
      <c r="R266" s="932">
        <v>285923.93</v>
      </c>
      <c r="S266" s="932">
        <v>500366.87</v>
      </c>
      <c r="T266" s="932">
        <v>309520.23</v>
      </c>
      <c r="U266" s="932">
        <v>541660.41</v>
      </c>
    </row>
    <row r="267" spans="1:21" ht="14.4">
      <c r="A267" s="931">
        <v>2</v>
      </c>
      <c r="B267" s="931" t="s">
        <v>185</v>
      </c>
      <c r="C267" s="931" t="s">
        <v>186</v>
      </c>
      <c r="D267" s="931" t="s">
        <v>476</v>
      </c>
      <c r="E267" s="931" t="s">
        <v>756</v>
      </c>
      <c r="F267" s="931">
        <v>2</v>
      </c>
      <c r="G267" s="931" t="s">
        <v>21</v>
      </c>
      <c r="H267" s="932">
        <v>102434.71</v>
      </c>
      <c r="I267" s="932">
        <v>179260.74</v>
      </c>
      <c r="J267" s="932">
        <v>133924.62</v>
      </c>
      <c r="K267" s="932">
        <v>234368.09</v>
      </c>
      <c r="L267" s="932">
        <v>162455.78</v>
      </c>
      <c r="M267" s="932">
        <v>284297.61</v>
      </c>
      <c r="N267" s="932">
        <v>198569.7</v>
      </c>
      <c r="O267" s="932">
        <v>347496.97</v>
      </c>
      <c r="P267" s="932">
        <v>235715.98</v>
      </c>
      <c r="Q267" s="932">
        <v>412502.97</v>
      </c>
      <c r="R267" s="932">
        <v>259365.1</v>
      </c>
      <c r="S267" s="932">
        <v>453888.92</v>
      </c>
      <c r="T267" s="932">
        <v>281521.71000000002</v>
      </c>
      <c r="U267" s="932">
        <v>492663</v>
      </c>
    </row>
    <row r="268" spans="1:21" ht="14.4">
      <c r="A268" s="931">
        <v>2</v>
      </c>
      <c r="B268" s="931" t="s">
        <v>185</v>
      </c>
      <c r="C268" s="931" t="s">
        <v>186</v>
      </c>
      <c r="D268" s="931" t="s">
        <v>476</v>
      </c>
      <c r="E268" s="931" t="s">
        <v>756</v>
      </c>
      <c r="F268" s="931">
        <v>3</v>
      </c>
      <c r="G268" s="931" t="s">
        <v>46</v>
      </c>
      <c r="H268" s="932">
        <v>89547.56</v>
      </c>
      <c r="I268" s="932">
        <v>156708.23000000001</v>
      </c>
      <c r="J268" s="932">
        <v>122138.71</v>
      </c>
      <c r="K268" s="932">
        <v>213742.74</v>
      </c>
      <c r="L268" s="932">
        <v>154487.17000000001</v>
      </c>
      <c r="M268" s="932">
        <v>270352.53999999998</v>
      </c>
      <c r="N268" s="932">
        <v>203443.91</v>
      </c>
      <c r="O268" s="932">
        <v>356026.83</v>
      </c>
      <c r="P268" s="932">
        <v>252064.6</v>
      </c>
      <c r="Q268" s="932">
        <v>441113.05</v>
      </c>
      <c r="R268" s="932">
        <v>283980.56</v>
      </c>
      <c r="S268" s="932">
        <v>496965.98</v>
      </c>
      <c r="T268" s="932">
        <v>315498.23999999999</v>
      </c>
      <c r="U268" s="932">
        <v>552121.93000000005</v>
      </c>
    </row>
    <row r="269" spans="1:21" ht="14.4">
      <c r="A269" s="931">
        <v>2</v>
      </c>
      <c r="B269" s="931" t="s">
        <v>185</v>
      </c>
      <c r="C269" s="931" t="s">
        <v>186</v>
      </c>
      <c r="D269" s="931" t="s">
        <v>476</v>
      </c>
      <c r="E269" s="931" t="s">
        <v>756</v>
      </c>
      <c r="F269" s="931">
        <v>4</v>
      </c>
      <c r="G269" s="931" t="s">
        <v>23</v>
      </c>
      <c r="H269" s="932">
        <v>102015.08</v>
      </c>
      <c r="I269" s="932">
        <v>163224.13</v>
      </c>
      <c r="J269" s="932">
        <v>142821.10999999999</v>
      </c>
      <c r="K269" s="932">
        <v>228513.78</v>
      </c>
      <c r="L269" s="932">
        <v>183627.14</v>
      </c>
      <c r="M269" s="932">
        <v>293803.43</v>
      </c>
      <c r="N269" s="932">
        <v>244836.19</v>
      </c>
      <c r="O269" s="932">
        <v>391737.91</v>
      </c>
      <c r="P269" s="932">
        <v>306045.24</v>
      </c>
      <c r="Q269" s="932">
        <v>489672.39</v>
      </c>
      <c r="R269" s="932">
        <v>346851.27</v>
      </c>
      <c r="S269" s="932">
        <v>554962.04</v>
      </c>
      <c r="T269" s="932">
        <v>387657.3</v>
      </c>
      <c r="U269" s="932">
        <v>620251.68999999994</v>
      </c>
    </row>
    <row r="270" spans="1:21" ht="14.4">
      <c r="A270" s="931">
        <v>2</v>
      </c>
      <c r="B270" s="931" t="s">
        <v>185</v>
      </c>
      <c r="C270" s="931" t="s">
        <v>186</v>
      </c>
      <c r="D270" s="931" t="s">
        <v>476</v>
      </c>
      <c r="E270" s="931" t="s">
        <v>757</v>
      </c>
      <c r="F270" s="931">
        <v>1</v>
      </c>
      <c r="G270" s="931" t="s">
        <v>171</v>
      </c>
      <c r="H270" s="932">
        <v>115301.54</v>
      </c>
      <c r="I270" s="932">
        <v>201777.7</v>
      </c>
      <c r="J270" s="932">
        <v>149214.19</v>
      </c>
      <c r="K270" s="932">
        <v>261124.83</v>
      </c>
      <c r="L270" s="932">
        <v>178569.79</v>
      </c>
      <c r="M270" s="932">
        <v>312497.14</v>
      </c>
      <c r="N270" s="932">
        <v>212939.33</v>
      </c>
      <c r="O270" s="932">
        <v>372643.83</v>
      </c>
      <c r="P270" s="932">
        <v>250957.59</v>
      </c>
      <c r="Q270" s="932">
        <v>439175.79</v>
      </c>
      <c r="R270" s="932">
        <v>275094.36</v>
      </c>
      <c r="S270" s="932">
        <v>481415.13</v>
      </c>
      <c r="T270" s="932">
        <v>297737.99</v>
      </c>
      <c r="U270" s="932">
        <v>521041.47</v>
      </c>
    </row>
    <row r="271" spans="1:21" ht="14.4">
      <c r="A271" s="931">
        <v>2</v>
      </c>
      <c r="B271" s="931" t="s">
        <v>185</v>
      </c>
      <c r="C271" s="931" t="s">
        <v>186</v>
      </c>
      <c r="D271" s="931" t="s">
        <v>476</v>
      </c>
      <c r="E271" s="931" t="s">
        <v>757</v>
      </c>
      <c r="F271" s="931">
        <v>2</v>
      </c>
      <c r="G271" s="931" t="s">
        <v>21</v>
      </c>
      <c r="H271" s="932">
        <v>99019.82</v>
      </c>
      <c r="I271" s="932">
        <v>173284.69</v>
      </c>
      <c r="J271" s="932">
        <v>129362.72</v>
      </c>
      <c r="K271" s="932">
        <v>226384.76</v>
      </c>
      <c r="L271" s="932">
        <v>156830.26</v>
      </c>
      <c r="M271" s="932">
        <v>274452.95</v>
      </c>
      <c r="N271" s="932">
        <v>191524.37</v>
      </c>
      <c r="O271" s="932">
        <v>335167.65000000002</v>
      </c>
      <c r="P271" s="932">
        <v>227253.84</v>
      </c>
      <c r="Q271" s="932">
        <v>397694.23</v>
      </c>
      <c r="R271" s="932">
        <v>249999.4</v>
      </c>
      <c r="S271" s="932">
        <v>437498.95</v>
      </c>
      <c r="T271" s="932">
        <v>271282.69</v>
      </c>
      <c r="U271" s="932">
        <v>474744.7</v>
      </c>
    </row>
    <row r="272" spans="1:21" ht="14.4">
      <c r="A272" s="931">
        <v>2</v>
      </c>
      <c r="B272" s="931" t="s">
        <v>185</v>
      </c>
      <c r="C272" s="931" t="s">
        <v>186</v>
      </c>
      <c r="D272" s="931" t="s">
        <v>476</v>
      </c>
      <c r="E272" s="931" t="s">
        <v>757</v>
      </c>
      <c r="F272" s="931">
        <v>3</v>
      </c>
      <c r="G272" s="931" t="s">
        <v>46</v>
      </c>
      <c r="H272" s="932">
        <v>86827.21</v>
      </c>
      <c r="I272" s="932">
        <v>151947.62</v>
      </c>
      <c r="J272" s="932">
        <v>118508.14</v>
      </c>
      <c r="K272" s="932">
        <v>207389.25</v>
      </c>
      <c r="L272" s="932">
        <v>149959.75</v>
      </c>
      <c r="M272" s="932">
        <v>262429.57</v>
      </c>
      <c r="N272" s="932">
        <v>197547.3</v>
      </c>
      <c r="O272" s="932">
        <v>345707.77</v>
      </c>
      <c r="P272" s="932">
        <v>244817.32</v>
      </c>
      <c r="Q272" s="932">
        <v>428430.31</v>
      </c>
      <c r="R272" s="932">
        <v>275860.27</v>
      </c>
      <c r="S272" s="932">
        <v>482755.47</v>
      </c>
      <c r="T272" s="932">
        <v>306526.90000000002</v>
      </c>
      <c r="U272" s="932">
        <v>536422.06999999995</v>
      </c>
    </row>
    <row r="273" spans="1:21" ht="14.4">
      <c r="A273" s="931">
        <v>2</v>
      </c>
      <c r="B273" s="931" t="s">
        <v>185</v>
      </c>
      <c r="C273" s="931" t="s">
        <v>186</v>
      </c>
      <c r="D273" s="931" t="s">
        <v>476</v>
      </c>
      <c r="E273" s="931" t="s">
        <v>757</v>
      </c>
      <c r="F273" s="931">
        <v>4</v>
      </c>
      <c r="G273" s="931" t="s">
        <v>23</v>
      </c>
      <c r="H273" s="932">
        <v>98312.01</v>
      </c>
      <c r="I273" s="932">
        <v>157299.21</v>
      </c>
      <c r="J273" s="932">
        <v>137636.81</v>
      </c>
      <c r="K273" s="932">
        <v>220218.9</v>
      </c>
      <c r="L273" s="932">
        <v>176961.61</v>
      </c>
      <c r="M273" s="932">
        <v>283138.58</v>
      </c>
      <c r="N273" s="932">
        <v>235948.82</v>
      </c>
      <c r="O273" s="932">
        <v>377518.11</v>
      </c>
      <c r="P273" s="932">
        <v>294936.02</v>
      </c>
      <c r="Q273" s="932">
        <v>471897.64</v>
      </c>
      <c r="R273" s="932">
        <v>334260.82</v>
      </c>
      <c r="S273" s="932">
        <v>534817.32999999996</v>
      </c>
      <c r="T273" s="932">
        <v>373585.63</v>
      </c>
      <c r="U273" s="932">
        <v>597737.01</v>
      </c>
    </row>
    <row r="274" spans="1:21" ht="14.4">
      <c r="A274" s="931">
        <v>2</v>
      </c>
      <c r="B274" s="931" t="s">
        <v>185</v>
      </c>
      <c r="C274" s="931" t="s">
        <v>174</v>
      </c>
      <c r="D274" s="931" t="s">
        <v>477</v>
      </c>
      <c r="E274" s="931" t="s">
        <v>238</v>
      </c>
      <c r="F274" s="931">
        <v>1</v>
      </c>
      <c r="G274" s="931" t="s">
        <v>171</v>
      </c>
      <c r="H274" s="932">
        <v>104510.45</v>
      </c>
      <c r="I274" s="932">
        <v>182893.29</v>
      </c>
      <c r="J274" s="932">
        <v>135343.23000000001</v>
      </c>
      <c r="K274" s="932">
        <v>236850.64</v>
      </c>
      <c r="L274" s="932">
        <v>162033.63</v>
      </c>
      <c r="M274" s="932">
        <v>283558.84999999998</v>
      </c>
      <c r="N274" s="932">
        <v>193317.77</v>
      </c>
      <c r="O274" s="932">
        <v>338306.1</v>
      </c>
      <c r="P274" s="932">
        <v>227924.06</v>
      </c>
      <c r="Q274" s="932">
        <v>398867.1</v>
      </c>
      <c r="R274" s="932">
        <v>249895.24</v>
      </c>
      <c r="S274" s="932">
        <v>437316.67</v>
      </c>
      <c r="T274" s="932">
        <v>270545.23</v>
      </c>
      <c r="U274" s="932">
        <v>473454.15</v>
      </c>
    </row>
    <row r="275" spans="1:21" ht="14.4">
      <c r="A275" s="931">
        <v>2</v>
      </c>
      <c r="B275" s="931" t="s">
        <v>185</v>
      </c>
      <c r="C275" s="931" t="s">
        <v>174</v>
      </c>
      <c r="D275" s="931" t="s">
        <v>477</v>
      </c>
      <c r="E275" s="931" t="s">
        <v>238</v>
      </c>
      <c r="F275" s="931">
        <v>2</v>
      </c>
      <c r="G275" s="931" t="s">
        <v>21</v>
      </c>
      <c r="H275" s="932">
        <v>89314.18</v>
      </c>
      <c r="I275" s="932">
        <v>156299.81</v>
      </c>
      <c r="J275" s="932">
        <v>116815.19</v>
      </c>
      <c r="K275" s="932">
        <v>204426.58</v>
      </c>
      <c r="L275" s="932">
        <v>141743.39000000001</v>
      </c>
      <c r="M275" s="932">
        <v>248050.94</v>
      </c>
      <c r="N275" s="932">
        <v>173330.47</v>
      </c>
      <c r="O275" s="932">
        <v>303328.33</v>
      </c>
      <c r="P275" s="932">
        <v>205800.56</v>
      </c>
      <c r="Q275" s="932">
        <v>360150.97</v>
      </c>
      <c r="R275" s="932">
        <v>226473.28</v>
      </c>
      <c r="S275" s="932">
        <v>396328.24</v>
      </c>
      <c r="T275" s="932">
        <v>245853.62</v>
      </c>
      <c r="U275" s="932">
        <v>430243.83</v>
      </c>
    </row>
    <row r="276" spans="1:21" ht="14.4">
      <c r="A276" s="931">
        <v>2</v>
      </c>
      <c r="B276" s="931" t="s">
        <v>185</v>
      </c>
      <c r="C276" s="931" t="s">
        <v>174</v>
      </c>
      <c r="D276" s="931" t="s">
        <v>477</v>
      </c>
      <c r="E276" s="931" t="s">
        <v>238</v>
      </c>
      <c r="F276" s="931">
        <v>3</v>
      </c>
      <c r="G276" s="931" t="s">
        <v>46</v>
      </c>
      <c r="H276" s="932">
        <v>77956.36</v>
      </c>
      <c r="I276" s="932">
        <v>136423.62</v>
      </c>
      <c r="J276" s="932">
        <v>106292.27</v>
      </c>
      <c r="K276" s="932">
        <v>186011.48</v>
      </c>
      <c r="L276" s="932">
        <v>134414.16</v>
      </c>
      <c r="M276" s="932">
        <v>235224.77</v>
      </c>
      <c r="N276" s="932">
        <v>176979.77</v>
      </c>
      <c r="O276" s="932">
        <v>309714.59999999998</v>
      </c>
      <c r="P276" s="932">
        <v>219249.03</v>
      </c>
      <c r="Q276" s="932">
        <v>383685.81</v>
      </c>
      <c r="R276" s="932">
        <v>246989.5</v>
      </c>
      <c r="S276" s="932">
        <v>432231.63</v>
      </c>
      <c r="T276" s="932">
        <v>274378.74</v>
      </c>
      <c r="U276" s="932">
        <v>480162.79</v>
      </c>
    </row>
    <row r="277" spans="1:21" ht="14.4">
      <c r="A277" s="931">
        <v>2</v>
      </c>
      <c r="B277" s="931" t="s">
        <v>185</v>
      </c>
      <c r="C277" s="931" t="s">
        <v>174</v>
      </c>
      <c r="D277" s="931" t="s">
        <v>477</v>
      </c>
      <c r="E277" s="931" t="s">
        <v>238</v>
      </c>
      <c r="F277" s="931">
        <v>4</v>
      </c>
      <c r="G277" s="931" t="s">
        <v>23</v>
      </c>
      <c r="H277" s="932">
        <v>89086.71</v>
      </c>
      <c r="I277" s="932">
        <v>142538.73000000001</v>
      </c>
      <c r="J277" s="932">
        <v>124721.39</v>
      </c>
      <c r="K277" s="932">
        <v>199554.22</v>
      </c>
      <c r="L277" s="932">
        <v>160356.07</v>
      </c>
      <c r="M277" s="932">
        <v>256569.72</v>
      </c>
      <c r="N277" s="932">
        <v>213808.09</v>
      </c>
      <c r="O277" s="932">
        <v>342092.95</v>
      </c>
      <c r="P277" s="932">
        <v>267260.12</v>
      </c>
      <c r="Q277" s="932">
        <v>427616.19</v>
      </c>
      <c r="R277" s="932">
        <v>302894.8</v>
      </c>
      <c r="S277" s="932">
        <v>484631.68</v>
      </c>
      <c r="T277" s="932">
        <v>338529.48</v>
      </c>
      <c r="U277" s="932">
        <v>541647.18000000005</v>
      </c>
    </row>
    <row r="278" spans="1:21" ht="14.4">
      <c r="A278" s="931">
        <v>2</v>
      </c>
      <c r="B278" s="931" t="s">
        <v>185</v>
      </c>
      <c r="C278" s="931" t="s">
        <v>174</v>
      </c>
      <c r="D278" s="931" t="s">
        <v>477</v>
      </c>
      <c r="E278" s="931" t="s">
        <v>758</v>
      </c>
      <c r="F278" s="931">
        <v>1</v>
      </c>
      <c r="G278" s="931" t="s">
        <v>171</v>
      </c>
      <c r="H278" s="932">
        <v>98204.46</v>
      </c>
      <c r="I278" s="932">
        <v>171857.8</v>
      </c>
      <c r="J278" s="932">
        <v>127082.48</v>
      </c>
      <c r="K278" s="932">
        <v>222394.35</v>
      </c>
      <c r="L278" s="932">
        <v>152079.95000000001</v>
      </c>
      <c r="M278" s="932">
        <v>266139.92</v>
      </c>
      <c r="N278" s="932">
        <v>181344.74</v>
      </c>
      <c r="O278" s="932">
        <v>317353.3</v>
      </c>
      <c r="P278" s="932">
        <v>213716.27</v>
      </c>
      <c r="Q278" s="932">
        <v>374003.48</v>
      </c>
      <c r="R278" s="932">
        <v>234268.04</v>
      </c>
      <c r="S278" s="932">
        <v>409969.08</v>
      </c>
      <c r="T278" s="932">
        <v>253546.02</v>
      </c>
      <c r="U278" s="932">
        <v>443705.54</v>
      </c>
    </row>
    <row r="279" spans="1:21" ht="14.4">
      <c r="A279" s="931">
        <v>2</v>
      </c>
      <c r="B279" s="931" t="s">
        <v>185</v>
      </c>
      <c r="C279" s="931" t="s">
        <v>174</v>
      </c>
      <c r="D279" s="931" t="s">
        <v>477</v>
      </c>
      <c r="E279" s="931" t="s">
        <v>758</v>
      </c>
      <c r="F279" s="931">
        <v>2</v>
      </c>
      <c r="G279" s="931" t="s">
        <v>21</v>
      </c>
      <c r="H279" s="932">
        <v>84365</v>
      </c>
      <c r="I279" s="932">
        <v>147638.74</v>
      </c>
      <c r="J279" s="932">
        <v>110208.74</v>
      </c>
      <c r="K279" s="932">
        <v>192865.29</v>
      </c>
      <c r="L279" s="932">
        <v>133601.35</v>
      </c>
      <c r="M279" s="932">
        <v>233802.36</v>
      </c>
      <c r="N279" s="932">
        <v>163142.03</v>
      </c>
      <c r="O279" s="932">
        <v>285498.55</v>
      </c>
      <c r="P279" s="932">
        <v>193568.09</v>
      </c>
      <c r="Q279" s="932">
        <v>338744.15</v>
      </c>
      <c r="R279" s="932">
        <v>212937.33</v>
      </c>
      <c r="S279" s="932">
        <v>372640.33</v>
      </c>
      <c r="T279" s="932">
        <v>231059.02</v>
      </c>
      <c r="U279" s="932">
        <v>404353.28000000003</v>
      </c>
    </row>
    <row r="280" spans="1:21" ht="14.4">
      <c r="A280" s="931">
        <v>2</v>
      </c>
      <c r="B280" s="931" t="s">
        <v>185</v>
      </c>
      <c r="C280" s="931" t="s">
        <v>174</v>
      </c>
      <c r="D280" s="931" t="s">
        <v>477</v>
      </c>
      <c r="E280" s="931" t="s">
        <v>758</v>
      </c>
      <c r="F280" s="931">
        <v>3</v>
      </c>
      <c r="G280" s="931" t="s">
        <v>46</v>
      </c>
      <c r="H280" s="932">
        <v>73999.88</v>
      </c>
      <c r="I280" s="932">
        <v>129499.79</v>
      </c>
      <c r="J280" s="932">
        <v>101007.37</v>
      </c>
      <c r="K280" s="932">
        <v>176762.9</v>
      </c>
      <c r="L280" s="932">
        <v>127819.94</v>
      </c>
      <c r="M280" s="932">
        <v>223684.89</v>
      </c>
      <c r="N280" s="932">
        <v>168387.4</v>
      </c>
      <c r="O280" s="932">
        <v>294677.95</v>
      </c>
      <c r="P280" s="932">
        <v>208684.97</v>
      </c>
      <c r="Q280" s="932">
        <v>365198.69</v>
      </c>
      <c r="R280" s="932">
        <v>235150.17</v>
      </c>
      <c r="S280" s="932">
        <v>411512.8</v>
      </c>
      <c r="T280" s="932">
        <v>261295.51</v>
      </c>
      <c r="U280" s="932">
        <v>457267.14</v>
      </c>
    </row>
    <row r="281" spans="1:21" ht="14.4">
      <c r="A281" s="931">
        <v>2</v>
      </c>
      <c r="B281" s="931" t="s">
        <v>185</v>
      </c>
      <c r="C281" s="931" t="s">
        <v>174</v>
      </c>
      <c r="D281" s="931" t="s">
        <v>477</v>
      </c>
      <c r="E281" s="931" t="s">
        <v>758</v>
      </c>
      <c r="F281" s="931">
        <v>4</v>
      </c>
      <c r="G281" s="931" t="s">
        <v>23</v>
      </c>
      <c r="H281" s="932">
        <v>83735.710000000006</v>
      </c>
      <c r="I281" s="932">
        <v>133977.13</v>
      </c>
      <c r="J281" s="932">
        <v>117229.99</v>
      </c>
      <c r="K281" s="932">
        <v>187567.98</v>
      </c>
      <c r="L281" s="932">
        <v>150724.26999999999</v>
      </c>
      <c r="M281" s="932">
        <v>241158.83</v>
      </c>
      <c r="N281" s="932">
        <v>200965.69</v>
      </c>
      <c r="O281" s="932">
        <v>321545.11</v>
      </c>
      <c r="P281" s="932">
        <v>251207.12</v>
      </c>
      <c r="Q281" s="932">
        <v>401931.39</v>
      </c>
      <c r="R281" s="932">
        <v>284701.40000000002</v>
      </c>
      <c r="S281" s="932">
        <v>455522.24</v>
      </c>
      <c r="T281" s="932">
        <v>318195.68</v>
      </c>
      <c r="U281" s="932">
        <v>509113.09</v>
      </c>
    </row>
    <row r="282" spans="1:21" ht="14.4">
      <c r="A282" s="931">
        <v>2</v>
      </c>
      <c r="B282" s="931" t="s">
        <v>185</v>
      </c>
      <c r="C282" s="931" t="s">
        <v>174</v>
      </c>
      <c r="D282" s="931" t="s">
        <v>477</v>
      </c>
      <c r="E282" s="931" t="s">
        <v>1035</v>
      </c>
      <c r="F282" s="931">
        <v>1</v>
      </c>
      <c r="G282" s="931" t="s">
        <v>171</v>
      </c>
      <c r="H282" s="932">
        <v>137740.64000000001</v>
      </c>
      <c r="I282" s="932">
        <v>241046.13</v>
      </c>
      <c r="J282" s="932">
        <v>178330.12</v>
      </c>
      <c r="K282" s="932">
        <v>312077.71999999997</v>
      </c>
      <c r="L282" s="932">
        <v>213466.02</v>
      </c>
      <c r="M282" s="932">
        <v>373565.54</v>
      </c>
      <c r="N282" s="932">
        <v>254631.81</v>
      </c>
      <c r="O282" s="932">
        <v>445605.67</v>
      </c>
      <c r="P282" s="932">
        <v>300168.62</v>
      </c>
      <c r="Q282" s="932">
        <v>525295.09</v>
      </c>
      <c r="R282" s="932">
        <v>329079.2</v>
      </c>
      <c r="S282" s="932">
        <v>575888.59</v>
      </c>
      <c r="T282" s="932">
        <v>356232.42</v>
      </c>
      <c r="U282" s="932">
        <v>623406.74</v>
      </c>
    </row>
    <row r="283" spans="1:21" ht="14.4">
      <c r="A283" s="931">
        <v>2</v>
      </c>
      <c r="B283" s="931" t="s">
        <v>185</v>
      </c>
      <c r="C283" s="931" t="s">
        <v>174</v>
      </c>
      <c r="D283" s="931" t="s">
        <v>477</v>
      </c>
      <c r="E283" s="931" t="s">
        <v>1035</v>
      </c>
      <c r="F283" s="931">
        <v>2</v>
      </c>
      <c r="G283" s="931" t="s">
        <v>21</v>
      </c>
      <c r="H283" s="932">
        <v>117931.22</v>
      </c>
      <c r="I283" s="932">
        <v>206379.63</v>
      </c>
      <c r="J283" s="932">
        <v>154177.5</v>
      </c>
      <c r="K283" s="932">
        <v>269810.63</v>
      </c>
      <c r="L283" s="932">
        <v>187016.25</v>
      </c>
      <c r="M283" s="932">
        <v>327278.44</v>
      </c>
      <c r="N283" s="932">
        <v>228576.94</v>
      </c>
      <c r="O283" s="932">
        <v>400009.65</v>
      </c>
      <c r="P283" s="932">
        <v>271329.06</v>
      </c>
      <c r="Q283" s="932">
        <v>474825.85</v>
      </c>
      <c r="R283" s="932">
        <v>298547</v>
      </c>
      <c r="S283" s="932">
        <v>522457.24</v>
      </c>
      <c r="T283" s="932">
        <v>324045.14</v>
      </c>
      <c r="U283" s="932">
        <v>567079</v>
      </c>
    </row>
    <row r="284" spans="1:21" ht="14.4">
      <c r="A284" s="931">
        <v>2</v>
      </c>
      <c r="B284" s="931" t="s">
        <v>185</v>
      </c>
      <c r="C284" s="931" t="s">
        <v>174</v>
      </c>
      <c r="D284" s="931" t="s">
        <v>477</v>
      </c>
      <c r="E284" s="931" t="s">
        <v>1035</v>
      </c>
      <c r="F284" s="931">
        <v>3</v>
      </c>
      <c r="G284" s="931" t="s">
        <v>46</v>
      </c>
      <c r="H284" s="932">
        <v>103114.85</v>
      </c>
      <c r="I284" s="932">
        <v>180450.99</v>
      </c>
      <c r="J284" s="932">
        <v>140650.01</v>
      </c>
      <c r="K284" s="932">
        <v>246137.53</v>
      </c>
      <c r="L284" s="932">
        <v>177906.17</v>
      </c>
      <c r="M284" s="932">
        <v>311335.8</v>
      </c>
      <c r="N284" s="932">
        <v>234289.39</v>
      </c>
      <c r="O284" s="932">
        <v>410006.44</v>
      </c>
      <c r="P284" s="932">
        <v>290286.3</v>
      </c>
      <c r="Q284" s="932">
        <v>508001.03</v>
      </c>
      <c r="R284" s="932">
        <v>327045.25</v>
      </c>
      <c r="S284" s="932">
        <v>572329.19999999995</v>
      </c>
      <c r="T284" s="932">
        <v>363346.35</v>
      </c>
      <c r="U284" s="932">
        <v>635856.11</v>
      </c>
    </row>
    <row r="285" spans="1:21" ht="14.4">
      <c r="A285" s="931">
        <v>2</v>
      </c>
      <c r="B285" s="931" t="s">
        <v>185</v>
      </c>
      <c r="C285" s="931" t="s">
        <v>174</v>
      </c>
      <c r="D285" s="931" t="s">
        <v>477</v>
      </c>
      <c r="E285" s="931" t="s">
        <v>1035</v>
      </c>
      <c r="F285" s="931">
        <v>4</v>
      </c>
      <c r="G285" s="931" t="s">
        <v>23</v>
      </c>
      <c r="H285" s="932">
        <v>117424.86</v>
      </c>
      <c r="I285" s="932">
        <v>187879.78</v>
      </c>
      <c r="J285" s="932">
        <v>164394.79999999999</v>
      </c>
      <c r="K285" s="932">
        <v>263031.69</v>
      </c>
      <c r="L285" s="932">
        <v>211364.75</v>
      </c>
      <c r="M285" s="932">
        <v>338183.6</v>
      </c>
      <c r="N285" s="932">
        <v>281819.65999999997</v>
      </c>
      <c r="O285" s="932">
        <v>450911.47</v>
      </c>
      <c r="P285" s="932">
        <v>352274.58</v>
      </c>
      <c r="Q285" s="932">
        <v>563639.34</v>
      </c>
      <c r="R285" s="932">
        <v>399244.52</v>
      </c>
      <c r="S285" s="932">
        <v>638791.25</v>
      </c>
      <c r="T285" s="932">
        <v>446214.47</v>
      </c>
      <c r="U285" s="932">
        <v>713943.16</v>
      </c>
    </row>
    <row r="286" spans="1:21" ht="14.4">
      <c r="A286" s="931">
        <v>2</v>
      </c>
      <c r="B286" s="931" t="s">
        <v>185</v>
      </c>
      <c r="C286" s="931" t="s">
        <v>174</v>
      </c>
      <c r="D286" s="931" t="s">
        <v>477</v>
      </c>
      <c r="E286" s="931" t="s">
        <v>1036</v>
      </c>
      <c r="F286" s="931">
        <v>1</v>
      </c>
      <c r="G286" s="931" t="s">
        <v>171</v>
      </c>
      <c r="H286" s="932">
        <v>138758.15</v>
      </c>
      <c r="I286" s="932">
        <v>242826.76</v>
      </c>
      <c r="J286" s="932">
        <v>179557.88</v>
      </c>
      <c r="K286" s="932">
        <v>314226.28999999998</v>
      </c>
      <c r="L286" s="932">
        <v>214875.01</v>
      </c>
      <c r="M286" s="932">
        <v>376031.27</v>
      </c>
      <c r="N286" s="932">
        <v>256219.83</v>
      </c>
      <c r="O286" s="932">
        <v>448384.7</v>
      </c>
      <c r="P286" s="932">
        <v>301953.76</v>
      </c>
      <c r="Q286" s="932">
        <v>528419.06999999995</v>
      </c>
      <c r="R286" s="932">
        <v>330988.92</v>
      </c>
      <c r="S286" s="932">
        <v>579230.6</v>
      </c>
      <c r="T286" s="932">
        <v>358223.06</v>
      </c>
      <c r="U286" s="932">
        <v>626890.35</v>
      </c>
    </row>
    <row r="287" spans="1:21" ht="14.4">
      <c r="A287" s="931">
        <v>2</v>
      </c>
      <c r="B287" s="931" t="s">
        <v>185</v>
      </c>
      <c r="C287" s="931" t="s">
        <v>174</v>
      </c>
      <c r="D287" s="931" t="s">
        <v>477</v>
      </c>
      <c r="E287" s="931" t="s">
        <v>1036</v>
      </c>
      <c r="F287" s="931">
        <v>2</v>
      </c>
      <c r="G287" s="931" t="s">
        <v>21</v>
      </c>
      <c r="H287" s="932">
        <v>119220.08</v>
      </c>
      <c r="I287" s="932">
        <v>208635.14</v>
      </c>
      <c r="J287" s="932">
        <v>155736.10999999999</v>
      </c>
      <c r="K287" s="932">
        <v>272538.2</v>
      </c>
      <c r="L287" s="932">
        <v>188787.57</v>
      </c>
      <c r="M287" s="932">
        <v>330378.23999999999</v>
      </c>
      <c r="N287" s="932">
        <v>230521.88</v>
      </c>
      <c r="O287" s="932">
        <v>403413.28</v>
      </c>
      <c r="P287" s="932">
        <v>273509.26</v>
      </c>
      <c r="Q287" s="932">
        <v>478641.2</v>
      </c>
      <c r="R287" s="932">
        <v>300874.96000000002</v>
      </c>
      <c r="S287" s="932">
        <v>526531.18999999994</v>
      </c>
      <c r="T287" s="932">
        <v>326476.7</v>
      </c>
      <c r="U287" s="932">
        <v>571334.23</v>
      </c>
    </row>
    <row r="288" spans="1:21" ht="14.4">
      <c r="A288" s="931">
        <v>2</v>
      </c>
      <c r="B288" s="931" t="s">
        <v>185</v>
      </c>
      <c r="C288" s="931" t="s">
        <v>174</v>
      </c>
      <c r="D288" s="931" t="s">
        <v>477</v>
      </c>
      <c r="E288" s="931" t="s">
        <v>1036</v>
      </c>
      <c r="F288" s="931">
        <v>3</v>
      </c>
      <c r="G288" s="931" t="s">
        <v>46</v>
      </c>
      <c r="H288" s="932">
        <v>104586.15</v>
      </c>
      <c r="I288" s="932">
        <v>183025.77</v>
      </c>
      <c r="J288" s="932">
        <v>142760.67000000001</v>
      </c>
      <c r="K288" s="932">
        <v>249831.17</v>
      </c>
      <c r="L288" s="932">
        <v>180660</v>
      </c>
      <c r="M288" s="932">
        <v>316154.99</v>
      </c>
      <c r="N288" s="932">
        <v>238001.15</v>
      </c>
      <c r="O288" s="932">
        <v>416502.01</v>
      </c>
      <c r="P288" s="932">
        <v>294961.27</v>
      </c>
      <c r="Q288" s="932">
        <v>516182.23</v>
      </c>
      <c r="R288" s="932">
        <v>332370.21000000002</v>
      </c>
      <c r="S288" s="932">
        <v>581647.87</v>
      </c>
      <c r="T288" s="932">
        <v>369327.56</v>
      </c>
      <c r="U288" s="932">
        <v>646323.24</v>
      </c>
    </row>
    <row r="289" spans="1:21" ht="14.4">
      <c r="A289" s="931">
        <v>2</v>
      </c>
      <c r="B289" s="931" t="s">
        <v>185</v>
      </c>
      <c r="C289" s="931" t="s">
        <v>174</v>
      </c>
      <c r="D289" s="931" t="s">
        <v>477</v>
      </c>
      <c r="E289" s="931" t="s">
        <v>1036</v>
      </c>
      <c r="F289" s="931">
        <v>4</v>
      </c>
      <c r="G289" s="931" t="s">
        <v>23</v>
      </c>
      <c r="H289" s="932">
        <v>118315.41</v>
      </c>
      <c r="I289" s="932">
        <v>189304.66</v>
      </c>
      <c r="J289" s="932">
        <v>165641.57</v>
      </c>
      <c r="K289" s="932">
        <v>265026.52</v>
      </c>
      <c r="L289" s="932">
        <v>212967.74</v>
      </c>
      <c r="M289" s="932">
        <v>340748.38</v>
      </c>
      <c r="N289" s="932">
        <v>283956.98</v>
      </c>
      <c r="O289" s="932">
        <v>454331.18</v>
      </c>
      <c r="P289" s="932">
        <v>354946.23</v>
      </c>
      <c r="Q289" s="932">
        <v>567913.97</v>
      </c>
      <c r="R289" s="932">
        <v>402272.39</v>
      </c>
      <c r="S289" s="932">
        <v>643635.84</v>
      </c>
      <c r="T289" s="932">
        <v>449598.55</v>
      </c>
      <c r="U289" s="932">
        <v>719357.7</v>
      </c>
    </row>
    <row r="290" spans="1:21" ht="14.4">
      <c r="A290" s="931">
        <v>2</v>
      </c>
      <c r="B290" s="931" t="s">
        <v>185</v>
      </c>
      <c r="C290" s="931" t="s">
        <v>174</v>
      </c>
      <c r="D290" s="931" t="s">
        <v>477</v>
      </c>
      <c r="E290" s="931" t="s">
        <v>759</v>
      </c>
      <c r="F290" s="931">
        <v>1</v>
      </c>
      <c r="G290" s="931" t="s">
        <v>171</v>
      </c>
      <c r="H290" s="932">
        <v>109906</v>
      </c>
      <c r="I290" s="932">
        <v>192335.49</v>
      </c>
      <c r="J290" s="932">
        <v>142278.71</v>
      </c>
      <c r="K290" s="932">
        <v>248987.73</v>
      </c>
      <c r="L290" s="932">
        <v>170301.71</v>
      </c>
      <c r="M290" s="932">
        <v>298027.99</v>
      </c>
      <c r="N290" s="932">
        <v>203128.55</v>
      </c>
      <c r="O290" s="932">
        <v>355474.96</v>
      </c>
      <c r="P290" s="932">
        <v>239440.82</v>
      </c>
      <c r="Q290" s="932">
        <v>419021.44</v>
      </c>
      <c r="R290" s="932">
        <v>262494.8</v>
      </c>
      <c r="S290" s="932">
        <v>459365.9</v>
      </c>
      <c r="T290" s="932">
        <v>284141.61</v>
      </c>
      <c r="U290" s="932">
        <v>497247.81</v>
      </c>
    </row>
    <row r="291" spans="1:21" ht="14.4">
      <c r="A291" s="931">
        <v>2</v>
      </c>
      <c r="B291" s="931" t="s">
        <v>185</v>
      </c>
      <c r="C291" s="931" t="s">
        <v>174</v>
      </c>
      <c r="D291" s="931" t="s">
        <v>477</v>
      </c>
      <c r="E291" s="931" t="s">
        <v>759</v>
      </c>
      <c r="F291" s="931">
        <v>2</v>
      </c>
      <c r="G291" s="931" t="s">
        <v>21</v>
      </c>
      <c r="H291" s="932">
        <v>94167</v>
      </c>
      <c r="I291" s="932">
        <v>164792.25</v>
      </c>
      <c r="J291" s="932">
        <v>123088.95</v>
      </c>
      <c r="K291" s="932">
        <v>215405.67</v>
      </c>
      <c r="L291" s="932">
        <v>149286.82999999999</v>
      </c>
      <c r="M291" s="932">
        <v>261251.95</v>
      </c>
      <c r="N291" s="932">
        <v>182427.42</v>
      </c>
      <c r="O291" s="932">
        <v>319247.99</v>
      </c>
      <c r="P291" s="932">
        <v>216527.2</v>
      </c>
      <c r="Q291" s="932">
        <v>378922.6</v>
      </c>
      <c r="R291" s="932">
        <v>238236.34</v>
      </c>
      <c r="S291" s="932">
        <v>416913.6</v>
      </c>
      <c r="T291" s="932">
        <v>258568.15</v>
      </c>
      <c r="U291" s="932">
        <v>452494.27</v>
      </c>
    </row>
    <row r="292" spans="1:21" ht="14.4">
      <c r="A292" s="931">
        <v>2</v>
      </c>
      <c r="B292" s="931" t="s">
        <v>185</v>
      </c>
      <c r="C292" s="931" t="s">
        <v>174</v>
      </c>
      <c r="D292" s="931" t="s">
        <v>477</v>
      </c>
      <c r="E292" s="931" t="s">
        <v>759</v>
      </c>
      <c r="F292" s="931">
        <v>3</v>
      </c>
      <c r="G292" s="931" t="s">
        <v>46</v>
      </c>
      <c r="H292" s="932">
        <v>82391.789999999994</v>
      </c>
      <c r="I292" s="932">
        <v>144185.63</v>
      </c>
      <c r="J292" s="932">
        <v>112400.21</v>
      </c>
      <c r="K292" s="932">
        <v>196700.37</v>
      </c>
      <c r="L292" s="932">
        <v>142186.96</v>
      </c>
      <c r="M292" s="932">
        <v>248827.18</v>
      </c>
      <c r="N292" s="932">
        <v>187263.54</v>
      </c>
      <c r="O292" s="932">
        <v>327711.19</v>
      </c>
      <c r="P292" s="932">
        <v>232033.18</v>
      </c>
      <c r="Q292" s="932">
        <v>406058.07</v>
      </c>
      <c r="R292" s="932">
        <v>261424.89</v>
      </c>
      <c r="S292" s="932">
        <v>457493.56</v>
      </c>
      <c r="T292" s="932">
        <v>290452.83</v>
      </c>
      <c r="U292" s="932">
        <v>508292.45</v>
      </c>
    </row>
    <row r="293" spans="1:21" ht="14.4">
      <c r="A293" s="931">
        <v>2</v>
      </c>
      <c r="B293" s="931" t="s">
        <v>185</v>
      </c>
      <c r="C293" s="931" t="s">
        <v>174</v>
      </c>
      <c r="D293" s="931" t="s">
        <v>477</v>
      </c>
      <c r="E293" s="931" t="s">
        <v>759</v>
      </c>
      <c r="F293" s="931">
        <v>4</v>
      </c>
      <c r="G293" s="931" t="s">
        <v>23</v>
      </c>
      <c r="H293" s="932">
        <v>93699.36</v>
      </c>
      <c r="I293" s="932">
        <v>149918.97</v>
      </c>
      <c r="J293" s="932">
        <v>131179.1</v>
      </c>
      <c r="K293" s="932">
        <v>209886.56</v>
      </c>
      <c r="L293" s="932">
        <v>168658.84</v>
      </c>
      <c r="M293" s="932">
        <v>269854.15000000002</v>
      </c>
      <c r="N293" s="932">
        <v>224878.46</v>
      </c>
      <c r="O293" s="932">
        <v>359805.53</v>
      </c>
      <c r="P293" s="932">
        <v>281098.07</v>
      </c>
      <c r="Q293" s="932">
        <v>449756.92</v>
      </c>
      <c r="R293" s="932">
        <v>318577.81</v>
      </c>
      <c r="S293" s="932">
        <v>509724.51</v>
      </c>
      <c r="T293" s="932">
        <v>356057.55</v>
      </c>
      <c r="U293" s="932">
        <v>569692.09</v>
      </c>
    </row>
    <row r="294" spans="1:21" ht="14.4">
      <c r="A294" s="931">
        <v>2</v>
      </c>
      <c r="B294" s="931" t="s">
        <v>185</v>
      </c>
      <c r="C294" s="931" t="s">
        <v>174</v>
      </c>
      <c r="D294" s="931" t="s">
        <v>477</v>
      </c>
      <c r="E294" s="931" t="s">
        <v>760</v>
      </c>
      <c r="F294" s="931">
        <v>1</v>
      </c>
      <c r="G294" s="931" t="s">
        <v>171</v>
      </c>
      <c r="H294" s="932">
        <v>97213.72</v>
      </c>
      <c r="I294" s="932">
        <v>170124.01</v>
      </c>
      <c r="J294" s="932">
        <v>125830.35</v>
      </c>
      <c r="K294" s="932">
        <v>220203.12</v>
      </c>
      <c r="L294" s="932">
        <v>150601.81</v>
      </c>
      <c r="M294" s="932">
        <v>263553.17</v>
      </c>
      <c r="N294" s="932">
        <v>179613.17</v>
      </c>
      <c r="O294" s="932">
        <v>314323.05</v>
      </c>
      <c r="P294" s="932">
        <v>211704.67</v>
      </c>
      <c r="Q294" s="932">
        <v>370483.17</v>
      </c>
      <c r="R294" s="932">
        <v>232078.85</v>
      </c>
      <c r="S294" s="932">
        <v>406137.98</v>
      </c>
      <c r="T294" s="932">
        <v>251202.34</v>
      </c>
      <c r="U294" s="932">
        <v>439604.09</v>
      </c>
    </row>
    <row r="295" spans="1:21" ht="14.4">
      <c r="A295" s="931">
        <v>2</v>
      </c>
      <c r="B295" s="931" t="s">
        <v>185</v>
      </c>
      <c r="C295" s="931" t="s">
        <v>174</v>
      </c>
      <c r="D295" s="931" t="s">
        <v>477</v>
      </c>
      <c r="E295" s="931" t="s">
        <v>760</v>
      </c>
      <c r="F295" s="931">
        <v>2</v>
      </c>
      <c r="G295" s="931" t="s">
        <v>21</v>
      </c>
      <c r="H295" s="932">
        <v>83374.259999999995</v>
      </c>
      <c r="I295" s="932">
        <v>145904.95000000001</v>
      </c>
      <c r="J295" s="932">
        <v>108956.6</v>
      </c>
      <c r="K295" s="932">
        <v>190674.06</v>
      </c>
      <c r="L295" s="932">
        <v>132123.21</v>
      </c>
      <c r="M295" s="932">
        <v>231215.61</v>
      </c>
      <c r="N295" s="932">
        <v>161410.45000000001</v>
      </c>
      <c r="O295" s="932">
        <v>282468.3</v>
      </c>
      <c r="P295" s="932">
        <v>191556.48000000001</v>
      </c>
      <c r="Q295" s="932">
        <v>335223.84000000003</v>
      </c>
      <c r="R295" s="932">
        <v>210748.13</v>
      </c>
      <c r="S295" s="932">
        <v>368809.23</v>
      </c>
      <c r="T295" s="932">
        <v>228715.33</v>
      </c>
      <c r="U295" s="932">
        <v>400251.83</v>
      </c>
    </row>
    <row r="296" spans="1:21" ht="14.4">
      <c r="A296" s="931">
        <v>2</v>
      </c>
      <c r="B296" s="931" t="s">
        <v>185</v>
      </c>
      <c r="C296" s="931" t="s">
        <v>174</v>
      </c>
      <c r="D296" s="931" t="s">
        <v>477</v>
      </c>
      <c r="E296" s="931" t="s">
        <v>760</v>
      </c>
      <c r="F296" s="931">
        <v>3</v>
      </c>
      <c r="G296" s="931" t="s">
        <v>46</v>
      </c>
      <c r="H296" s="932">
        <v>73016.14</v>
      </c>
      <c r="I296" s="932">
        <v>127778.25</v>
      </c>
      <c r="J296" s="932">
        <v>99630.14</v>
      </c>
      <c r="K296" s="932">
        <v>174352.74</v>
      </c>
      <c r="L296" s="932">
        <v>126049.21</v>
      </c>
      <c r="M296" s="932">
        <v>220586.12</v>
      </c>
      <c r="N296" s="932">
        <v>166026.43</v>
      </c>
      <c r="O296" s="932">
        <v>290546.25</v>
      </c>
      <c r="P296" s="932">
        <v>205733.76000000001</v>
      </c>
      <c r="Q296" s="932">
        <v>360034.08</v>
      </c>
      <c r="R296" s="932">
        <v>231805.47</v>
      </c>
      <c r="S296" s="932">
        <v>405659.57</v>
      </c>
      <c r="T296" s="932">
        <v>257557.31</v>
      </c>
      <c r="U296" s="932">
        <v>450725.29</v>
      </c>
    </row>
    <row r="297" spans="1:21" ht="14.4">
      <c r="A297" s="931">
        <v>2</v>
      </c>
      <c r="B297" s="931" t="s">
        <v>185</v>
      </c>
      <c r="C297" s="931" t="s">
        <v>174</v>
      </c>
      <c r="D297" s="931" t="s">
        <v>477</v>
      </c>
      <c r="E297" s="931" t="s">
        <v>760</v>
      </c>
      <c r="F297" s="931">
        <v>4</v>
      </c>
      <c r="G297" s="931" t="s">
        <v>23</v>
      </c>
      <c r="H297" s="932">
        <v>82883.210000000006</v>
      </c>
      <c r="I297" s="932">
        <v>132613.13</v>
      </c>
      <c r="J297" s="932">
        <v>116036.49</v>
      </c>
      <c r="K297" s="932">
        <v>185658.38</v>
      </c>
      <c r="L297" s="932">
        <v>149189.76999999999</v>
      </c>
      <c r="M297" s="932">
        <v>238703.64</v>
      </c>
      <c r="N297" s="932">
        <v>198919.69</v>
      </c>
      <c r="O297" s="932">
        <v>318271.52</v>
      </c>
      <c r="P297" s="932">
        <v>248649.62</v>
      </c>
      <c r="Q297" s="932">
        <v>397839.39</v>
      </c>
      <c r="R297" s="932">
        <v>281802.90000000002</v>
      </c>
      <c r="S297" s="932">
        <v>450884.65</v>
      </c>
      <c r="T297" s="932">
        <v>314956.18</v>
      </c>
      <c r="U297" s="932">
        <v>503929.9</v>
      </c>
    </row>
    <row r="298" spans="1:21" ht="14.4">
      <c r="A298" s="931">
        <v>2</v>
      </c>
      <c r="B298" s="931" t="s">
        <v>185</v>
      </c>
      <c r="C298" s="931" t="s">
        <v>174</v>
      </c>
      <c r="D298" s="931" t="s">
        <v>477</v>
      </c>
      <c r="E298" s="931" t="s">
        <v>761</v>
      </c>
      <c r="F298" s="931">
        <v>1</v>
      </c>
      <c r="G298" s="931" t="s">
        <v>171</v>
      </c>
      <c r="H298" s="932">
        <v>97668.94</v>
      </c>
      <c r="I298" s="932">
        <v>170920.65</v>
      </c>
      <c r="J298" s="932">
        <v>126492.98</v>
      </c>
      <c r="K298" s="932">
        <v>221362.71</v>
      </c>
      <c r="L298" s="932">
        <v>151444.6</v>
      </c>
      <c r="M298" s="932">
        <v>265028.06</v>
      </c>
      <c r="N298" s="932">
        <v>180694.29</v>
      </c>
      <c r="O298" s="932">
        <v>316215</v>
      </c>
      <c r="P298" s="932">
        <v>213050.17</v>
      </c>
      <c r="Q298" s="932">
        <v>372837.8</v>
      </c>
      <c r="R298" s="932">
        <v>233592.66</v>
      </c>
      <c r="S298" s="932">
        <v>408787.15</v>
      </c>
      <c r="T298" s="932">
        <v>252903.74</v>
      </c>
      <c r="U298" s="932">
        <v>442581.55</v>
      </c>
    </row>
    <row r="299" spans="1:21" ht="14.4">
      <c r="A299" s="931">
        <v>2</v>
      </c>
      <c r="B299" s="931" t="s">
        <v>185</v>
      </c>
      <c r="C299" s="931" t="s">
        <v>174</v>
      </c>
      <c r="D299" s="931" t="s">
        <v>477</v>
      </c>
      <c r="E299" s="931" t="s">
        <v>761</v>
      </c>
      <c r="F299" s="931">
        <v>2</v>
      </c>
      <c r="G299" s="931" t="s">
        <v>21</v>
      </c>
      <c r="H299" s="932">
        <v>83422.44</v>
      </c>
      <c r="I299" s="932">
        <v>145989.26</v>
      </c>
      <c r="J299" s="932">
        <v>109122.95</v>
      </c>
      <c r="K299" s="932">
        <v>190965.15</v>
      </c>
      <c r="L299" s="932">
        <v>132422.51</v>
      </c>
      <c r="M299" s="932">
        <v>231739.39</v>
      </c>
      <c r="N299" s="932">
        <v>161956.20000000001</v>
      </c>
      <c r="O299" s="932">
        <v>283423.34000000003</v>
      </c>
      <c r="P299" s="932">
        <v>192309.39</v>
      </c>
      <c r="Q299" s="932">
        <v>336541.43</v>
      </c>
      <c r="R299" s="932">
        <v>211634.57</v>
      </c>
      <c r="S299" s="932">
        <v>370360.49</v>
      </c>
      <c r="T299" s="932">
        <v>229755.36</v>
      </c>
      <c r="U299" s="932">
        <v>402071.88</v>
      </c>
    </row>
    <row r="300" spans="1:21" ht="14.4">
      <c r="A300" s="931">
        <v>2</v>
      </c>
      <c r="B300" s="931" t="s">
        <v>185</v>
      </c>
      <c r="C300" s="931" t="s">
        <v>174</v>
      </c>
      <c r="D300" s="931" t="s">
        <v>477</v>
      </c>
      <c r="E300" s="931" t="s">
        <v>761</v>
      </c>
      <c r="F300" s="931">
        <v>3</v>
      </c>
      <c r="G300" s="931" t="s">
        <v>46</v>
      </c>
      <c r="H300" s="932">
        <v>72776.66</v>
      </c>
      <c r="I300" s="932">
        <v>127359.16</v>
      </c>
      <c r="J300" s="932">
        <v>99218.62</v>
      </c>
      <c r="K300" s="932">
        <v>173632.58</v>
      </c>
      <c r="L300" s="932">
        <v>125459.92</v>
      </c>
      <c r="M300" s="932">
        <v>219554.86</v>
      </c>
      <c r="N300" s="932">
        <v>165180.73000000001</v>
      </c>
      <c r="O300" s="932">
        <v>289066.28000000003</v>
      </c>
      <c r="P300" s="932">
        <v>204623.71</v>
      </c>
      <c r="Q300" s="932">
        <v>358091.5</v>
      </c>
      <c r="R300" s="932">
        <v>230507.43</v>
      </c>
      <c r="S300" s="932">
        <v>403388.01</v>
      </c>
      <c r="T300" s="932">
        <v>256061.88</v>
      </c>
      <c r="U300" s="932">
        <v>448108.28</v>
      </c>
    </row>
    <row r="301" spans="1:21" ht="14.4">
      <c r="A301" s="931">
        <v>2</v>
      </c>
      <c r="B301" s="931" t="s">
        <v>185</v>
      </c>
      <c r="C301" s="931" t="s">
        <v>174</v>
      </c>
      <c r="D301" s="931" t="s">
        <v>477</v>
      </c>
      <c r="E301" s="931" t="s">
        <v>761</v>
      </c>
      <c r="F301" s="931">
        <v>4</v>
      </c>
      <c r="G301" s="931" t="s">
        <v>23</v>
      </c>
      <c r="H301" s="932">
        <v>83252.38</v>
      </c>
      <c r="I301" s="932">
        <v>133203.81</v>
      </c>
      <c r="J301" s="932">
        <v>116553.33</v>
      </c>
      <c r="K301" s="932">
        <v>186485.33</v>
      </c>
      <c r="L301" s="932">
        <v>149854.28</v>
      </c>
      <c r="M301" s="932">
        <v>239766.85</v>
      </c>
      <c r="N301" s="932">
        <v>199805.71</v>
      </c>
      <c r="O301" s="932">
        <v>319689.14</v>
      </c>
      <c r="P301" s="932">
        <v>249757.13</v>
      </c>
      <c r="Q301" s="932">
        <v>399611.42</v>
      </c>
      <c r="R301" s="932">
        <v>283058.09000000003</v>
      </c>
      <c r="S301" s="932">
        <v>452892.94</v>
      </c>
      <c r="T301" s="932">
        <v>316359.03999999998</v>
      </c>
      <c r="U301" s="932">
        <v>506174.47</v>
      </c>
    </row>
    <row r="302" spans="1:21" ht="14.4">
      <c r="A302" s="931">
        <v>2</v>
      </c>
      <c r="B302" s="931" t="s">
        <v>185</v>
      </c>
      <c r="C302" s="931" t="s">
        <v>174</v>
      </c>
      <c r="D302" s="931" t="s">
        <v>477</v>
      </c>
      <c r="E302" s="931" t="s">
        <v>1037</v>
      </c>
      <c r="F302" s="931">
        <v>1</v>
      </c>
      <c r="G302" s="931" t="s">
        <v>171</v>
      </c>
      <c r="H302" s="932">
        <v>114792.79</v>
      </c>
      <c r="I302" s="932">
        <v>200887.38</v>
      </c>
      <c r="J302" s="932">
        <v>148600.31</v>
      </c>
      <c r="K302" s="932">
        <v>260050.54</v>
      </c>
      <c r="L302" s="932">
        <v>177865.3</v>
      </c>
      <c r="M302" s="932">
        <v>311264.27</v>
      </c>
      <c r="N302" s="932">
        <v>212145.32</v>
      </c>
      <c r="O302" s="932">
        <v>371254.31</v>
      </c>
      <c r="P302" s="932">
        <v>250065.03</v>
      </c>
      <c r="Q302" s="932">
        <v>437613.8</v>
      </c>
      <c r="R302" s="932">
        <v>274139.5</v>
      </c>
      <c r="S302" s="932">
        <v>479744.13</v>
      </c>
      <c r="T302" s="932">
        <v>296742.67</v>
      </c>
      <c r="U302" s="932">
        <v>519299.66</v>
      </c>
    </row>
    <row r="303" spans="1:21" ht="14.4">
      <c r="A303" s="931">
        <v>2</v>
      </c>
      <c r="B303" s="931" t="s">
        <v>185</v>
      </c>
      <c r="C303" s="931" t="s">
        <v>174</v>
      </c>
      <c r="D303" s="931" t="s">
        <v>477</v>
      </c>
      <c r="E303" s="931" t="s">
        <v>1037</v>
      </c>
      <c r="F303" s="931">
        <v>2</v>
      </c>
      <c r="G303" s="931" t="s">
        <v>21</v>
      </c>
      <c r="H303" s="932">
        <v>98375.39</v>
      </c>
      <c r="I303" s="932">
        <v>172156.93</v>
      </c>
      <c r="J303" s="932">
        <v>128583.41</v>
      </c>
      <c r="K303" s="932">
        <v>225020.97</v>
      </c>
      <c r="L303" s="932">
        <v>155944.6</v>
      </c>
      <c r="M303" s="932">
        <v>272903.05</v>
      </c>
      <c r="N303" s="932">
        <v>190551.9</v>
      </c>
      <c r="O303" s="932">
        <v>333465.83</v>
      </c>
      <c r="P303" s="932">
        <v>226163.75</v>
      </c>
      <c r="Q303" s="932">
        <v>395786.55</v>
      </c>
      <c r="R303" s="932">
        <v>248835.42</v>
      </c>
      <c r="S303" s="932">
        <v>435461.98</v>
      </c>
      <c r="T303" s="932">
        <v>270066.90999999997</v>
      </c>
      <c r="U303" s="932">
        <v>472617.09</v>
      </c>
    </row>
    <row r="304" spans="1:21" ht="14.4">
      <c r="A304" s="931">
        <v>2</v>
      </c>
      <c r="B304" s="931" t="s">
        <v>185</v>
      </c>
      <c r="C304" s="931" t="s">
        <v>174</v>
      </c>
      <c r="D304" s="931" t="s">
        <v>477</v>
      </c>
      <c r="E304" s="931" t="s">
        <v>1037</v>
      </c>
      <c r="F304" s="931">
        <v>3</v>
      </c>
      <c r="G304" s="931" t="s">
        <v>46</v>
      </c>
      <c r="H304" s="932">
        <v>86091.56</v>
      </c>
      <c r="I304" s="932">
        <v>150660.24</v>
      </c>
      <c r="J304" s="932">
        <v>117452.82</v>
      </c>
      <c r="K304" s="932">
        <v>205542.43</v>
      </c>
      <c r="L304" s="932">
        <v>148582.84</v>
      </c>
      <c r="M304" s="932">
        <v>260019.97</v>
      </c>
      <c r="N304" s="932">
        <v>195691.42</v>
      </c>
      <c r="O304" s="932">
        <v>342459.99</v>
      </c>
      <c r="P304" s="932">
        <v>242479.84</v>
      </c>
      <c r="Q304" s="932">
        <v>424339.71</v>
      </c>
      <c r="R304" s="932">
        <v>273197.78999999998</v>
      </c>
      <c r="S304" s="932">
        <v>478096.14</v>
      </c>
      <c r="T304" s="932">
        <v>303536.28999999998</v>
      </c>
      <c r="U304" s="932">
        <v>531188.51</v>
      </c>
    </row>
    <row r="305" spans="1:21" ht="14.4">
      <c r="A305" s="931">
        <v>2</v>
      </c>
      <c r="B305" s="931" t="s">
        <v>185</v>
      </c>
      <c r="C305" s="931" t="s">
        <v>174</v>
      </c>
      <c r="D305" s="931" t="s">
        <v>477</v>
      </c>
      <c r="E305" s="931" t="s">
        <v>1037</v>
      </c>
      <c r="F305" s="931">
        <v>4</v>
      </c>
      <c r="G305" s="931" t="s">
        <v>23</v>
      </c>
      <c r="H305" s="932">
        <v>97866.73</v>
      </c>
      <c r="I305" s="932">
        <v>156586.76999999999</v>
      </c>
      <c r="J305" s="932">
        <v>137013.43</v>
      </c>
      <c r="K305" s="932">
        <v>219221.48</v>
      </c>
      <c r="L305" s="932">
        <v>176160.12</v>
      </c>
      <c r="M305" s="932">
        <v>281856.19</v>
      </c>
      <c r="N305" s="932">
        <v>234880.16</v>
      </c>
      <c r="O305" s="932">
        <v>375808.26</v>
      </c>
      <c r="P305" s="932">
        <v>293600.2</v>
      </c>
      <c r="Q305" s="932">
        <v>469760.32</v>
      </c>
      <c r="R305" s="932">
        <v>332746.89</v>
      </c>
      <c r="S305" s="932">
        <v>532395.03</v>
      </c>
      <c r="T305" s="932">
        <v>371893.58</v>
      </c>
      <c r="U305" s="932">
        <v>595029.74</v>
      </c>
    </row>
    <row r="306" spans="1:21" ht="14.4">
      <c r="A306" s="931">
        <v>2</v>
      </c>
      <c r="B306" s="931" t="s">
        <v>185</v>
      </c>
      <c r="C306" s="931" t="s">
        <v>174</v>
      </c>
      <c r="D306" s="931" t="s">
        <v>477</v>
      </c>
      <c r="E306" s="931" t="s">
        <v>174</v>
      </c>
      <c r="F306" s="931">
        <v>1</v>
      </c>
      <c r="G306" s="931" t="s">
        <v>171</v>
      </c>
      <c r="H306" s="932">
        <v>138744.76999999999</v>
      </c>
      <c r="I306" s="932">
        <v>242803.34</v>
      </c>
      <c r="J306" s="932">
        <v>179570.07</v>
      </c>
      <c r="K306" s="932">
        <v>314247.62</v>
      </c>
      <c r="L306" s="932">
        <v>214909.59</v>
      </c>
      <c r="M306" s="932">
        <v>376091.78</v>
      </c>
      <c r="N306" s="932">
        <v>256291.61</v>
      </c>
      <c r="O306" s="932">
        <v>448510.31</v>
      </c>
      <c r="P306" s="932">
        <v>302066.99</v>
      </c>
      <c r="Q306" s="932">
        <v>528617.24</v>
      </c>
      <c r="R306" s="932">
        <v>331128.65999999997</v>
      </c>
      <c r="S306" s="932">
        <v>579475.15</v>
      </c>
      <c r="T306" s="932">
        <v>358399.58</v>
      </c>
      <c r="U306" s="932">
        <v>627199.27</v>
      </c>
    </row>
    <row r="307" spans="1:21" ht="14.4">
      <c r="A307" s="931">
        <v>2</v>
      </c>
      <c r="B307" s="931" t="s">
        <v>185</v>
      </c>
      <c r="C307" s="931" t="s">
        <v>174</v>
      </c>
      <c r="D307" s="931" t="s">
        <v>477</v>
      </c>
      <c r="E307" s="931" t="s">
        <v>174</v>
      </c>
      <c r="F307" s="931">
        <v>2</v>
      </c>
      <c r="G307" s="931" t="s">
        <v>21</v>
      </c>
      <c r="H307" s="932">
        <v>119071.02</v>
      </c>
      <c r="I307" s="932">
        <v>208374.28</v>
      </c>
      <c r="J307" s="932">
        <v>155582.87</v>
      </c>
      <c r="K307" s="932">
        <v>272270.03000000003</v>
      </c>
      <c r="L307" s="932">
        <v>188640.98</v>
      </c>
      <c r="M307" s="932">
        <v>330121.71000000002</v>
      </c>
      <c r="N307" s="932">
        <v>230415.2</v>
      </c>
      <c r="O307" s="932">
        <v>403226.59</v>
      </c>
      <c r="P307" s="932">
        <v>273424.96000000002</v>
      </c>
      <c r="Q307" s="932">
        <v>478493.68</v>
      </c>
      <c r="R307" s="932">
        <v>300805.58</v>
      </c>
      <c r="S307" s="932">
        <v>526409.76</v>
      </c>
      <c r="T307" s="932">
        <v>326432.76</v>
      </c>
      <c r="U307" s="932">
        <v>571257.34</v>
      </c>
    </row>
    <row r="308" spans="1:21" ht="14.4">
      <c r="A308" s="931">
        <v>2</v>
      </c>
      <c r="B308" s="931" t="s">
        <v>185</v>
      </c>
      <c r="C308" s="931" t="s">
        <v>174</v>
      </c>
      <c r="D308" s="931" t="s">
        <v>477</v>
      </c>
      <c r="E308" s="931" t="s">
        <v>174</v>
      </c>
      <c r="F308" s="931">
        <v>3</v>
      </c>
      <c r="G308" s="931" t="s">
        <v>46</v>
      </c>
      <c r="H308" s="932">
        <v>104342.37</v>
      </c>
      <c r="I308" s="932">
        <v>182599.15</v>
      </c>
      <c r="J308" s="932">
        <v>142393.96</v>
      </c>
      <c r="K308" s="932">
        <v>249189.42</v>
      </c>
      <c r="L308" s="932">
        <v>180168.45</v>
      </c>
      <c r="M308" s="932">
        <v>315294.78000000003</v>
      </c>
      <c r="N308" s="932">
        <v>237325.75</v>
      </c>
      <c r="O308" s="932">
        <v>415320.07</v>
      </c>
      <c r="P308" s="932">
        <v>294099.39</v>
      </c>
      <c r="Q308" s="932">
        <v>514673.94</v>
      </c>
      <c r="R308" s="932">
        <v>331380.08</v>
      </c>
      <c r="S308" s="932">
        <v>579915.15</v>
      </c>
      <c r="T308" s="932">
        <v>368206.06</v>
      </c>
      <c r="U308" s="932">
        <v>644360.6</v>
      </c>
    </row>
    <row r="309" spans="1:21" ht="14.4">
      <c r="A309" s="931">
        <v>2</v>
      </c>
      <c r="B309" s="931" t="s">
        <v>185</v>
      </c>
      <c r="C309" s="931" t="s">
        <v>174</v>
      </c>
      <c r="D309" s="931" t="s">
        <v>477</v>
      </c>
      <c r="E309" s="931" t="s">
        <v>174</v>
      </c>
      <c r="F309" s="931">
        <v>4</v>
      </c>
      <c r="G309" s="931" t="s">
        <v>23</v>
      </c>
      <c r="H309" s="932">
        <v>118296.38</v>
      </c>
      <c r="I309" s="932">
        <v>189274.22</v>
      </c>
      <c r="J309" s="932">
        <v>165614.94</v>
      </c>
      <c r="K309" s="932">
        <v>264983.90000000002</v>
      </c>
      <c r="L309" s="932">
        <v>212933.49</v>
      </c>
      <c r="M309" s="932">
        <v>340693.59</v>
      </c>
      <c r="N309" s="932">
        <v>283911.32</v>
      </c>
      <c r="O309" s="932">
        <v>454258.12</v>
      </c>
      <c r="P309" s="932">
        <v>354889.15</v>
      </c>
      <c r="Q309" s="932">
        <v>567822.65</v>
      </c>
      <c r="R309" s="932">
        <v>402207.71</v>
      </c>
      <c r="S309" s="932">
        <v>643532.34</v>
      </c>
      <c r="T309" s="932">
        <v>449526.26</v>
      </c>
      <c r="U309" s="932">
        <v>719242.03</v>
      </c>
    </row>
    <row r="310" spans="1:21" ht="14.4">
      <c r="A310" s="931">
        <v>2</v>
      </c>
      <c r="B310" s="931" t="s">
        <v>185</v>
      </c>
      <c r="C310" s="931" t="s">
        <v>174</v>
      </c>
      <c r="D310" s="931" t="s">
        <v>477</v>
      </c>
      <c r="E310" s="931" t="s">
        <v>1038</v>
      </c>
      <c r="F310" s="931">
        <v>1</v>
      </c>
      <c r="G310" s="931" t="s">
        <v>171</v>
      </c>
      <c r="H310" s="932">
        <v>106465.17</v>
      </c>
      <c r="I310" s="932">
        <v>186314.04</v>
      </c>
      <c r="J310" s="932">
        <v>137871.85999999999</v>
      </c>
      <c r="K310" s="932">
        <v>241275.76</v>
      </c>
      <c r="L310" s="932">
        <v>165059.06</v>
      </c>
      <c r="M310" s="932">
        <v>288853.34999999998</v>
      </c>
      <c r="N310" s="932">
        <v>196924.47</v>
      </c>
      <c r="O310" s="932">
        <v>344617.83</v>
      </c>
      <c r="P310" s="932">
        <v>232173.73</v>
      </c>
      <c r="Q310" s="932">
        <v>406304.03</v>
      </c>
      <c r="R310" s="932">
        <v>254553.11</v>
      </c>
      <c r="S310" s="932">
        <v>445467.95</v>
      </c>
      <c r="T310" s="932">
        <v>275585.64</v>
      </c>
      <c r="U310" s="932">
        <v>482274.88</v>
      </c>
    </row>
    <row r="311" spans="1:21" ht="14.4">
      <c r="A311" s="931">
        <v>2</v>
      </c>
      <c r="B311" s="931" t="s">
        <v>185</v>
      </c>
      <c r="C311" s="931" t="s">
        <v>174</v>
      </c>
      <c r="D311" s="931" t="s">
        <v>477</v>
      </c>
      <c r="E311" s="931" t="s">
        <v>1038</v>
      </c>
      <c r="F311" s="931">
        <v>2</v>
      </c>
      <c r="G311" s="931" t="s">
        <v>21</v>
      </c>
      <c r="H311" s="932">
        <v>90997.53</v>
      </c>
      <c r="I311" s="932">
        <v>159245.68</v>
      </c>
      <c r="J311" s="932">
        <v>119012.97</v>
      </c>
      <c r="K311" s="932">
        <v>208272.7</v>
      </c>
      <c r="L311" s="932">
        <v>144406.5</v>
      </c>
      <c r="M311" s="932">
        <v>252711.38</v>
      </c>
      <c r="N311" s="932">
        <v>176580.26</v>
      </c>
      <c r="O311" s="932">
        <v>309015.46000000002</v>
      </c>
      <c r="P311" s="932">
        <v>209655.17</v>
      </c>
      <c r="Q311" s="932">
        <v>366896.55</v>
      </c>
      <c r="R311" s="932">
        <v>230712.9</v>
      </c>
      <c r="S311" s="932">
        <v>403747.58</v>
      </c>
      <c r="T311" s="932">
        <v>250453.11</v>
      </c>
      <c r="U311" s="932">
        <v>438292.95</v>
      </c>
    </row>
    <row r="312" spans="1:21" ht="14.4">
      <c r="A312" s="931">
        <v>2</v>
      </c>
      <c r="B312" s="931" t="s">
        <v>185</v>
      </c>
      <c r="C312" s="931" t="s">
        <v>174</v>
      </c>
      <c r="D312" s="931" t="s">
        <v>477</v>
      </c>
      <c r="E312" s="931" t="s">
        <v>1038</v>
      </c>
      <c r="F312" s="931">
        <v>3</v>
      </c>
      <c r="G312" s="931" t="s">
        <v>46</v>
      </c>
      <c r="H312" s="932">
        <v>79436.27</v>
      </c>
      <c r="I312" s="932">
        <v>139013.46</v>
      </c>
      <c r="J312" s="932">
        <v>108313.31</v>
      </c>
      <c r="K312" s="932">
        <v>189548.3</v>
      </c>
      <c r="L312" s="932">
        <v>136972.51</v>
      </c>
      <c r="M312" s="932">
        <v>239701.89</v>
      </c>
      <c r="N312" s="932">
        <v>180350.92</v>
      </c>
      <c r="O312" s="932">
        <v>315614.11</v>
      </c>
      <c r="P312" s="932">
        <v>223427.69</v>
      </c>
      <c r="Q312" s="932">
        <v>390998.46</v>
      </c>
      <c r="R312" s="932">
        <v>251698.66</v>
      </c>
      <c r="S312" s="932">
        <v>440472.65</v>
      </c>
      <c r="T312" s="932">
        <v>279612.12</v>
      </c>
      <c r="U312" s="932">
        <v>489321.21</v>
      </c>
    </row>
    <row r="313" spans="1:21" ht="14.4">
      <c r="A313" s="931">
        <v>2</v>
      </c>
      <c r="B313" s="931" t="s">
        <v>185</v>
      </c>
      <c r="C313" s="931" t="s">
        <v>174</v>
      </c>
      <c r="D313" s="931" t="s">
        <v>477</v>
      </c>
      <c r="E313" s="931" t="s">
        <v>1038</v>
      </c>
      <c r="F313" s="931">
        <v>4</v>
      </c>
      <c r="G313" s="931" t="s">
        <v>23</v>
      </c>
      <c r="H313" s="932">
        <v>90753.65</v>
      </c>
      <c r="I313" s="932">
        <v>145205.85</v>
      </c>
      <c r="J313" s="932">
        <v>127055.12</v>
      </c>
      <c r="K313" s="932">
        <v>203288.19</v>
      </c>
      <c r="L313" s="932">
        <v>163356.57999999999</v>
      </c>
      <c r="M313" s="932">
        <v>261370.53</v>
      </c>
      <c r="N313" s="932">
        <v>217808.77</v>
      </c>
      <c r="O313" s="932">
        <v>348494.04</v>
      </c>
      <c r="P313" s="932">
        <v>272260.96000000002</v>
      </c>
      <c r="Q313" s="932">
        <v>435617.55</v>
      </c>
      <c r="R313" s="932">
        <v>308562.42</v>
      </c>
      <c r="S313" s="932">
        <v>493699.88</v>
      </c>
      <c r="T313" s="932">
        <v>344863.88</v>
      </c>
      <c r="U313" s="932">
        <v>551782.22</v>
      </c>
    </row>
    <row r="314" spans="1:21" ht="14.4">
      <c r="A314" s="931">
        <v>2</v>
      </c>
      <c r="B314" s="931" t="s">
        <v>185</v>
      </c>
      <c r="C314" s="931" t="s">
        <v>174</v>
      </c>
      <c r="D314" s="931" t="s">
        <v>477</v>
      </c>
      <c r="E314" s="931" t="s">
        <v>762</v>
      </c>
      <c r="F314" s="931">
        <v>1</v>
      </c>
      <c r="G314" s="931" t="s">
        <v>171</v>
      </c>
      <c r="H314" s="932">
        <v>99168.43</v>
      </c>
      <c r="I314" s="932">
        <v>173544.76</v>
      </c>
      <c r="J314" s="932">
        <v>128358.99</v>
      </c>
      <c r="K314" s="932">
        <v>224628.23</v>
      </c>
      <c r="L314" s="932">
        <v>153627.24</v>
      </c>
      <c r="M314" s="932">
        <v>268847.68</v>
      </c>
      <c r="N314" s="932">
        <v>183219.87</v>
      </c>
      <c r="O314" s="932">
        <v>320634.78000000003</v>
      </c>
      <c r="P314" s="932">
        <v>215954.35</v>
      </c>
      <c r="Q314" s="932">
        <v>377920.11</v>
      </c>
      <c r="R314" s="932">
        <v>236736.72</v>
      </c>
      <c r="S314" s="932">
        <v>414289.26</v>
      </c>
      <c r="T314" s="932">
        <v>256242.75</v>
      </c>
      <c r="U314" s="932">
        <v>448424.82</v>
      </c>
    </row>
    <row r="315" spans="1:21" ht="14.4">
      <c r="A315" s="931">
        <v>2</v>
      </c>
      <c r="B315" s="931" t="s">
        <v>185</v>
      </c>
      <c r="C315" s="931" t="s">
        <v>174</v>
      </c>
      <c r="D315" s="931" t="s">
        <v>477</v>
      </c>
      <c r="E315" s="931" t="s">
        <v>762</v>
      </c>
      <c r="F315" s="931">
        <v>2</v>
      </c>
      <c r="G315" s="931" t="s">
        <v>21</v>
      </c>
      <c r="H315" s="932">
        <v>85057.61</v>
      </c>
      <c r="I315" s="932">
        <v>148850.82</v>
      </c>
      <c r="J315" s="932">
        <v>111154.39</v>
      </c>
      <c r="K315" s="932">
        <v>194520.17</v>
      </c>
      <c r="L315" s="932">
        <v>134786.31</v>
      </c>
      <c r="M315" s="932">
        <v>235876.05</v>
      </c>
      <c r="N315" s="932">
        <v>164660.24</v>
      </c>
      <c r="O315" s="932">
        <v>288155.43</v>
      </c>
      <c r="P315" s="932">
        <v>195411.1</v>
      </c>
      <c r="Q315" s="932">
        <v>341969.42</v>
      </c>
      <c r="R315" s="932">
        <v>214987.76</v>
      </c>
      <c r="S315" s="932">
        <v>376228.58</v>
      </c>
      <c r="T315" s="932">
        <v>233314.83</v>
      </c>
      <c r="U315" s="932">
        <v>408300.95</v>
      </c>
    </row>
    <row r="316" spans="1:21" ht="14.4">
      <c r="A316" s="931">
        <v>2</v>
      </c>
      <c r="B316" s="931" t="s">
        <v>185</v>
      </c>
      <c r="C316" s="931" t="s">
        <v>174</v>
      </c>
      <c r="D316" s="931" t="s">
        <v>477</v>
      </c>
      <c r="E316" s="931" t="s">
        <v>762</v>
      </c>
      <c r="F316" s="931">
        <v>3</v>
      </c>
      <c r="G316" s="931" t="s">
        <v>46</v>
      </c>
      <c r="H316" s="932">
        <v>74496.05</v>
      </c>
      <c r="I316" s="932">
        <v>130368.09</v>
      </c>
      <c r="J316" s="932">
        <v>101651.18</v>
      </c>
      <c r="K316" s="932">
        <v>177889.56</v>
      </c>
      <c r="L316" s="932">
        <v>128607.56</v>
      </c>
      <c r="M316" s="932">
        <v>225063.23</v>
      </c>
      <c r="N316" s="932">
        <v>169397.58</v>
      </c>
      <c r="O316" s="932">
        <v>296445.77</v>
      </c>
      <c r="P316" s="932">
        <v>209912.42</v>
      </c>
      <c r="Q316" s="932">
        <v>367346.73</v>
      </c>
      <c r="R316" s="932">
        <v>236514.63</v>
      </c>
      <c r="S316" s="932">
        <v>413900.6</v>
      </c>
      <c r="T316" s="932">
        <v>262790.69</v>
      </c>
      <c r="U316" s="932">
        <v>459883.71</v>
      </c>
    </row>
    <row r="317" spans="1:21" ht="14.4">
      <c r="A317" s="931">
        <v>2</v>
      </c>
      <c r="B317" s="931" t="s">
        <v>185</v>
      </c>
      <c r="C317" s="931" t="s">
        <v>174</v>
      </c>
      <c r="D317" s="931" t="s">
        <v>477</v>
      </c>
      <c r="E317" s="931" t="s">
        <v>762</v>
      </c>
      <c r="F317" s="931">
        <v>4</v>
      </c>
      <c r="G317" s="931" t="s">
        <v>23</v>
      </c>
      <c r="H317" s="932">
        <v>84550.15</v>
      </c>
      <c r="I317" s="932">
        <v>135280.25</v>
      </c>
      <c r="J317" s="932">
        <v>118370.22</v>
      </c>
      <c r="K317" s="932">
        <v>189392.35</v>
      </c>
      <c r="L317" s="932">
        <v>152190.28</v>
      </c>
      <c r="M317" s="932">
        <v>243504.45</v>
      </c>
      <c r="N317" s="932">
        <v>202920.37</v>
      </c>
      <c r="O317" s="932">
        <v>324672.59999999998</v>
      </c>
      <c r="P317" s="932">
        <v>253650.46</v>
      </c>
      <c r="Q317" s="932">
        <v>405840.75</v>
      </c>
      <c r="R317" s="932">
        <v>287470.53000000003</v>
      </c>
      <c r="S317" s="932">
        <v>459952.85</v>
      </c>
      <c r="T317" s="932">
        <v>321290.59000000003</v>
      </c>
      <c r="U317" s="932">
        <v>514064.95</v>
      </c>
    </row>
    <row r="318" spans="1:21" ht="14.4">
      <c r="A318" s="931">
        <v>2</v>
      </c>
      <c r="B318" s="931" t="s">
        <v>185</v>
      </c>
      <c r="C318" s="931" t="s">
        <v>174</v>
      </c>
      <c r="D318" s="931" t="s">
        <v>477</v>
      </c>
      <c r="E318" s="931" t="s">
        <v>763</v>
      </c>
      <c r="F318" s="931">
        <v>1</v>
      </c>
      <c r="G318" s="931" t="s">
        <v>171</v>
      </c>
      <c r="H318" s="932">
        <v>118755.75</v>
      </c>
      <c r="I318" s="932">
        <v>207822.57</v>
      </c>
      <c r="J318" s="932">
        <v>153608.84</v>
      </c>
      <c r="K318" s="932">
        <v>268815.46999999997</v>
      </c>
      <c r="L318" s="932">
        <v>183777.87</v>
      </c>
      <c r="M318" s="932">
        <v>321611.27</v>
      </c>
      <c r="N318" s="932">
        <v>219071.63</v>
      </c>
      <c r="O318" s="932">
        <v>383375.35</v>
      </c>
      <c r="P318" s="932">
        <v>258111.45</v>
      </c>
      <c r="Q318" s="932">
        <v>451695.04</v>
      </c>
      <c r="R318" s="932">
        <v>282896.31</v>
      </c>
      <c r="S318" s="932">
        <v>495068.54</v>
      </c>
      <c r="T318" s="932">
        <v>306117.42</v>
      </c>
      <c r="U318" s="932">
        <v>535705.49</v>
      </c>
    </row>
    <row r="319" spans="1:21" ht="14.4">
      <c r="A319" s="931">
        <v>2</v>
      </c>
      <c r="B319" s="931" t="s">
        <v>185</v>
      </c>
      <c r="C319" s="931" t="s">
        <v>174</v>
      </c>
      <c r="D319" s="931" t="s">
        <v>477</v>
      </c>
      <c r="E319" s="931" t="s">
        <v>763</v>
      </c>
      <c r="F319" s="931">
        <v>2</v>
      </c>
      <c r="G319" s="931" t="s">
        <v>21</v>
      </c>
      <c r="H319" s="932">
        <v>102338.35</v>
      </c>
      <c r="I319" s="932">
        <v>179092.11</v>
      </c>
      <c r="J319" s="932">
        <v>133591.94</v>
      </c>
      <c r="K319" s="932">
        <v>233785.9</v>
      </c>
      <c r="L319" s="932">
        <v>161857.17000000001</v>
      </c>
      <c r="M319" s="932">
        <v>283250.05</v>
      </c>
      <c r="N319" s="932">
        <v>197478.21</v>
      </c>
      <c r="O319" s="932">
        <v>345586.87</v>
      </c>
      <c r="P319" s="932">
        <v>234210.17</v>
      </c>
      <c r="Q319" s="932">
        <v>409867.8</v>
      </c>
      <c r="R319" s="932">
        <v>257592.22</v>
      </c>
      <c r="S319" s="932">
        <v>450786.39</v>
      </c>
      <c r="T319" s="932">
        <v>279441.65999999997</v>
      </c>
      <c r="U319" s="932">
        <v>489022.91</v>
      </c>
    </row>
    <row r="320" spans="1:21" ht="14.4">
      <c r="A320" s="931">
        <v>2</v>
      </c>
      <c r="B320" s="931" t="s">
        <v>185</v>
      </c>
      <c r="C320" s="931" t="s">
        <v>174</v>
      </c>
      <c r="D320" s="931" t="s">
        <v>477</v>
      </c>
      <c r="E320" s="931" t="s">
        <v>763</v>
      </c>
      <c r="F320" s="931">
        <v>3</v>
      </c>
      <c r="G320" s="931" t="s">
        <v>46</v>
      </c>
      <c r="H320" s="932">
        <v>90026.52</v>
      </c>
      <c r="I320" s="932">
        <v>157546.4</v>
      </c>
      <c r="J320" s="932">
        <v>122961.75</v>
      </c>
      <c r="K320" s="932">
        <v>215183.06</v>
      </c>
      <c r="L320" s="932">
        <v>155665.75</v>
      </c>
      <c r="M320" s="932">
        <v>272415.07</v>
      </c>
      <c r="N320" s="932">
        <v>205135.31</v>
      </c>
      <c r="O320" s="932">
        <v>358986.78</v>
      </c>
      <c r="P320" s="932">
        <v>254284.69</v>
      </c>
      <c r="Q320" s="932">
        <v>444998.21</v>
      </c>
      <c r="R320" s="932">
        <v>286576.63</v>
      </c>
      <c r="S320" s="932">
        <v>501509.1</v>
      </c>
      <c r="T320" s="932">
        <v>318489.11</v>
      </c>
      <c r="U320" s="932">
        <v>557355.93999999994</v>
      </c>
    </row>
    <row r="321" spans="1:21" ht="14.4">
      <c r="A321" s="931">
        <v>2</v>
      </c>
      <c r="B321" s="931" t="s">
        <v>185</v>
      </c>
      <c r="C321" s="931" t="s">
        <v>174</v>
      </c>
      <c r="D321" s="931" t="s">
        <v>477</v>
      </c>
      <c r="E321" s="931" t="s">
        <v>763</v>
      </c>
      <c r="F321" s="931">
        <v>4</v>
      </c>
      <c r="G321" s="931" t="s">
        <v>23</v>
      </c>
      <c r="H321" s="932">
        <v>101276.73</v>
      </c>
      <c r="I321" s="932">
        <v>162042.78</v>
      </c>
      <c r="J321" s="932">
        <v>141787.43</v>
      </c>
      <c r="K321" s="932">
        <v>226859.89</v>
      </c>
      <c r="L321" s="932">
        <v>182298.12</v>
      </c>
      <c r="M321" s="932">
        <v>291677</v>
      </c>
      <c r="N321" s="932">
        <v>243064.16</v>
      </c>
      <c r="O321" s="932">
        <v>388902.67</v>
      </c>
      <c r="P321" s="932">
        <v>303830.2</v>
      </c>
      <c r="Q321" s="932">
        <v>486128.33</v>
      </c>
      <c r="R321" s="932">
        <v>344340.9</v>
      </c>
      <c r="S321" s="932">
        <v>550945.43999999994</v>
      </c>
      <c r="T321" s="932">
        <v>384851.59</v>
      </c>
      <c r="U321" s="932">
        <v>615762.55000000005</v>
      </c>
    </row>
    <row r="322" spans="1:21" ht="14.4">
      <c r="A322" s="931">
        <v>2</v>
      </c>
      <c r="B322" s="931" t="s">
        <v>185</v>
      </c>
      <c r="C322" s="931" t="s">
        <v>174</v>
      </c>
      <c r="D322" s="931" t="s">
        <v>477</v>
      </c>
      <c r="E322" s="931" t="s">
        <v>1039</v>
      </c>
      <c r="F322" s="931">
        <v>1</v>
      </c>
      <c r="G322" s="931" t="s">
        <v>171</v>
      </c>
      <c r="H322" s="932">
        <v>136294.67000000001</v>
      </c>
      <c r="I322" s="932">
        <v>238515.68</v>
      </c>
      <c r="J322" s="932">
        <v>176415.35</v>
      </c>
      <c r="K322" s="932">
        <v>308726.87</v>
      </c>
      <c r="L322" s="932">
        <v>211145.08</v>
      </c>
      <c r="M322" s="932">
        <v>369503.88</v>
      </c>
      <c r="N322" s="932">
        <v>251819.1</v>
      </c>
      <c r="O322" s="932">
        <v>440683.43</v>
      </c>
      <c r="P322" s="932">
        <v>296811.5</v>
      </c>
      <c r="Q322" s="932">
        <v>519420.13</v>
      </c>
      <c r="R322" s="932">
        <v>325376.17</v>
      </c>
      <c r="S322" s="932">
        <v>569408.29</v>
      </c>
      <c r="T322" s="932">
        <v>352187.31</v>
      </c>
      <c r="U322" s="932">
        <v>616327.79</v>
      </c>
    </row>
    <row r="323" spans="1:21" ht="14.4">
      <c r="A323" s="931">
        <v>2</v>
      </c>
      <c r="B323" s="931" t="s">
        <v>185</v>
      </c>
      <c r="C323" s="931" t="s">
        <v>174</v>
      </c>
      <c r="D323" s="931" t="s">
        <v>477</v>
      </c>
      <c r="E323" s="931" t="s">
        <v>1039</v>
      </c>
      <c r="F323" s="931">
        <v>2</v>
      </c>
      <c r="G323" s="931" t="s">
        <v>21</v>
      </c>
      <c r="H323" s="932">
        <v>116892.29</v>
      </c>
      <c r="I323" s="932">
        <v>204561.51</v>
      </c>
      <c r="J323" s="932">
        <v>152759.01999999999</v>
      </c>
      <c r="K323" s="932">
        <v>267328.28999999998</v>
      </c>
      <c r="L323" s="932">
        <v>185238.8</v>
      </c>
      <c r="M323" s="932">
        <v>324167.89</v>
      </c>
      <c r="N323" s="932">
        <v>226299.61</v>
      </c>
      <c r="O323" s="932">
        <v>396024.32000000001</v>
      </c>
      <c r="P323" s="932">
        <v>268564.53000000003</v>
      </c>
      <c r="Q323" s="932">
        <v>469987.93</v>
      </c>
      <c r="R323" s="932">
        <v>295471.34000000003</v>
      </c>
      <c r="S323" s="932">
        <v>517074.85</v>
      </c>
      <c r="T323" s="932">
        <v>320661.40999999997</v>
      </c>
      <c r="U323" s="932">
        <v>561157.47</v>
      </c>
    </row>
    <row r="324" spans="1:21" ht="14.4">
      <c r="A324" s="931">
        <v>2</v>
      </c>
      <c r="B324" s="931" t="s">
        <v>185</v>
      </c>
      <c r="C324" s="931" t="s">
        <v>174</v>
      </c>
      <c r="D324" s="931" t="s">
        <v>477</v>
      </c>
      <c r="E324" s="931" t="s">
        <v>1039</v>
      </c>
      <c r="F324" s="931">
        <v>3</v>
      </c>
      <c r="G324" s="931" t="s">
        <v>46</v>
      </c>
      <c r="H324" s="932">
        <v>102370.59</v>
      </c>
      <c r="I324" s="932">
        <v>179148.53</v>
      </c>
      <c r="J324" s="932">
        <v>139684.29</v>
      </c>
      <c r="K324" s="932">
        <v>244447.52</v>
      </c>
      <c r="L324" s="932">
        <v>176724.73</v>
      </c>
      <c r="M324" s="932">
        <v>309268.27</v>
      </c>
      <c r="N324" s="932">
        <v>232774.11</v>
      </c>
      <c r="O324" s="932">
        <v>407354.7</v>
      </c>
      <c r="P324" s="932">
        <v>288445.12</v>
      </c>
      <c r="Q324" s="932">
        <v>504778.96</v>
      </c>
      <c r="R324" s="932">
        <v>324998.57</v>
      </c>
      <c r="S324" s="932">
        <v>568747.49</v>
      </c>
      <c r="T324" s="932">
        <v>361103.57</v>
      </c>
      <c r="U324" s="932">
        <v>631931.24</v>
      </c>
    </row>
    <row r="325" spans="1:21" ht="14.4">
      <c r="A325" s="931">
        <v>2</v>
      </c>
      <c r="B325" s="931" t="s">
        <v>185</v>
      </c>
      <c r="C325" s="931" t="s">
        <v>174</v>
      </c>
      <c r="D325" s="931" t="s">
        <v>477</v>
      </c>
      <c r="E325" s="931" t="s">
        <v>1039</v>
      </c>
      <c r="F325" s="931">
        <v>4</v>
      </c>
      <c r="G325" s="931" t="s">
        <v>23</v>
      </c>
      <c r="H325" s="932">
        <v>116203.18</v>
      </c>
      <c r="I325" s="932">
        <v>185925.09</v>
      </c>
      <c r="J325" s="932">
        <v>162684.45000000001</v>
      </c>
      <c r="K325" s="932">
        <v>260295.13</v>
      </c>
      <c r="L325" s="932">
        <v>209165.73</v>
      </c>
      <c r="M325" s="932">
        <v>334665.17</v>
      </c>
      <c r="N325" s="932">
        <v>278887.63</v>
      </c>
      <c r="O325" s="932">
        <v>446220.22</v>
      </c>
      <c r="P325" s="932">
        <v>348609.54</v>
      </c>
      <c r="Q325" s="932">
        <v>557775.28</v>
      </c>
      <c r="R325" s="932">
        <v>395090.82</v>
      </c>
      <c r="S325" s="932">
        <v>632145.31999999995</v>
      </c>
      <c r="T325" s="932">
        <v>441572.09</v>
      </c>
      <c r="U325" s="932">
        <v>706515.35</v>
      </c>
    </row>
    <row r="326" spans="1:21" ht="14.4">
      <c r="A326" s="931">
        <v>2</v>
      </c>
      <c r="B326" s="931" t="s">
        <v>185</v>
      </c>
      <c r="C326" s="931" t="s">
        <v>174</v>
      </c>
      <c r="D326" s="931" t="s">
        <v>477</v>
      </c>
      <c r="E326" s="931" t="s">
        <v>300</v>
      </c>
      <c r="F326" s="931">
        <v>1</v>
      </c>
      <c r="G326" s="931" t="s">
        <v>171</v>
      </c>
      <c r="H326" s="932">
        <v>104992.44</v>
      </c>
      <c r="I326" s="932">
        <v>183736.77</v>
      </c>
      <c r="J326" s="932">
        <v>135981.48000000001</v>
      </c>
      <c r="K326" s="932">
        <v>237967.59</v>
      </c>
      <c r="L326" s="932">
        <v>162807.26999999999</v>
      </c>
      <c r="M326" s="932">
        <v>284912.73</v>
      </c>
      <c r="N326" s="932">
        <v>194255.33</v>
      </c>
      <c r="O326" s="932">
        <v>339946.83</v>
      </c>
      <c r="P326" s="932">
        <v>229043.09</v>
      </c>
      <c r="Q326" s="932">
        <v>400825.41</v>
      </c>
      <c r="R326" s="932">
        <v>251129.58</v>
      </c>
      <c r="S326" s="932">
        <v>439476.76</v>
      </c>
      <c r="T326" s="932">
        <v>271893.59000000003</v>
      </c>
      <c r="U326" s="932">
        <v>475813.79</v>
      </c>
    </row>
    <row r="327" spans="1:21" ht="14.4">
      <c r="A327" s="931">
        <v>2</v>
      </c>
      <c r="B327" s="931" t="s">
        <v>185</v>
      </c>
      <c r="C327" s="931" t="s">
        <v>174</v>
      </c>
      <c r="D327" s="931" t="s">
        <v>477</v>
      </c>
      <c r="E327" s="931" t="s">
        <v>300</v>
      </c>
      <c r="F327" s="931">
        <v>2</v>
      </c>
      <c r="G327" s="931" t="s">
        <v>21</v>
      </c>
      <c r="H327" s="932">
        <v>89660.49</v>
      </c>
      <c r="I327" s="932">
        <v>156905.85</v>
      </c>
      <c r="J327" s="932">
        <v>117288.01</v>
      </c>
      <c r="K327" s="932">
        <v>205254.02</v>
      </c>
      <c r="L327" s="932">
        <v>142335.88</v>
      </c>
      <c r="M327" s="932">
        <v>249087.78</v>
      </c>
      <c r="N327" s="932">
        <v>174089.58</v>
      </c>
      <c r="O327" s="932">
        <v>304656.76</v>
      </c>
      <c r="P327" s="932">
        <v>206722.06</v>
      </c>
      <c r="Q327" s="932">
        <v>361763.61</v>
      </c>
      <c r="R327" s="932">
        <v>227498.49</v>
      </c>
      <c r="S327" s="932">
        <v>398122.36</v>
      </c>
      <c r="T327" s="932">
        <v>246981.52</v>
      </c>
      <c r="U327" s="932">
        <v>432217.66</v>
      </c>
    </row>
    <row r="328" spans="1:21" ht="14.4">
      <c r="A328" s="931">
        <v>2</v>
      </c>
      <c r="B328" s="931" t="s">
        <v>185</v>
      </c>
      <c r="C328" s="931" t="s">
        <v>174</v>
      </c>
      <c r="D328" s="931" t="s">
        <v>477</v>
      </c>
      <c r="E328" s="931" t="s">
        <v>300</v>
      </c>
      <c r="F328" s="931">
        <v>3</v>
      </c>
      <c r="G328" s="931" t="s">
        <v>46</v>
      </c>
      <c r="H328" s="932">
        <v>78204.44</v>
      </c>
      <c r="I328" s="932">
        <v>136857.76999999999</v>
      </c>
      <c r="J328" s="932">
        <v>106614.18</v>
      </c>
      <c r="K328" s="932">
        <v>186574.81</v>
      </c>
      <c r="L328" s="932">
        <v>134807.97</v>
      </c>
      <c r="M328" s="932">
        <v>235913.95</v>
      </c>
      <c r="N328" s="932">
        <v>177484.86</v>
      </c>
      <c r="O328" s="932">
        <v>310598.51</v>
      </c>
      <c r="P328" s="932">
        <v>219862.76</v>
      </c>
      <c r="Q328" s="932">
        <v>384759.83</v>
      </c>
      <c r="R328" s="932">
        <v>247671.73</v>
      </c>
      <c r="S328" s="932">
        <v>433425.52</v>
      </c>
      <c r="T328" s="932">
        <v>275126.33</v>
      </c>
      <c r="U328" s="932">
        <v>481471.08</v>
      </c>
    </row>
    <row r="329" spans="1:21" ht="14.4">
      <c r="A329" s="931">
        <v>2</v>
      </c>
      <c r="B329" s="931" t="s">
        <v>185</v>
      </c>
      <c r="C329" s="931" t="s">
        <v>174</v>
      </c>
      <c r="D329" s="931" t="s">
        <v>477</v>
      </c>
      <c r="E329" s="931" t="s">
        <v>300</v>
      </c>
      <c r="F329" s="931">
        <v>4</v>
      </c>
      <c r="G329" s="931" t="s">
        <v>23</v>
      </c>
      <c r="H329" s="932">
        <v>89493.93</v>
      </c>
      <c r="I329" s="932">
        <v>143190.29</v>
      </c>
      <c r="J329" s="932">
        <v>125291.5</v>
      </c>
      <c r="K329" s="932">
        <v>200466.41</v>
      </c>
      <c r="L329" s="932">
        <v>161089.07</v>
      </c>
      <c r="M329" s="932">
        <v>257742.52</v>
      </c>
      <c r="N329" s="932">
        <v>214785.43</v>
      </c>
      <c r="O329" s="932">
        <v>343656.7</v>
      </c>
      <c r="P329" s="932">
        <v>268481.78999999998</v>
      </c>
      <c r="Q329" s="932">
        <v>429570.87</v>
      </c>
      <c r="R329" s="932">
        <v>304279.36</v>
      </c>
      <c r="S329" s="932">
        <v>486846.99</v>
      </c>
      <c r="T329" s="932">
        <v>340076.93</v>
      </c>
      <c r="U329" s="932">
        <v>544123.1</v>
      </c>
    </row>
    <row r="330" spans="1:21" ht="14.4">
      <c r="A330" s="931">
        <v>2</v>
      </c>
      <c r="B330" s="931" t="s">
        <v>185</v>
      </c>
      <c r="C330" s="931" t="s">
        <v>174</v>
      </c>
      <c r="D330" s="931" t="s">
        <v>477</v>
      </c>
      <c r="E330" s="931" t="s">
        <v>1040</v>
      </c>
      <c r="F330" s="931">
        <v>1</v>
      </c>
      <c r="G330" s="931" t="s">
        <v>171</v>
      </c>
      <c r="H330" s="932">
        <v>105005.82</v>
      </c>
      <c r="I330" s="932">
        <v>183760.19</v>
      </c>
      <c r="J330" s="932">
        <v>135969.29</v>
      </c>
      <c r="K330" s="932">
        <v>237946.26</v>
      </c>
      <c r="L330" s="932">
        <v>162772.70000000001</v>
      </c>
      <c r="M330" s="932">
        <v>284852.21999999997</v>
      </c>
      <c r="N330" s="932">
        <v>194183.56</v>
      </c>
      <c r="O330" s="932">
        <v>339821.22</v>
      </c>
      <c r="P330" s="932">
        <v>228929.86</v>
      </c>
      <c r="Q330" s="932">
        <v>400627.25</v>
      </c>
      <c r="R330" s="932">
        <v>250989.84</v>
      </c>
      <c r="S330" s="932">
        <v>439232.22</v>
      </c>
      <c r="T330" s="932">
        <v>271717.07</v>
      </c>
      <c r="U330" s="932">
        <v>475504.87</v>
      </c>
    </row>
    <row r="331" spans="1:21" ht="14.4">
      <c r="A331" s="931">
        <v>2</v>
      </c>
      <c r="B331" s="931" t="s">
        <v>185</v>
      </c>
      <c r="C331" s="931" t="s">
        <v>174</v>
      </c>
      <c r="D331" s="931" t="s">
        <v>477</v>
      </c>
      <c r="E331" s="931" t="s">
        <v>1040</v>
      </c>
      <c r="F331" s="931">
        <v>2</v>
      </c>
      <c r="G331" s="931" t="s">
        <v>21</v>
      </c>
      <c r="H331" s="932">
        <v>89809.55</v>
      </c>
      <c r="I331" s="932">
        <v>157166.71</v>
      </c>
      <c r="J331" s="932">
        <v>117441.25</v>
      </c>
      <c r="K331" s="932">
        <v>205522.19</v>
      </c>
      <c r="L331" s="932">
        <v>142482.46</v>
      </c>
      <c r="M331" s="932">
        <v>249344.31</v>
      </c>
      <c r="N331" s="932">
        <v>174196.26</v>
      </c>
      <c r="O331" s="932">
        <v>304843.45</v>
      </c>
      <c r="P331" s="932">
        <v>206806.36</v>
      </c>
      <c r="Q331" s="932">
        <v>361911.12</v>
      </c>
      <c r="R331" s="932">
        <v>227567.88</v>
      </c>
      <c r="S331" s="932">
        <v>398243.78</v>
      </c>
      <c r="T331" s="932">
        <v>247025.46</v>
      </c>
      <c r="U331" s="932">
        <v>432294.55</v>
      </c>
    </row>
    <row r="332" spans="1:21" ht="14.4">
      <c r="A332" s="931">
        <v>2</v>
      </c>
      <c r="B332" s="931" t="s">
        <v>185</v>
      </c>
      <c r="C332" s="931" t="s">
        <v>174</v>
      </c>
      <c r="D332" s="931" t="s">
        <v>477</v>
      </c>
      <c r="E332" s="931" t="s">
        <v>1040</v>
      </c>
      <c r="F332" s="931">
        <v>3</v>
      </c>
      <c r="G332" s="931" t="s">
        <v>46</v>
      </c>
      <c r="H332" s="932">
        <v>78448.22</v>
      </c>
      <c r="I332" s="932">
        <v>137284.39000000001</v>
      </c>
      <c r="J332" s="932">
        <v>106980.89</v>
      </c>
      <c r="K332" s="932">
        <v>187216.55</v>
      </c>
      <c r="L332" s="932">
        <v>135299.51999999999</v>
      </c>
      <c r="M332" s="932">
        <v>236774.16</v>
      </c>
      <c r="N332" s="932">
        <v>178160.25</v>
      </c>
      <c r="O332" s="932">
        <v>311780.45</v>
      </c>
      <c r="P332" s="932">
        <v>220724.64</v>
      </c>
      <c r="Q332" s="932">
        <v>386268.12</v>
      </c>
      <c r="R332" s="932">
        <v>248661.85</v>
      </c>
      <c r="S332" s="932">
        <v>435158.24</v>
      </c>
      <c r="T332" s="932">
        <v>276247.84000000003</v>
      </c>
      <c r="U332" s="932">
        <v>483433.72</v>
      </c>
    </row>
    <row r="333" spans="1:21" ht="14.4">
      <c r="A333" s="931">
        <v>2</v>
      </c>
      <c r="B333" s="931" t="s">
        <v>185</v>
      </c>
      <c r="C333" s="931" t="s">
        <v>174</v>
      </c>
      <c r="D333" s="931" t="s">
        <v>477</v>
      </c>
      <c r="E333" s="931" t="s">
        <v>1040</v>
      </c>
      <c r="F333" s="931">
        <v>4</v>
      </c>
      <c r="G333" s="931" t="s">
        <v>23</v>
      </c>
      <c r="H333" s="932">
        <v>89512.95</v>
      </c>
      <c r="I333" s="932">
        <v>143220.73000000001</v>
      </c>
      <c r="J333" s="932">
        <v>125318.14</v>
      </c>
      <c r="K333" s="932">
        <v>200509.02</v>
      </c>
      <c r="L333" s="932">
        <v>161123.32</v>
      </c>
      <c r="M333" s="932">
        <v>257797.31</v>
      </c>
      <c r="N333" s="932">
        <v>214831.09</v>
      </c>
      <c r="O333" s="932">
        <v>343729.75</v>
      </c>
      <c r="P333" s="932">
        <v>268538.86</v>
      </c>
      <c r="Q333" s="932">
        <v>429662.19</v>
      </c>
      <c r="R333" s="932">
        <v>304344.05</v>
      </c>
      <c r="S333" s="932">
        <v>486950.48</v>
      </c>
      <c r="T333" s="932">
        <v>340149.23</v>
      </c>
      <c r="U333" s="932">
        <v>544238.77</v>
      </c>
    </row>
    <row r="334" spans="1:21" ht="14.4">
      <c r="A334" s="931">
        <v>2</v>
      </c>
      <c r="B334" s="931" t="s">
        <v>185</v>
      </c>
      <c r="C334" s="931" t="s">
        <v>174</v>
      </c>
      <c r="D334" s="931" t="s">
        <v>477</v>
      </c>
      <c r="E334" s="931" t="s">
        <v>1041</v>
      </c>
      <c r="F334" s="931">
        <v>1</v>
      </c>
      <c r="G334" s="931" t="s">
        <v>171</v>
      </c>
      <c r="H334" s="932">
        <v>131943.4</v>
      </c>
      <c r="I334" s="932">
        <v>230900.95</v>
      </c>
      <c r="J334" s="932">
        <v>170683.26</v>
      </c>
      <c r="K334" s="932">
        <v>298695.7</v>
      </c>
      <c r="L334" s="932">
        <v>204216.84</v>
      </c>
      <c r="M334" s="932">
        <v>357379.47</v>
      </c>
      <c r="N334" s="932">
        <v>243452.79999999999</v>
      </c>
      <c r="O334" s="932">
        <v>426042.39</v>
      </c>
      <c r="P334" s="932">
        <v>286853.40999999997</v>
      </c>
      <c r="Q334" s="932">
        <v>501993.46</v>
      </c>
      <c r="R334" s="932">
        <v>314406.86</v>
      </c>
      <c r="S334" s="932">
        <v>550212.01</v>
      </c>
      <c r="T334" s="932">
        <v>340228.53</v>
      </c>
      <c r="U334" s="932">
        <v>595399.93999999994</v>
      </c>
    </row>
    <row r="335" spans="1:21" ht="14.4">
      <c r="A335" s="931">
        <v>2</v>
      </c>
      <c r="B335" s="931" t="s">
        <v>185</v>
      </c>
      <c r="C335" s="931" t="s">
        <v>174</v>
      </c>
      <c r="D335" s="931" t="s">
        <v>477</v>
      </c>
      <c r="E335" s="931" t="s">
        <v>1041</v>
      </c>
      <c r="F335" s="931">
        <v>2</v>
      </c>
      <c r="G335" s="931" t="s">
        <v>21</v>
      </c>
      <c r="H335" s="932">
        <v>113626.47</v>
      </c>
      <c r="I335" s="932">
        <v>198846.31</v>
      </c>
      <c r="J335" s="932">
        <v>148350.35999999999</v>
      </c>
      <c r="K335" s="932">
        <v>259613.12</v>
      </c>
      <c r="L335" s="932">
        <v>179759.86</v>
      </c>
      <c r="M335" s="932">
        <v>314579.76</v>
      </c>
      <c r="N335" s="932">
        <v>219360.97</v>
      </c>
      <c r="O335" s="932">
        <v>383881.69</v>
      </c>
      <c r="P335" s="932">
        <v>260186.69</v>
      </c>
      <c r="Q335" s="932">
        <v>455326.7</v>
      </c>
      <c r="R335" s="932">
        <v>286175.03000000003</v>
      </c>
      <c r="S335" s="932">
        <v>500806.31</v>
      </c>
      <c r="T335" s="932">
        <v>310466.33</v>
      </c>
      <c r="U335" s="932">
        <v>543316.06999999995</v>
      </c>
    </row>
    <row r="336" spans="1:21" ht="14.4">
      <c r="A336" s="931">
        <v>2</v>
      </c>
      <c r="B336" s="931" t="s">
        <v>185</v>
      </c>
      <c r="C336" s="931" t="s">
        <v>174</v>
      </c>
      <c r="D336" s="931" t="s">
        <v>477</v>
      </c>
      <c r="E336" s="931" t="s">
        <v>1041</v>
      </c>
      <c r="F336" s="931">
        <v>3</v>
      </c>
      <c r="G336" s="931" t="s">
        <v>46</v>
      </c>
      <c r="H336" s="932">
        <v>99894.03</v>
      </c>
      <c r="I336" s="932">
        <v>174814.55</v>
      </c>
      <c r="J336" s="932">
        <v>136420.44</v>
      </c>
      <c r="K336" s="932">
        <v>238735.77</v>
      </c>
      <c r="L336" s="932">
        <v>172688.86</v>
      </c>
      <c r="M336" s="932">
        <v>302205.51</v>
      </c>
      <c r="N336" s="932">
        <v>227552.9</v>
      </c>
      <c r="O336" s="932">
        <v>398217.57</v>
      </c>
      <c r="P336" s="932">
        <v>282059.71999999997</v>
      </c>
      <c r="Q336" s="932">
        <v>493604.51</v>
      </c>
      <c r="R336" s="932">
        <v>317868.40000000002</v>
      </c>
      <c r="S336" s="932">
        <v>556269.71</v>
      </c>
      <c r="T336" s="932">
        <v>353253.73</v>
      </c>
      <c r="U336" s="932">
        <v>618194.02</v>
      </c>
    </row>
    <row r="337" spans="1:21" ht="14.4">
      <c r="A337" s="931">
        <v>2</v>
      </c>
      <c r="B337" s="931" t="s">
        <v>185</v>
      </c>
      <c r="C337" s="931" t="s">
        <v>174</v>
      </c>
      <c r="D337" s="931" t="s">
        <v>477</v>
      </c>
      <c r="E337" s="931" t="s">
        <v>1041</v>
      </c>
      <c r="F337" s="931">
        <v>4</v>
      </c>
      <c r="G337" s="931" t="s">
        <v>23</v>
      </c>
      <c r="H337" s="932">
        <v>112519.13</v>
      </c>
      <c r="I337" s="932">
        <v>180030.62</v>
      </c>
      <c r="J337" s="932">
        <v>157526.79</v>
      </c>
      <c r="K337" s="932">
        <v>252042.86</v>
      </c>
      <c r="L337" s="932">
        <v>202534.44</v>
      </c>
      <c r="M337" s="932">
        <v>324055.11</v>
      </c>
      <c r="N337" s="932">
        <v>270045.92</v>
      </c>
      <c r="O337" s="932">
        <v>432073.48</v>
      </c>
      <c r="P337" s="932">
        <v>337557.4</v>
      </c>
      <c r="Q337" s="932">
        <v>540091.85</v>
      </c>
      <c r="R337" s="932">
        <v>382565.06</v>
      </c>
      <c r="S337" s="932">
        <v>612104.1</v>
      </c>
      <c r="T337" s="932">
        <v>427572.71</v>
      </c>
      <c r="U337" s="932">
        <v>684116.35</v>
      </c>
    </row>
    <row r="338" spans="1:21" ht="14.4">
      <c r="A338" s="931">
        <v>2</v>
      </c>
      <c r="B338" s="931" t="s">
        <v>185</v>
      </c>
      <c r="C338" s="931" t="s">
        <v>174</v>
      </c>
      <c r="D338" s="931" t="s">
        <v>477</v>
      </c>
      <c r="E338" s="931" t="s">
        <v>764</v>
      </c>
      <c r="F338" s="931">
        <v>1</v>
      </c>
      <c r="G338" s="931" t="s">
        <v>171</v>
      </c>
      <c r="H338" s="932">
        <v>102046.99</v>
      </c>
      <c r="I338" s="932">
        <v>178582.23</v>
      </c>
      <c r="J338" s="932">
        <v>132200.71</v>
      </c>
      <c r="K338" s="932">
        <v>231351.24</v>
      </c>
      <c r="L338" s="932">
        <v>158303.70000000001</v>
      </c>
      <c r="M338" s="932">
        <v>277031.48</v>
      </c>
      <c r="N338" s="932">
        <v>188917.05</v>
      </c>
      <c r="O338" s="932">
        <v>330604.84999999998</v>
      </c>
      <c r="P338" s="932">
        <v>222781.81</v>
      </c>
      <c r="Q338" s="932">
        <v>389868.17</v>
      </c>
      <c r="R338" s="932">
        <v>244282.5</v>
      </c>
      <c r="S338" s="932">
        <v>427494.38</v>
      </c>
      <c r="T338" s="932">
        <v>264509.49</v>
      </c>
      <c r="U338" s="932">
        <v>462891.61</v>
      </c>
    </row>
    <row r="339" spans="1:21" ht="14.4">
      <c r="A339" s="931">
        <v>2</v>
      </c>
      <c r="B339" s="931" t="s">
        <v>185</v>
      </c>
      <c r="C339" s="931" t="s">
        <v>174</v>
      </c>
      <c r="D339" s="931" t="s">
        <v>477</v>
      </c>
      <c r="E339" s="931" t="s">
        <v>764</v>
      </c>
      <c r="F339" s="931">
        <v>2</v>
      </c>
      <c r="G339" s="931" t="s">
        <v>21</v>
      </c>
      <c r="H339" s="932">
        <v>86986.39</v>
      </c>
      <c r="I339" s="932">
        <v>152226.19</v>
      </c>
      <c r="J339" s="932">
        <v>113838.1</v>
      </c>
      <c r="K339" s="932">
        <v>199216.68</v>
      </c>
      <c r="L339" s="932">
        <v>138194.63</v>
      </c>
      <c r="M339" s="932">
        <v>241840.6</v>
      </c>
      <c r="N339" s="932">
        <v>169108.22</v>
      </c>
      <c r="O339" s="932">
        <v>295939.38</v>
      </c>
      <c r="P339" s="932">
        <v>200855.84</v>
      </c>
      <c r="Q339" s="932">
        <v>351497.73</v>
      </c>
      <c r="R339" s="932">
        <v>221069.67</v>
      </c>
      <c r="S339" s="932">
        <v>386871.92</v>
      </c>
      <c r="T339" s="932">
        <v>240038.34</v>
      </c>
      <c r="U339" s="932">
        <v>420067.09</v>
      </c>
    </row>
    <row r="340" spans="1:21" ht="14.4">
      <c r="A340" s="931">
        <v>2</v>
      </c>
      <c r="B340" s="931" t="s">
        <v>185</v>
      </c>
      <c r="C340" s="931" t="s">
        <v>174</v>
      </c>
      <c r="D340" s="931" t="s">
        <v>477</v>
      </c>
      <c r="E340" s="931" t="s">
        <v>764</v>
      </c>
      <c r="F340" s="931">
        <v>3</v>
      </c>
      <c r="G340" s="931" t="s">
        <v>46</v>
      </c>
      <c r="H340" s="932">
        <v>75740.800000000003</v>
      </c>
      <c r="I340" s="932">
        <v>132546.39000000001</v>
      </c>
      <c r="J340" s="932">
        <v>103215.9</v>
      </c>
      <c r="K340" s="932">
        <v>180627.83</v>
      </c>
      <c r="L340" s="932">
        <v>130478.89</v>
      </c>
      <c r="M340" s="932">
        <v>228338.06</v>
      </c>
      <c r="N340" s="932">
        <v>171752.74</v>
      </c>
      <c r="O340" s="932">
        <v>300567.3</v>
      </c>
      <c r="P340" s="932">
        <v>212732.89</v>
      </c>
      <c r="Q340" s="932">
        <v>372282.56</v>
      </c>
      <c r="R340" s="932">
        <v>239617.87</v>
      </c>
      <c r="S340" s="932">
        <v>419331.27</v>
      </c>
      <c r="T340" s="932">
        <v>266154.75</v>
      </c>
      <c r="U340" s="932">
        <v>465770.81</v>
      </c>
    </row>
    <row r="341" spans="1:21" ht="14.4">
      <c r="A341" s="931">
        <v>2</v>
      </c>
      <c r="B341" s="931" t="s">
        <v>185</v>
      </c>
      <c r="C341" s="931" t="s">
        <v>174</v>
      </c>
      <c r="D341" s="931" t="s">
        <v>477</v>
      </c>
      <c r="E341" s="931" t="s">
        <v>764</v>
      </c>
      <c r="F341" s="931">
        <v>4</v>
      </c>
      <c r="G341" s="931" t="s">
        <v>23</v>
      </c>
      <c r="H341" s="932">
        <v>86974.48</v>
      </c>
      <c r="I341" s="932">
        <v>139159.17000000001</v>
      </c>
      <c r="J341" s="932">
        <v>121764.28</v>
      </c>
      <c r="K341" s="932">
        <v>194822.84</v>
      </c>
      <c r="L341" s="932">
        <v>156554.07</v>
      </c>
      <c r="M341" s="932">
        <v>250486.51</v>
      </c>
      <c r="N341" s="932">
        <v>208738.76</v>
      </c>
      <c r="O341" s="932">
        <v>333982.02</v>
      </c>
      <c r="P341" s="932">
        <v>260923.45</v>
      </c>
      <c r="Q341" s="932">
        <v>417477.52</v>
      </c>
      <c r="R341" s="932">
        <v>295713.24</v>
      </c>
      <c r="S341" s="932">
        <v>473141.19</v>
      </c>
      <c r="T341" s="932">
        <v>330503.03000000003</v>
      </c>
      <c r="U341" s="932">
        <v>528804.86</v>
      </c>
    </row>
    <row r="342" spans="1:21" ht="14.4">
      <c r="A342" s="931">
        <v>2</v>
      </c>
      <c r="B342" s="931" t="s">
        <v>185</v>
      </c>
      <c r="C342" s="931" t="s">
        <v>174</v>
      </c>
      <c r="D342" s="931" t="s">
        <v>477</v>
      </c>
      <c r="E342" s="931" t="s">
        <v>1042</v>
      </c>
      <c r="F342" s="931">
        <v>1</v>
      </c>
      <c r="G342" s="931" t="s">
        <v>171</v>
      </c>
      <c r="H342" s="932">
        <v>99610.28</v>
      </c>
      <c r="I342" s="932">
        <v>174317.99</v>
      </c>
      <c r="J342" s="932">
        <v>129033.81</v>
      </c>
      <c r="K342" s="932">
        <v>225809.17</v>
      </c>
      <c r="L342" s="932">
        <v>154504.62</v>
      </c>
      <c r="M342" s="932">
        <v>270383.08</v>
      </c>
      <c r="N342" s="932">
        <v>184372.78</v>
      </c>
      <c r="O342" s="932">
        <v>322652.36</v>
      </c>
      <c r="P342" s="932">
        <v>217413.09</v>
      </c>
      <c r="Q342" s="932">
        <v>380472.92</v>
      </c>
      <c r="R342" s="932">
        <v>238390.28</v>
      </c>
      <c r="S342" s="932">
        <v>417183</v>
      </c>
      <c r="T342" s="932">
        <v>258120.7</v>
      </c>
      <c r="U342" s="932">
        <v>451711.22</v>
      </c>
    </row>
    <row r="343" spans="1:21" ht="14.4">
      <c r="A343" s="931">
        <v>2</v>
      </c>
      <c r="B343" s="931" t="s">
        <v>185</v>
      </c>
      <c r="C343" s="931" t="s">
        <v>174</v>
      </c>
      <c r="D343" s="931" t="s">
        <v>477</v>
      </c>
      <c r="E343" s="931" t="s">
        <v>1042</v>
      </c>
      <c r="F343" s="931">
        <v>2</v>
      </c>
      <c r="G343" s="931" t="s">
        <v>21</v>
      </c>
      <c r="H343" s="932">
        <v>84956.73</v>
      </c>
      <c r="I343" s="932">
        <v>148674.28</v>
      </c>
      <c r="J343" s="932">
        <v>111167.49</v>
      </c>
      <c r="K343" s="932">
        <v>194543.11</v>
      </c>
      <c r="L343" s="932">
        <v>134939.04</v>
      </c>
      <c r="M343" s="932">
        <v>236143.31</v>
      </c>
      <c r="N343" s="932">
        <v>165099.31</v>
      </c>
      <c r="O343" s="932">
        <v>288923.8</v>
      </c>
      <c r="P343" s="932">
        <v>196079.72</v>
      </c>
      <c r="Q343" s="932">
        <v>343139.51</v>
      </c>
      <c r="R343" s="932">
        <v>215804.82</v>
      </c>
      <c r="S343" s="932">
        <v>377658.44</v>
      </c>
      <c r="T343" s="932">
        <v>234310.93</v>
      </c>
      <c r="U343" s="932">
        <v>410044.13</v>
      </c>
    </row>
    <row r="344" spans="1:21" ht="14.4">
      <c r="A344" s="931">
        <v>2</v>
      </c>
      <c r="B344" s="931" t="s">
        <v>185</v>
      </c>
      <c r="C344" s="931" t="s">
        <v>174</v>
      </c>
      <c r="D344" s="931" t="s">
        <v>477</v>
      </c>
      <c r="E344" s="931" t="s">
        <v>1042</v>
      </c>
      <c r="F344" s="931">
        <v>3</v>
      </c>
      <c r="G344" s="931" t="s">
        <v>46</v>
      </c>
      <c r="H344" s="932">
        <v>74012.800000000003</v>
      </c>
      <c r="I344" s="932">
        <v>129522.39</v>
      </c>
      <c r="J344" s="932">
        <v>100872.95</v>
      </c>
      <c r="K344" s="932">
        <v>176527.67</v>
      </c>
      <c r="L344" s="932">
        <v>127526.72</v>
      </c>
      <c r="M344" s="932">
        <v>223171.77</v>
      </c>
      <c r="N344" s="932">
        <v>167876.49</v>
      </c>
      <c r="O344" s="932">
        <v>293783.87</v>
      </c>
      <c r="P344" s="932">
        <v>207940.5</v>
      </c>
      <c r="Q344" s="932">
        <v>363895.87</v>
      </c>
      <c r="R344" s="932">
        <v>234226.47</v>
      </c>
      <c r="S344" s="932">
        <v>409896.33</v>
      </c>
      <c r="T344" s="932">
        <v>260173.76</v>
      </c>
      <c r="U344" s="932">
        <v>455304.08</v>
      </c>
    </row>
    <row r="345" spans="1:21" ht="14.4">
      <c r="A345" s="931">
        <v>2</v>
      </c>
      <c r="B345" s="931" t="s">
        <v>185</v>
      </c>
      <c r="C345" s="931" t="s">
        <v>174</v>
      </c>
      <c r="D345" s="931" t="s">
        <v>477</v>
      </c>
      <c r="E345" s="931" t="s">
        <v>1042</v>
      </c>
      <c r="F345" s="931">
        <v>4</v>
      </c>
      <c r="G345" s="931" t="s">
        <v>23</v>
      </c>
      <c r="H345" s="932">
        <v>84900.31</v>
      </c>
      <c r="I345" s="932">
        <v>135840.49</v>
      </c>
      <c r="J345" s="932">
        <v>118860.43</v>
      </c>
      <c r="K345" s="932">
        <v>190176.69</v>
      </c>
      <c r="L345" s="932">
        <v>152820.54999999999</v>
      </c>
      <c r="M345" s="932">
        <v>244512.89</v>
      </c>
      <c r="N345" s="932">
        <v>203760.74</v>
      </c>
      <c r="O345" s="932">
        <v>326017.18</v>
      </c>
      <c r="P345" s="932">
        <v>254700.92</v>
      </c>
      <c r="Q345" s="932">
        <v>407521.48</v>
      </c>
      <c r="R345" s="932">
        <v>288661.03999999998</v>
      </c>
      <c r="S345" s="932">
        <v>461857.67</v>
      </c>
      <c r="T345" s="932">
        <v>322621.17</v>
      </c>
      <c r="U345" s="932">
        <v>516193.87</v>
      </c>
    </row>
    <row r="346" spans="1:21" ht="14.4">
      <c r="A346" s="931">
        <v>2</v>
      </c>
      <c r="B346" s="931" t="s">
        <v>185</v>
      </c>
      <c r="C346" s="931" t="s">
        <v>174</v>
      </c>
      <c r="D346" s="931" t="s">
        <v>477</v>
      </c>
      <c r="E346" s="931" t="s">
        <v>1043</v>
      </c>
      <c r="F346" s="931">
        <v>1</v>
      </c>
      <c r="G346" s="931" t="s">
        <v>171</v>
      </c>
      <c r="H346" s="932">
        <v>96691.58</v>
      </c>
      <c r="I346" s="932">
        <v>169210.27</v>
      </c>
      <c r="J346" s="932">
        <v>125228.66</v>
      </c>
      <c r="K346" s="932">
        <v>219150.16</v>
      </c>
      <c r="L346" s="932">
        <v>149931.89000000001</v>
      </c>
      <c r="M346" s="932">
        <v>262380.79999999999</v>
      </c>
      <c r="N346" s="932">
        <v>178890.93</v>
      </c>
      <c r="O346" s="932">
        <v>313059.13</v>
      </c>
      <c r="P346" s="932">
        <v>210925.33</v>
      </c>
      <c r="Q346" s="932">
        <v>369119.33</v>
      </c>
      <c r="R346" s="932">
        <v>231263.72</v>
      </c>
      <c r="S346" s="932">
        <v>404711.51</v>
      </c>
      <c r="T346" s="932">
        <v>250383.53</v>
      </c>
      <c r="U346" s="932">
        <v>438171.18</v>
      </c>
    </row>
    <row r="347" spans="1:21" ht="14.4">
      <c r="A347" s="931">
        <v>2</v>
      </c>
      <c r="B347" s="931" t="s">
        <v>185</v>
      </c>
      <c r="C347" s="931" t="s">
        <v>174</v>
      </c>
      <c r="D347" s="931" t="s">
        <v>477</v>
      </c>
      <c r="E347" s="931" t="s">
        <v>1043</v>
      </c>
      <c r="F347" s="931">
        <v>2</v>
      </c>
      <c r="G347" s="931" t="s">
        <v>21</v>
      </c>
      <c r="H347" s="932">
        <v>82580.759999999995</v>
      </c>
      <c r="I347" s="932">
        <v>144516.32999999999</v>
      </c>
      <c r="J347" s="932">
        <v>108024.05</v>
      </c>
      <c r="K347" s="932">
        <v>189042.1</v>
      </c>
      <c r="L347" s="932">
        <v>131090.96</v>
      </c>
      <c r="M347" s="932">
        <v>229409.17</v>
      </c>
      <c r="N347" s="932">
        <v>160331.29999999999</v>
      </c>
      <c r="O347" s="932">
        <v>280579.78000000003</v>
      </c>
      <c r="P347" s="932">
        <v>190382.07999999999</v>
      </c>
      <c r="Q347" s="932">
        <v>333168.65000000002</v>
      </c>
      <c r="R347" s="932">
        <v>209514.76</v>
      </c>
      <c r="S347" s="932">
        <v>366650.82</v>
      </c>
      <c r="T347" s="932">
        <v>227455.61</v>
      </c>
      <c r="U347" s="932">
        <v>398047.32</v>
      </c>
    </row>
    <row r="348" spans="1:21" ht="14.4">
      <c r="A348" s="931">
        <v>2</v>
      </c>
      <c r="B348" s="931" t="s">
        <v>185</v>
      </c>
      <c r="C348" s="931" t="s">
        <v>174</v>
      </c>
      <c r="D348" s="931" t="s">
        <v>477</v>
      </c>
      <c r="E348" s="931" t="s">
        <v>1043</v>
      </c>
      <c r="F348" s="931">
        <v>3</v>
      </c>
      <c r="G348" s="931" t="s">
        <v>46</v>
      </c>
      <c r="H348" s="932">
        <v>72036.710000000006</v>
      </c>
      <c r="I348" s="932">
        <v>126064.24</v>
      </c>
      <c r="J348" s="932">
        <v>98208.1</v>
      </c>
      <c r="K348" s="932">
        <v>171864.17</v>
      </c>
      <c r="L348" s="932">
        <v>124180.74</v>
      </c>
      <c r="M348" s="932">
        <v>217316.3</v>
      </c>
      <c r="N348" s="932">
        <v>163495.15</v>
      </c>
      <c r="O348" s="932">
        <v>286116.52</v>
      </c>
      <c r="P348" s="932">
        <v>202534.38</v>
      </c>
      <c r="Q348" s="932">
        <v>354435.17</v>
      </c>
      <c r="R348" s="932">
        <v>228152.86</v>
      </c>
      <c r="S348" s="932">
        <v>399267.5</v>
      </c>
      <c r="T348" s="932">
        <v>253445.18</v>
      </c>
      <c r="U348" s="932">
        <v>443529.07</v>
      </c>
    </row>
    <row r="349" spans="1:21" ht="14.4">
      <c r="A349" s="931">
        <v>2</v>
      </c>
      <c r="B349" s="931" t="s">
        <v>185</v>
      </c>
      <c r="C349" s="931" t="s">
        <v>174</v>
      </c>
      <c r="D349" s="931" t="s">
        <v>477</v>
      </c>
      <c r="E349" s="931" t="s">
        <v>1043</v>
      </c>
      <c r="F349" s="931">
        <v>4</v>
      </c>
      <c r="G349" s="931" t="s">
        <v>23</v>
      </c>
      <c r="H349" s="932">
        <v>82418.899999999994</v>
      </c>
      <c r="I349" s="932">
        <v>131870.25</v>
      </c>
      <c r="J349" s="932">
        <v>115386.47</v>
      </c>
      <c r="K349" s="932">
        <v>184618.35</v>
      </c>
      <c r="L349" s="932">
        <v>148354.03</v>
      </c>
      <c r="M349" s="932">
        <v>237366.45</v>
      </c>
      <c r="N349" s="932">
        <v>197805.37</v>
      </c>
      <c r="O349" s="932">
        <v>316488.59999999998</v>
      </c>
      <c r="P349" s="932">
        <v>247256.71</v>
      </c>
      <c r="Q349" s="932">
        <v>395610.74</v>
      </c>
      <c r="R349" s="932">
        <v>280224.27</v>
      </c>
      <c r="S349" s="932">
        <v>448358.84</v>
      </c>
      <c r="T349" s="932">
        <v>313191.83</v>
      </c>
      <c r="U349" s="932">
        <v>501106.94</v>
      </c>
    </row>
    <row r="350" spans="1:21" ht="14.4">
      <c r="A350" s="931">
        <v>2</v>
      </c>
      <c r="B350" s="931" t="s">
        <v>185</v>
      </c>
      <c r="C350" s="931" t="s">
        <v>174</v>
      </c>
      <c r="D350" s="931" t="s">
        <v>477</v>
      </c>
      <c r="E350" s="931" t="s">
        <v>1044</v>
      </c>
      <c r="F350" s="931">
        <v>1</v>
      </c>
      <c r="G350" s="931" t="s">
        <v>171</v>
      </c>
      <c r="H350" s="932">
        <v>131314.22</v>
      </c>
      <c r="I350" s="932">
        <v>229799.88</v>
      </c>
      <c r="J350" s="932">
        <v>170179.08</v>
      </c>
      <c r="K350" s="932">
        <v>297813.39</v>
      </c>
      <c r="L350" s="932">
        <v>203823.52</v>
      </c>
      <c r="M350" s="932">
        <v>356691.17</v>
      </c>
      <c r="N350" s="932">
        <v>243304.79</v>
      </c>
      <c r="O350" s="932">
        <v>425783.38</v>
      </c>
      <c r="P350" s="932">
        <v>286979.96000000002</v>
      </c>
      <c r="Q350" s="932">
        <v>502214.92</v>
      </c>
      <c r="R350" s="932">
        <v>314709.65000000002</v>
      </c>
      <c r="S350" s="932">
        <v>550741.89</v>
      </c>
      <c r="T350" s="932">
        <v>340821.93</v>
      </c>
      <c r="U350" s="932">
        <v>596438.37</v>
      </c>
    </row>
    <row r="351" spans="1:21" ht="14.4">
      <c r="A351" s="931">
        <v>2</v>
      </c>
      <c r="B351" s="931" t="s">
        <v>185</v>
      </c>
      <c r="C351" s="931" t="s">
        <v>174</v>
      </c>
      <c r="D351" s="931" t="s">
        <v>477</v>
      </c>
      <c r="E351" s="931" t="s">
        <v>1044</v>
      </c>
      <c r="F351" s="931">
        <v>2</v>
      </c>
      <c r="G351" s="931" t="s">
        <v>21</v>
      </c>
      <c r="H351" s="932">
        <v>111640.47</v>
      </c>
      <c r="I351" s="932">
        <v>195370.82</v>
      </c>
      <c r="J351" s="932">
        <v>146191.89000000001</v>
      </c>
      <c r="K351" s="932">
        <v>255835.8</v>
      </c>
      <c r="L351" s="932">
        <v>177554.92</v>
      </c>
      <c r="M351" s="932">
        <v>310721.09999999998</v>
      </c>
      <c r="N351" s="932">
        <v>217428.38</v>
      </c>
      <c r="O351" s="932">
        <v>380499.66</v>
      </c>
      <c r="P351" s="932">
        <v>258337.92000000001</v>
      </c>
      <c r="Q351" s="932">
        <v>452091.37</v>
      </c>
      <c r="R351" s="932">
        <v>284386.58</v>
      </c>
      <c r="S351" s="932">
        <v>497676.51</v>
      </c>
      <c r="T351" s="932">
        <v>308855.11</v>
      </c>
      <c r="U351" s="932">
        <v>540496.43999999994</v>
      </c>
    </row>
    <row r="352" spans="1:21" ht="14.4">
      <c r="A352" s="931">
        <v>2</v>
      </c>
      <c r="B352" s="931" t="s">
        <v>185</v>
      </c>
      <c r="C352" s="931" t="s">
        <v>174</v>
      </c>
      <c r="D352" s="931" t="s">
        <v>477</v>
      </c>
      <c r="E352" s="931" t="s">
        <v>1044</v>
      </c>
      <c r="F352" s="931">
        <v>3</v>
      </c>
      <c r="G352" s="931" t="s">
        <v>46</v>
      </c>
      <c r="H352" s="932">
        <v>96964.34</v>
      </c>
      <c r="I352" s="932">
        <v>169687.6</v>
      </c>
      <c r="J352" s="932">
        <v>132064.71</v>
      </c>
      <c r="K352" s="932">
        <v>231113.25</v>
      </c>
      <c r="L352" s="932">
        <v>166887.99</v>
      </c>
      <c r="M352" s="932">
        <v>292053.99</v>
      </c>
      <c r="N352" s="932">
        <v>219618.48</v>
      </c>
      <c r="O352" s="932">
        <v>384332.34</v>
      </c>
      <c r="P352" s="932">
        <v>271965.3</v>
      </c>
      <c r="Q352" s="932">
        <v>475939.28</v>
      </c>
      <c r="R352" s="932">
        <v>306294.78000000003</v>
      </c>
      <c r="S352" s="932">
        <v>536015.87</v>
      </c>
      <c r="T352" s="932">
        <v>340169.54</v>
      </c>
      <c r="U352" s="932">
        <v>595296.69999999995</v>
      </c>
    </row>
    <row r="353" spans="1:21" ht="14.4">
      <c r="A353" s="931">
        <v>2</v>
      </c>
      <c r="B353" s="931" t="s">
        <v>185</v>
      </c>
      <c r="C353" s="931" t="s">
        <v>174</v>
      </c>
      <c r="D353" s="931" t="s">
        <v>477</v>
      </c>
      <c r="E353" s="931" t="s">
        <v>1044</v>
      </c>
      <c r="F353" s="931">
        <v>4</v>
      </c>
      <c r="G353" s="931" t="s">
        <v>23</v>
      </c>
      <c r="H353" s="932">
        <v>111902.64</v>
      </c>
      <c r="I353" s="932">
        <v>179044.22</v>
      </c>
      <c r="J353" s="932">
        <v>156663.69</v>
      </c>
      <c r="K353" s="932">
        <v>250661.91</v>
      </c>
      <c r="L353" s="932">
        <v>201424.74</v>
      </c>
      <c r="M353" s="932">
        <v>322279.59000000003</v>
      </c>
      <c r="N353" s="932">
        <v>268566.32</v>
      </c>
      <c r="O353" s="932">
        <v>429706.12</v>
      </c>
      <c r="P353" s="932">
        <v>335707.91</v>
      </c>
      <c r="Q353" s="932">
        <v>537132.66</v>
      </c>
      <c r="R353" s="932">
        <v>380468.96</v>
      </c>
      <c r="S353" s="932">
        <v>608750.34</v>
      </c>
      <c r="T353" s="932">
        <v>425230.01</v>
      </c>
      <c r="U353" s="932">
        <v>680368.03</v>
      </c>
    </row>
    <row r="354" spans="1:21" ht="14.4">
      <c r="A354" s="931">
        <v>2</v>
      </c>
      <c r="B354" s="931" t="s">
        <v>185</v>
      </c>
      <c r="C354" s="931" t="s">
        <v>187</v>
      </c>
      <c r="D354" s="931" t="s">
        <v>797</v>
      </c>
      <c r="E354" s="931" t="s">
        <v>188</v>
      </c>
      <c r="F354" s="931">
        <v>1</v>
      </c>
      <c r="G354" s="931" t="s">
        <v>171</v>
      </c>
      <c r="H354" s="932">
        <v>102033.60000000001</v>
      </c>
      <c r="I354" s="932">
        <v>178558.81</v>
      </c>
      <c r="J354" s="932">
        <v>132212.9</v>
      </c>
      <c r="K354" s="932">
        <v>231372.57</v>
      </c>
      <c r="L354" s="932">
        <v>158338.28</v>
      </c>
      <c r="M354" s="932">
        <v>277091.98</v>
      </c>
      <c r="N354" s="932">
        <v>188988.83</v>
      </c>
      <c r="O354" s="932">
        <v>330730.46000000002</v>
      </c>
      <c r="P354" s="932">
        <v>222895.05</v>
      </c>
      <c r="Q354" s="932">
        <v>390066.33</v>
      </c>
      <c r="R354" s="932">
        <v>244422.24</v>
      </c>
      <c r="S354" s="932">
        <v>427738.93</v>
      </c>
      <c r="T354" s="932">
        <v>264686.01</v>
      </c>
      <c r="U354" s="932">
        <v>463200.52</v>
      </c>
    </row>
    <row r="355" spans="1:21" ht="14.4">
      <c r="A355" s="931">
        <v>2</v>
      </c>
      <c r="B355" s="931" t="s">
        <v>185</v>
      </c>
      <c r="C355" s="931" t="s">
        <v>187</v>
      </c>
      <c r="D355" s="931" t="s">
        <v>797</v>
      </c>
      <c r="E355" s="931" t="s">
        <v>188</v>
      </c>
      <c r="F355" s="931">
        <v>2</v>
      </c>
      <c r="G355" s="931" t="s">
        <v>21</v>
      </c>
      <c r="H355" s="932">
        <v>86837.33</v>
      </c>
      <c r="I355" s="932">
        <v>151965.32999999999</v>
      </c>
      <c r="J355" s="932">
        <v>113684.86</v>
      </c>
      <c r="K355" s="932">
        <v>198948.51</v>
      </c>
      <c r="L355" s="932">
        <v>138048.04</v>
      </c>
      <c r="M355" s="932">
        <v>241584.07</v>
      </c>
      <c r="N355" s="932">
        <v>169001.54</v>
      </c>
      <c r="O355" s="932">
        <v>295752.69</v>
      </c>
      <c r="P355" s="932">
        <v>200771.55</v>
      </c>
      <c r="Q355" s="932">
        <v>351350.21</v>
      </c>
      <c r="R355" s="932">
        <v>221000.28</v>
      </c>
      <c r="S355" s="932">
        <v>386750.49</v>
      </c>
      <c r="T355" s="932">
        <v>239994.4</v>
      </c>
      <c r="U355" s="932">
        <v>419990.2</v>
      </c>
    </row>
    <row r="356" spans="1:21" ht="14.4">
      <c r="A356" s="931">
        <v>2</v>
      </c>
      <c r="B356" s="931" t="s">
        <v>185</v>
      </c>
      <c r="C356" s="931" t="s">
        <v>187</v>
      </c>
      <c r="D356" s="931" t="s">
        <v>797</v>
      </c>
      <c r="E356" s="931" t="s">
        <v>188</v>
      </c>
      <c r="F356" s="931">
        <v>3</v>
      </c>
      <c r="G356" s="931" t="s">
        <v>46</v>
      </c>
      <c r="H356" s="932">
        <v>75497.009999999995</v>
      </c>
      <c r="I356" s="932">
        <v>132119.76999999999</v>
      </c>
      <c r="J356" s="932">
        <v>102849.19</v>
      </c>
      <c r="K356" s="932">
        <v>179986.09</v>
      </c>
      <c r="L356" s="932">
        <v>129987.34</v>
      </c>
      <c r="M356" s="932">
        <v>227477.85</v>
      </c>
      <c r="N356" s="932">
        <v>171077.35</v>
      </c>
      <c r="O356" s="932">
        <v>299385.37</v>
      </c>
      <c r="P356" s="932">
        <v>211871.01</v>
      </c>
      <c r="Q356" s="932">
        <v>370774.27</v>
      </c>
      <c r="R356" s="932">
        <v>238627.74</v>
      </c>
      <c r="S356" s="932">
        <v>417598.55</v>
      </c>
      <c r="T356" s="932">
        <v>265033.24</v>
      </c>
      <c r="U356" s="932">
        <v>463808.17</v>
      </c>
    </row>
    <row r="357" spans="1:21" ht="14.4">
      <c r="A357" s="931">
        <v>2</v>
      </c>
      <c r="B357" s="931" t="s">
        <v>185</v>
      </c>
      <c r="C357" s="931" t="s">
        <v>187</v>
      </c>
      <c r="D357" s="931" t="s">
        <v>797</v>
      </c>
      <c r="E357" s="931" t="s">
        <v>188</v>
      </c>
      <c r="F357" s="931">
        <v>4</v>
      </c>
      <c r="G357" s="931" t="s">
        <v>23</v>
      </c>
      <c r="H357" s="932">
        <v>86955.46</v>
      </c>
      <c r="I357" s="932">
        <v>139128.73000000001</v>
      </c>
      <c r="J357" s="932">
        <v>121737.64</v>
      </c>
      <c r="K357" s="932">
        <v>194780.23</v>
      </c>
      <c r="L357" s="932">
        <v>156519.82</v>
      </c>
      <c r="M357" s="932">
        <v>250431.72</v>
      </c>
      <c r="N357" s="932">
        <v>208693.1</v>
      </c>
      <c r="O357" s="932">
        <v>333908.96000000002</v>
      </c>
      <c r="P357" s="932">
        <v>260866.37</v>
      </c>
      <c r="Q357" s="932">
        <v>417386.2</v>
      </c>
      <c r="R357" s="932">
        <v>295648.56</v>
      </c>
      <c r="S357" s="932">
        <v>473037.7</v>
      </c>
      <c r="T357" s="932">
        <v>330430.74</v>
      </c>
      <c r="U357" s="932">
        <v>528689.18999999994</v>
      </c>
    </row>
    <row r="358" spans="1:21" ht="14.4">
      <c r="A358" s="931">
        <v>2</v>
      </c>
      <c r="B358" s="931" t="s">
        <v>185</v>
      </c>
      <c r="C358" s="931" t="s">
        <v>189</v>
      </c>
      <c r="D358" s="931" t="s">
        <v>478</v>
      </c>
      <c r="E358" s="931" t="s">
        <v>190</v>
      </c>
      <c r="F358" s="931">
        <v>1</v>
      </c>
      <c r="G358" s="931" t="s">
        <v>171</v>
      </c>
      <c r="H358" s="932">
        <v>128462.43</v>
      </c>
      <c r="I358" s="932">
        <v>224809.25</v>
      </c>
      <c r="J358" s="932">
        <v>166312.98000000001</v>
      </c>
      <c r="K358" s="932">
        <v>291047.71999999997</v>
      </c>
      <c r="L358" s="932">
        <v>199077.92</v>
      </c>
      <c r="M358" s="932">
        <v>348386.35</v>
      </c>
      <c r="N358" s="932">
        <v>237464.05</v>
      </c>
      <c r="O358" s="932">
        <v>415562.09</v>
      </c>
      <c r="P358" s="932">
        <v>279926.02</v>
      </c>
      <c r="Q358" s="932">
        <v>489870.53</v>
      </c>
      <c r="R358" s="932">
        <v>306884.39</v>
      </c>
      <c r="S358" s="932">
        <v>537047.68999999994</v>
      </c>
      <c r="T358" s="932">
        <v>332202.14</v>
      </c>
      <c r="U358" s="932">
        <v>581353.75</v>
      </c>
    </row>
    <row r="359" spans="1:21" ht="14.4">
      <c r="A359" s="931">
        <v>2</v>
      </c>
      <c r="B359" s="931" t="s">
        <v>185</v>
      </c>
      <c r="C359" s="931" t="s">
        <v>189</v>
      </c>
      <c r="D359" s="931" t="s">
        <v>478</v>
      </c>
      <c r="E359" s="931" t="s">
        <v>190</v>
      </c>
      <c r="F359" s="931">
        <v>2</v>
      </c>
      <c r="G359" s="931" t="s">
        <v>21</v>
      </c>
      <c r="H359" s="932">
        <v>110009.81</v>
      </c>
      <c r="I359" s="932">
        <v>192517.17</v>
      </c>
      <c r="J359" s="932">
        <v>143814.65</v>
      </c>
      <c r="K359" s="932">
        <v>251675.64</v>
      </c>
      <c r="L359" s="932">
        <v>174439.77</v>
      </c>
      <c r="M359" s="932">
        <v>305269.59999999998</v>
      </c>
      <c r="N359" s="932">
        <v>213193.77</v>
      </c>
      <c r="O359" s="932">
        <v>373089.09</v>
      </c>
      <c r="P359" s="932">
        <v>253061.77</v>
      </c>
      <c r="Q359" s="932">
        <v>442858.1</v>
      </c>
      <c r="R359" s="932">
        <v>278443.44</v>
      </c>
      <c r="S359" s="932">
        <v>487276.02</v>
      </c>
      <c r="T359" s="932">
        <v>302219.46999999997</v>
      </c>
      <c r="U359" s="932">
        <v>528884.07999999996</v>
      </c>
    </row>
    <row r="360" spans="1:21" ht="14.4">
      <c r="A360" s="931">
        <v>2</v>
      </c>
      <c r="B360" s="931" t="s">
        <v>185</v>
      </c>
      <c r="C360" s="931" t="s">
        <v>189</v>
      </c>
      <c r="D360" s="931" t="s">
        <v>478</v>
      </c>
      <c r="E360" s="931" t="s">
        <v>190</v>
      </c>
      <c r="F360" s="931">
        <v>3</v>
      </c>
      <c r="G360" s="931" t="s">
        <v>46</v>
      </c>
      <c r="H360" s="932">
        <v>96207.16</v>
      </c>
      <c r="I360" s="932">
        <v>168362.53</v>
      </c>
      <c r="J360" s="932">
        <v>131233.41</v>
      </c>
      <c r="K360" s="932">
        <v>229658.47</v>
      </c>
      <c r="L360" s="932">
        <v>165999.76</v>
      </c>
      <c r="M360" s="932">
        <v>290499.58</v>
      </c>
      <c r="N360" s="932">
        <v>218614.1</v>
      </c>
      <c r="O360" s="932">
        <v>382574.68</v>
      </c>
      <c r="P360" s="932">
        <v>270868.59000000003</v>
      </c>
      <c r="Q360" s="932">
        <v>474020.03</v>
      </c>
      <c r="R360" s="932">
        <v>305171.78999999998</v>
      </c>
      <c r="S360" s="932">
        <v>534050.64</v>
      </c>
      <c r="T360" s="932">
        <v>339048.5</v>
      </c>
      <c r="U360" s="932">
        <v>593334.88</v>
      </c>
    </row>
    <row r="361" spans="1:21" ht="14.4">
      <c r="A361" s="931">
        <v>2</v>
      </c>
      <c r="B361" s="931" t="s">
        <v>185</v>
      </c>
      <c r="C361" s="931" t="s">
        <v>189</v>
      </c>
      <c r="D361" s="931" t="s">
        <v>478</v>
      </c>
      <c r="E361" s="931" t="s">
        <v>190</v>
      </c>
      <c r="F361" s="931">
        <v>4</v>
      </c>
      <c r="G361" s="931" t="s">
        <v>23</v>
      </c>
      <c r="H361" s="932">
        <v>109516.36</v>
      </c>
      <c r="I361" s="932">
        <v>175226.17</v>
      </c>
      <c r="J361" s="932">
        <v>153322.9</v>
      </c>
      <c r="K361" s="932">
        <v>245316.64</v>
      </c>
      <c r="L361" s="932">
        <v>197129.44</v>
      </c>
      <c r="M361" s="932">
        <v>315407.11</v>
      </c>
      <c r="N361" s="932">
        <v>262839.26</v>
      </c>
      <c r="O361" s="932">
        <v>420542.82</v>
      </c>
      <c r="P361" s="932">
        <v>328549.07</v>
      </c>
      <c r="Q361" s="932">
        <v>525678.52</v>
      </c>
      <c r="R361" s="932">
        <v>372355.61</v>
      </c>
      <c r="S361" s="932">
        <v>595768.99</v>
      </c>
      <c r="T361" s="932">
        <v>416162.16</v>
      </c>
      <c r="U361" s="932">
        <v>665859.46</v>
      </c>
    </row>
    <row r="362" spans="1:21" ht="14.4">
      <c r="A362" s="931">
        <v>2</v>
      </c>
      <c r="B362" s="931" t="s">
        <v>185</v>
      </c>
      <c r="C362" s="931" t="s">
        <v>189</v>
      </c>
      <c r="D362" s="931" t="s">
        <v>478</v>
      </c>
      <c r="E362" s="931" t="s">
        <v>1045</v>
      </c>
      <c r="F362" s="931">
        <v>1</v>
      </c>
      <c r="G362" s="931" t="s">
        <v>171</v>
      </c>
      <c r="H362" s="932">
        <v>136174.24</v>
      </c>
      <c r="I362" s="932">
        <v>238304.92</v>
      </c>
      <c r="J362" s="932">
        <v>176525.05</v>
      </c>
      <c r="K362" s="932">
        <v>308918.84000000003</v>
      </c>
      <c r="L362" s="932">
        <v>211456.25</v>
      </c>
      <c r="M362" s="932">
        <v>370048.44</v>
      </c>
      <c r="N362" s="932">
        <v>252465.11</v>
      </c>
      <c r="O362" s="932">
        <v>441813.94</v>
      </c>
      <c r="P362" s="932">
        <v>297830.62</v>
      </c>
      <c r="Q362" s="932">
        <v>521203.58</v>
      </c>
      <c r="R362" s="932">
        <v>326633.82</v>
      </c>
      <c r="S362" s="932">
        <v>571609.18000000005</v>
      </c>
      <c r="T362" s="932">
        <v>353776.02</v>
      </c>
      <c r="U362" s="932">
        <v>619108.03</v>
      </c>
    </row>
    <row r="363" spans="1:21" ht="14.4">
      <c r="A363" s="931">
        <v>2</v>
      </c>
      <c r="B363" s="931" t="s">
        <v>185</v>
      </c>
      <c r="C363" s="931" t="s">
        <v>189</v>
      </c>
      <c r="D363" s="931" t="s">
        <v>478</v>
      </c>
      <c r="E363" s="931" t="s">
        <v>1045</v>
      </c>
      <c r="F363" s="931">
        <v>2</v>
      </c>
      <c r="G363" s="931" t="s">
        <v>21</v>
      </c>
      <c r="H363" s="932">
        <v>115550.73</v>
      </c>
      <c r="I363" s="932">
        <v>202213.78</v>
      </c>
      <c r="J363" s="932">
        <v>151379.85999999999</v>
      </c>
      <c r="K363" s="932">
        <v>264914.75</v>
      </c>
      <c r="L363" s="932">
        <v>183919.51</v>
      </c>
      <c r="M363" s="932">
        <v>321859.14</v>
      </c>
      <c r="N363" s="932">
        <v>225339.49</v>
      </c>
      <c r="O363" s="932">
        <v>394344.11</v>
      </c>
      <c r="P363" s="932">
        <v>267805.87</v>
      </c>
      <c r="Q363" s="932">
        <v>468660.27</v>
      </c>
      <c r="R363" s="932">
        <v>294846.87</v>
      </c>
      <c r="S363" s="932">
        <v>515982.03</v>
      </c>
      <c r="T363" s="932">
        <v>320265.96999999997</v>
      </c>
      <c r="U363" s="932">
        <v>560465.46</v>
      </c>
    </row>
    <row r="364" spans="1:21" ht="14.4">
      <c r="A364" s="931">
        <v>2</v>
      </c>
      <c r="B364" s="931" t="s">
        <v>185</v>
      </c>
      <c r="C364" s="931" t="s">
        <v>189</v>
      </c>
      <c r="D364" s="931" t="s">
        <v>478</v>
      </c>
      <c r="E364" s="931" t="s">
        <v>1045</v>
      </c>
      <c r="F364" s="931">
        <v>3</v>
      </c>
      <c r="G364" s="931" t="s">
        <v>46</v>
      </c>
      <c r="H364" s="932">
        <v>100176.55</v>
      </c>
      <c r="I364" s="932">
        <v>175308.97</v>
      </c>
      <c r="J364" s="932">
        <v>136383.9</v>
      </c>
      <c r="K364" s="932">
        <v>238671.82</v>
      </c>
      <c r="L364" s="932">
        <v>172300.77</v>
      </c>
      <c r="M364" s="932">
        <v>301526.34999999998</v>
      </c>
      <c r="N364" s="932">
        <v>226695.57</v>
      </c>
      <c r="O364" s="932">
        <v>396717.26</v>
      </c>
      <c r="P364" s="932">
        <v>280688.19</v>
      </c>
      <c r="Q364" s="932">
        <v>491204.33</v>
      </c>
      <c r="R364" s="932">
        <v>316087.42</v>
      </c>
      <c r="S364" s="932">
        <v>553152.99</v>
      </c>
      <c r="T364" s="932">
        <v>351009.99</v>
      </c>
      <c r="U364" s="932">
        <v>614267.48</v>
      </c>
    </row>
    <row r="365" spans="1:21" ht="14.4">
      <c r="A365" s="931">
        <v>2</v>
      </c>
      <c r="B365" s="931" t="s">
        <v>185</v>
      </c>
      <c r="C365" s="931" t="s">
        <v>189</v>
      </c>
      <c r="D365" s="931" t="s">
        <v>478</v>
      </c>
      <c r="E365" s="931" t="s">
        <v>1045</v>
      </c>
      <c r="F365" s="931">
        <v>4</v>
      </c>
      <c r="G365" s="931" t="s">
        <v>23</v>
      </c>
      <c r="H365" s="932">
        <v>116031.96</v>
      </c>
      <c r="I365" s="932">
        <v>185651.13</v>
      </c>
      <c r="J365" s="932">
        <v>162444.74</v>
      </c>
      <c r="K365" s="932">
        <v>259911.59</v>
      </c>
      <c r="L365" s="932">
        <v>208857.52</v>
      </c>
      <c r="M365" s="932">
        <v>334172.03999999998</v>
      </c>
      <c r="N365" s="932">
        <v>278476.7</v>
      </c>
      <c r="O365" s="932">
        <v>445562.72</v>
      </c>
      <c r="P365" s="932">
        <v>348095.87</v>
      </c>
      <c r="Q365" s="932">
        <v>556953.4</v>
      </c>
      <c r="R365" s="932">
        <v>394508.65</v>
      </c>
      <c r="S365" s="932">
        <v>631213.85</v>
      </c>
      <c r="T365" s="932">
        <v>440921.43</v>
      </c>
      <c r="U365" s="932">
        <v>705474.31</v>
      </c>
    </row>
    <row r="366" spans="1:21" ht="14.4">
      <c r="A366" s="931">
        <v>2</v>
      </c>
      <c r="B366" s="931" t="s">
        <v>185</v>
      </c>
      <c r="C366" s="931" t="s">
        <v>189</v>
      </c>
      <c r="D366" s="931" t="s">
        <v>478</v>
      </c>
      <c r="E366" s="931" t="s">
        <v>191</v>
      </c>
      <c r="F366" s="931">
        <v>1</v>
      </c>
      <c r="G366" s="931" t="s">
        <v>171</v>
      </c>
      <c r="H366" s="932">
        <v>129426.4</v>
      </c>
      <c r="I366" s="932">
        <v>226496.21</v>
      </c>
      <c r="J366" s="932">
        <v>167589.49</v>
      </c>
      <c r="K366" s="932">
        <v>293281.61</v>
      </c>
      <c r="L366" s="932">
        <v>200625.21</v>
      </c>
      <c r="M366" s="932">
        <v>351094.11</v>
      </c>
      <c r="N366" s="932">
        <v>239339.18</v>
      </c>
      <c r="O366" s="932">
        <v>418843.57</v>
      </c>
      <c r="P366" s="932">
        <v>282164.09000000003</v>
      </c>
      <c r="Q366" s="932">
        <v>493787.16</v>
      </c>
      <c r="R366" s="932">
        <v>309353.07</v>
      </c>
      <c r="S366" s="932">
        <v>541367.87</v>
      </c>
      <c r="T366" s="932">
        <v>334898.88</v>
      </c>
      <c r="U366" s="932">
        <v>586073.03</v>
      </c>
    </row>
    <row r="367" spans="1:21" ht="14.4">
      <c r="A367" s="931">
        <v>2</v>
      </c>
      <c r="B367" s="931" t="s">
        <v>185</v>
      </c>
      <c r="C367" s="931" t="s">
        <v>189</v>
      </c>
      <c r="D367" s="931" t="s">
        <v>478</v>
      </c>
      <c r="E367" s="931" t="s">
        <v>191</v>
      </c>
      <c r="F367" s="931">
        <v>2</v>
      </c>
      <c r="G367" s="931" t="s">
        <v>21</v>
      </c>
      <c r="H367" s="932">
        <v>110702.42</v>
      </c>
      <c r="I367" s="932">
        <v>193729.24</v>
      </c>
      <c r="J367" s="932">
        <v>144760.29999999999</v>
      </c>
      <c r="K367" s="932">
        <v>253330.53</v>
      </c>
      <c r="L367" s="932">
        <v>175624.74</v>
      </c>
      <c r="M367" s="932">
        <v>307343.28999999998</v>
      </c>
      <c r="N367" s="932">
        <v>214711.98</v>
      </c>
      <c r="O367" s="932">
        <v>375745.96</v>
      </c>
      <c r="P367" s="932">
        <v>254904.78</v>
      </c>
      <c r="Q367" s="932">
        <v>446083.36</v>
      </c>
      <c r="R367" s="932">
        <v>280493.87</v>
      </c>
      <c r="S367" s="932">
        <v>490864.27</v>
      </c>
      <c r="T367" s="932">
        <v>304475.28000000003</v>
      </c>
      <c r="U367" s="932">
        <v>532831.75</v>
      </c>
    </row>
    <row r="368" spans="1:21" ht="14.4">
      <c r="A368" s="931">
        <v>2</v>
      </c>
      <c r="B368" s="931" t="s">
        <v>185</v>
      </c>
      <c r="C368" s="931" t="s">
        <v>189</v>
      </c>
      <c r="D368" s="931" t="s">
        <v>478</v>
      </c>
      <c r="E368" s="931" t="s">
        <v>191</v>
      </c>
      <c r="F368" s="931">
        <v>3</v>
      </c>
      <c r="G368" s="931" t="s">
        <v>46</v>
      </c>
      <c r="H368" s="932">
        <v>96703.34</v>
      </c>
      <c r="I368" s="932">
        <v>169230.84</v>
      </c>
      <c r="J368" s="932">
        <v>131877.22</v>
      </c>
      <c r="K368" s="932">
        <v>230785.14</v>
      </c>
      <c r="L368" s="932">
        <v>166787.39000000001</v>
      </c>
      <c r="M368" s="932">
        <v>291877.93</v>
      </c>
      <c r="N368" s="932">
        <v>219624.29</v>
      </c>
      <c r="O368" s="932">
        <v>384342.5</v>
      </c>
      <c r="P368" s="932">
        <v>272096.03999999998</v>
      </c>
      <c r="Q368" s="932">
        <v>476168.07</v>
      </c>
      <c r="R368" s="932">
        <v>306536.25</v>
      </c>
      <c r="S368" s="932">
        <v>536438.43000000005</v>
      </c>
      <c r="T368" s="932">
        <v>340543.69</v>
      </c>
      <c r="U368" s="932">
        <v>595951.44999999995</v>
      </c>
    </row>
    <row r="369" spans="1:21" ht="14.4">
      <c r="A369" s="931">
        <v>2</v>
      </c>
      <c r="B369" s="931" t="s">
        <v>185</v>
      </c>
      <c r="C369" s="931" t="s">
        <v>189</v>
      </c>
      <c r="D369" s="931" t="s">
        <v>478</v>
      </c>
      <c r="E369" s="931" t="s">
        <v>191</v>
      </c>
      <c r="F369" s="931">
        <v>4</v>
      </c>
      <c r="G369" s="931" t="s">
        <v>23</v>
      </c>
      <c r="H369" s="932">
        <v>110330.81</v>
      </c>
      <c r="I369" s="932">
        <v>176529.29</v>
      </c>
      <c r="J369" s="932">
        <v>154463.13</v>
      </c>
      <c r="K369" s="932">
        <v>247141.01</v>
      </c>
      <c r="L369" s="932">
        <v>198595.45</v>
      </c>
      <c r="M369" s="932">
        <v>317752.73</v>
      </c>
      <c r="N369" s="932">
        <v>264793.94</v>
      </c>
      <c r="O369" s="932">
        <v>423670.3</v>
      </c>
      <c r="P369" s="932">
        <v>330992.42</v>
      </c>
      <c r="Q369" s="932">
        <v>529587.88</v>
      </c>
      <c r="R369" s="932">
        <v>375124.74</v>
      </c>
      <c r="S369" s="932">
        <v>600199.6</v>
      </c>
      <c r="T369" s="932">
        <v>419257.06</v>
      </c>
      <c r="U369" s="932">
        <v>670811.31000000006</v>
      </c>
    </row>
    <row r="370" spans="1:21" ht="14.4">
      <c r="A370" s="931">
        <v>3</v>
      </c>
      <c r="B370" s="931" t="s">
        <v>192</v>
      </c>
      <c r="C370" s="931" t="s">
        <v>798</v>
      </c>
      <c r="D370" s="931" t="s">
        <v>799</v>
      </c>
      <c r="E370" s="931" t="s">
        <v>193</v>
      </c>
      <c r="F370" s="931">
        <v>1</v>
      </c>
      <c r="G370" s="931" t="s">
        <v>171</v>
      </c>
      <c r="H370" s="932">
        <v>102087.13</v>
      </c>
      <c r="I370" s="932">
        <v>178652.48</v>
      </c>
      <c r="J370" s="932">
        <v>132164.14000000001</v>
      </c>
      <c r="K370" s="932">
        <v>231287.25</v>
      </c>
      <c r="L370" s="932">
        <v>158199.98000000001</v>
      </c>
      <c r="M370" s="932">
        <v>276849.96000000002</v>
      </c>
      <c r="N370" s="932">
        <v>188701.72</v>
      </c>
      <c r="O370" s="932">
        <v>330228.01</v>
      </c>
      <c r="P370" s="932">
        <v>222442.11</v>
      </c>
      <c r="Q370" s="932">
        <v>389273.69</v>
      </c>
      <c r="R370" s="932">
        <v>243863.29</v>
      </c>
      <c r="S370" s="932">
        <v>426760.75</v>
      </c>
      <c r="T370" s="932">
        <v>263979.92</v>
      </c>
      <c r="U370" s="932">
        <v>461964.86</v>
      </c>
    </row>
    <row r="371" spans="1:21" ht="14.4">
      <c r="A371" s="931">
        <v>3</v>
      </c>
      <c r="B371" s="931" t="s">
        <v>192</v>
      </c>
      <c r="C371" s="931" t="s">
        <v>798</v>
      </c>
      <c r="D371" s="931" t="s">
        <v>799</v>
      </c>
      <c r="E371" s="931" t="s">
        <v>193</v>
      </c>
      <c r="F371" s="931">
        <v>2</v>
      </c>
      <c r="G371" s="931" t="s">
        <v>21</v>
      </c>
      <c r="H371" s="932">
        <v>87433.58</v>
      </c>
      <c r="I371" s="932">
        <v>153008.76999999999</v>
      </c>
      <c r="J371" s="932">
        <v>114297.82</v>
      </c>
      <c r="K371" s="932">
        <v>200021.19</v>
      </c>
      <c r="L371" s="932">
        <v>138634.39000000001</v>
      </c>
      <c r="M371" s="932">
        <v>242610.19</v>
      </c>
      <c r="N371" s="932">
        <v>169428.26</v>
      </c>
      <c r="O371" s="932">
        <v>296499.45</v>
      </c>
      <c r="P371" s="932">
        <v>201108.73</v>
      </c>
      <c r="Q371" s="932">
        <v>351940.28</v>
      </c>
      <c r="R371" s="932">
        <v>221277.82</v>
      </c>
      <c r="S371" s="932">
        <v>387236.19</v>
      </c>
      <c r="T371" s="932">
        <v>240170.15</v>
      </c>
      <c r="U371" s="932">
        <v>420297.77</v>
      </c>
    </row>
    <row r="372" spans="1:21" ht="14.4">
      <c r="A372" s="931">
        <v>3</v>
      </c>
      <c r="B372" s="931" t="s">
        <v>192</v>
      </c>
      <c r="C372" s="931" t="s">
        <v>798</v>
      </c>
      <c r="D372" s="931" t="s">
        <v>799</v>
      </c>
      <c r="E372" s="931" t="s">
        <v>193</v>
      </c>
      <c r="F372" s="931">
        <v>3</v>
      </c>
      <c r="G372" s="931" t="s">
        <v>46</v>
      </c>
      <c r="H372" s="932">
        <v>76472.14</v>
      </c>
      <c r="I372" s="932">
        <v>133826.23999999999</v>
      </c>
      <c r="J372" s="932">
        <v>104316.04</v>
      </c>
      <c r="K372" s="932">
        <v>182553.06</v>
      </c>
      <c r="L372" s="932">
        <v>131953.54</v>
      </c>
      <c r="M372" s="932">
        <v>230918.7</v>
      </c>
      <c r="N372" s="932">
        <v>173778.92</v>
      </c>
      <c r="O372" s="932">
        <v>304113.11</v>
      </c>
      <c r="P372" s="932">
        <v>215318.53</v>
      </c>
      <c r="Q372" s="932">
        <v>376807.43</v>
      </c>
      <c r="R372" s="932">
        <v>242588.24</v>
      </c>
      <c r="S372" s="932">
        <v>424529.43</v>
      </c>
      <c r="T372" s="932">
        <v>269519.27</v>
      </c>
      <c r="U372" s="932">
        <v>471658.72</v>
      </c>
    </row>
    <row r="373" spans="1:21" ht="14.4">
      <c r="A373" s="931">
        <v>3</v>
      </c>
      <c r="B373" s="931" t="s">
        <v>192</v>
      </c>
      <c r="C373" s="931" t="s">
        <v>798</v>
      </c>
      <c r="D373" s="931" t="s">
        <v>799</v>
      </c>
      <c r="E373" s="931" t="s">
        <v>193</v>
      </c>
      <c r="F373" s="931">
        <v>4</v>
      </c>
      <c r="G373" s="931" t="s">
        <v>23</v>
      </c>
      <c r="H373" s="932">
        <v>87031.56</v>
      </c>
      <c r="I373" s="932">
        <v>139250.49</v>
      </c>
      <c r="J373" s="932">
        <v>121844.18</v>
      </c>
      <c r="K373" s="932">
        <v>194950.69</v>
      </c>
      <c r="L373" s="932">
        <v>156656.79999999999</v>
      </c>
      <c r="M373" s="932">
        <v>250650.89</v>
      </c>
      <c r="N373" s="932">
        <v>208875.74</v>
      </c>
      <c r="O373" s="932">
        <v>334201.18</v>
      </c>
      <c r="P373" s="932">
        <v>261094.67</v>
      </c>
      <c r="Q373" s="932">
        <v>417751.48</v>
      </c>
      <c r="R373" s="932">
        <v>295907.28999999998</v>
      </c>
      <c r="S373" s="932">
        <v>473451.68</v>
      </c>
      <c r="T373" s="932">
        <v>330719.92</v>
      </c>
      <c r="U373" s="932">
        <v>529151.88</v>
      </c>
    </row>
    <row r="374" spans="1:21" ht="14.4">
      <c r="A374" s="931">
        <v>3</v>
      </c>
      <c r="B374" s="931" t="s">
        <v>192</v>
      </c>
      <c r="C374" s="931" t="s">
        <v>798</v>
      </c>
      <c r="D374" s="931" t="s">
        <v>799</v>
      </c>
      <c r="E374" s="931" t="s">
        <v>194</v>
      </c>
      <c r="F374" s="931">
        <v>1</v>
      </c>
      <c r="G374" s="931" t="s">
        <v>171</v>
      </c>
      <c r="H374" s="932">
        <v>104483.69</v>
      </c>
      <c r="I374" s="932">
        <v>182846.46</v>
      </c>
      <c r="J374" s="932">
        <v>135367.6</v>
      </c>
      <c r="K374" s="932">
        <v>236893.3</v>
      </c>
      <c r="L374" s="932">
        <v>162102.78</v>
      </c>
      <c r="M374" s="932">
        <v>283679.86</v>
      </c>
      <c r="N374" s="932">
        <v>193461.32</v>
      </c>
      <c r="O374" s="932">
        <v>338557.32</v>
      </c>
      <c r="P374" s="932">
        <v>228150.53</v>
      </c>
      <c r="Q374" s="932">
        <v>399263.42</v>
      </c>
      <c r="R374" s="932">
        <v>250174.72</v>
      </c>
      <c r="S374" s="932">
        <v>437805.76</v>
      </c>
      <c r="T374" s="932">
        <v>270898.27</v>
      </c>
      <c r="U374" s="932">
        <v>474071.98</v>
      </c>
    </row>
    <row r="375" spans="1:21" ht="14.4">
      <c r="A375" s="931">
        <v>3</v>
      </c>
      <c r="B375" s="931" t="s">
        <v>192</v>
      </c>
      <c r="C375" s="931" t="s">
        <v>798</v>
      </c>
      <c r="D375" s="931" t="s">
        <v>799</v>
      </c>
      <c r="E375" s="931" t="s">
        <v>194</v>
      </c>
      <c r="F375" s="931">
        <v>2</v>
      </c>
      <c r="G375" s="931" t="s">
        <v>21</v>
      </c>
      <c r="H375" s="932">
        <v>89016.06</v>
      </c>
      <c r="I375" s="932">
        <v>155778.1</v>
      </c>
      <c r="J375" s="932">
        <v>116508.71</v>
      </c>
      <c r="K375" s="932">
        <v>203890.24</v>
      </c>
      <c r="L375" s="932">
        <v>141450.22</v>
      </c>
      <c r="M375" s="932">
        <v>247537.88</v>
      </c>
      <c r="N375" s="932">
        <v>173117.11</v>
      </c>
      <c r="O375" s="932">
        <v>302954.95</v>
      </c>
      <c r="P375" s="932">
        <v>205631.96</v>
      </c>
      <c r="Q375" s="932">
        <v>359855.94</v>
      </c>
      <c r="R375" s="932">
        <v>226334.51</v>
      </c>
      <c r="S375" s="932">
        <v>396085.39</v>
      </c>
      <c r="T375" s="932">
        <v>245765.74</v>
      </c>
      <c r="U375" s="932">
        <v>430090.05</v>
      </c>
    </row>
    <row r="376" spans="1:21" ht="14.4">
      <c r="A376" s="931">
        <v>3</v>
      </c>
      <c r="B376" s="931" t="s">
        <v>192</v>
      </c>
      <c r="C376" s="931" t="s">
        <v>798</v>
      </c>
      <c r="D376" s="931" t="s">
        <v>799</v>
      </c>
      <c r="E376" s="931" t="s">
        <v>194</v>
      </c>
      <c r="F376" s="931">
        <v>3</v>
      </c>
      <c r="G376" s="931" t="s">
        <v>46</v>
      </c>
      <c r="H376" s="932">
        <v>77468.789999999994</v>
      </c>
      <c r="I376" s="932">
        <v>135570.39000000001</v>
      </c>
      <c r="J376" s="932">
        <v>105558.85</v>
      </c>
      <c r="K376" s="932">
        <v>184727.99</v>
      </c>
      <c r="L376" s="932">
        <v>133431.06</v>
      </c>
      <c r="M376" s="932">
        <v>233504.35</v>
      </c>
      <c r="N376" s="932">
        <v>175628.99</v>
      </c>
      <c r="O376" s="932">
        <v>307350.73</v>
      </c>
      <c r="P376" s="932">
        <v>217525.27</v>
      </c>
      <c r="Q376" s="932">
        <v>380669.23</v>
      </c>
      <c r="R376" s="932">
        <v>245009.25</v>
      </c>
      <c r="S376" s="932">
        <v>428766.19</v>
      </c>
      <c r="T376" s="932">
        <v>272135.71999999997</v>
      </c>
      <c r="U376" s="932">
        <v>476237.52</v>
      </c>
    </row>
    <row r="377" spans="1:21" ht="14.4">
      <c r="A377" s="931">
        <v>3</v>
      </c>
      <c r="B377" s="931" t="s">
        <v>192</v>
      </c>
      <c r="C377" s="931" t="s">
        <v>798</v>
      </c>
      <c r="D377" s="931" t="s">
        <v>799</v>
      </c>
      <c r="E377" s="931" t="s">
        <v>194</v>
      </c>
      <c r="F377" s="931">
        <v>4</v>
      </c>
      <c r="G377" s="931" t="s">
        <v>23</v>
      </c>
      <c r="H377" s="932">
        <v>89048.66</v>
      </c>
      <c r="I377" s="932">
        <v>142477.85</v>
      </c>
      <c r="J377" s="932">
        <v>124668.12</v>
      </c>
      <c r="K377" s="932">
        <v>199468.99</v>
      </c>
      <c r="L377" s="932">
        <v>160287.57999999999</v>
      </c>
      <c r="M377" s="932">
        <v>256460.13</v>
      </c>
      <c r="N377" s="932">
        <v>213716.77</v>
      </c>
      <c r="O377" s="932">
        <v>341946.84</v>
      </c>
      <c r="P377" s="932">
        <v>267145.96999999997</v>
      </c>
      <c r="Q377" s="932">
        <v>427433.55</v>
      </c>
      <c r="R377" s="932">
        <v>302765.43</v>
      </c>
      <c r="S377" s="932">
        <v>484424.69</v>
      </c>
      <c r="T377" s="932">
        <v>338384.89</v>
      </c>
      <c r="U377" s="932">
        <v>541415.82999999996</v>
      </c>
    </row>
    <row r="378" spans="1:21" ht="14.4">
      <c r="A378" s="931">
        <v>3</v>
      </c>
      <c r="B378" s="931" t="s">
        <v>192</v>
      </c>
      <c r="C378" s="931" t="s">
        <v>195</v>
      </c>
      <c r="D378" s="931" t="s">
        <v>479</v>
      </c>
      <c r="E378" s="931" t="s">
        <v>447</v>
      </c>
      <c r="F378" s="931">
        <v>1</v>
      </c>
      <c r="G378" s="931" t="s">
        <v>171</v>
      </c>
      <c r="H378" s="932">
        <v>96182.83</v>
      </c>
      <c r="I378" s="932">
        <v>168319.96</v>
      </c>
      <c r="J378" s="932">
        <v>124614.78</v>
      </c>
      <c r="K378" s="932">
        <v>218075.87</v>
      </c>
      <c r="L378" s="932">
        <v>149227.39000000001</v>
      </c>
      <c r="M378" s="932">
        <v>261147.94</v>
      </c>
      <c r="N378" s="932">
        <v>178096.92</v>
      </c>
      <c r="O378" s="932">
        <v>311669.62</v>
      </c>
      <c r="P378" s="932">
        <v>210032.77</v>
      </c>
      <c r="Q378" s="932">
        <v>367557.34</v>
      </c>
      <c r="R378" s="932">
        <v>230308.86</v>
      </c>
      <c r="S378" s="932">
        <v>403040.5</v>
      </c>
      <c r="T378" s="932">
        <v>249388.21</v>
      </c>
      <c r="U378" s="932">
        <v>436429.37</v>
      </c>
    </row>
    <row r="379" spans="1:21" ht="14.4">
      <c r="A379" s="931">
        <v>3</v>
      </c>
      <c r="B379" s="931" t="s">
        <v>192</v>
      </c>
      <c r="C379" s="931" t="s">
        <v>195</v>
      </c>
      <c r="D379" s="931" t="s">
        <v>479</v>
      </c>
      <c r="E379" s="931" t="s">
        <v>447</v>
      </c>
      <c r="F379" s="931">
        <v>2</v>
      </c>
      <c r="G379" s="931" t="s">
        <v>21</v>
      </c>
      <c r="H379" s="932">
        <v>81936.33</v>
      </c>
      <c r="I379" s="932">
        <v>143388.57</v>
      </c>
      <c r="J379" s="932">
        <v>107244.75</v>
      </c>
      <c r="K379" s="932">
        <v>187678.31</v>
      </c>
      <c r="L379" s="932">
        <v>130205.3</v>
      </c>
      <c r="M379" s="932">
        <v>227859.27</v>
      </c>
      <c r="N379" s="932">
        <v>159358.84</v>
      </c>
      <c r="O379" s="932">
        <v>278877.96000000002</v>
      </c>
      <c r="P379" s="932">
        <v>189291.99</v>
      </c>
      <c r="Q379" s="932">
        <v>331260.96999999997</v>
      </c>
      <c r="R379" s="932">
        <v>208350.77</v>
      </c>
      <c r="S379" s="932">
        <v>364613.85</v>
      </c>
      <c r="T379" s="932">
        <v>226239.83</v>
      </c>
      <c r="U379" s="932">
        <v>395919.7</v>
      </c>
    </row>
    <row r="380" spans="1:21" ht="14.4">
      <c r="A380" s="931">
        <v>3</v>
      </c>
      <c r="B380" s="931" t="s">
        <v>192</v>
      </c>
      <c r="C380" s="931" t="s">
        <v>195</v>
      </c>
      <c r="D380" s="931" t="s">
        <v>479</v>
      </c>
      <c r="E380" s="931" t="s">
        <v>447</v>
      </c>
      <c r="F380" s="931">
        <v>3</v>
      </c>
      <c r="G380" s="931" t="s">
        <v>46</v>
      </c>
      <c r="H380" s="932">
        <v>71301.06</v>
      </c>
      <c r="I380" s="932">
        <v>124776.85</v>
      </c>
      <c r="J380" s="932">
        <v>97152.77</v>
      </c>
      <c r="K380" s="932">
        <v>170017.35</v>
      </c>
      <c r="L380" s="932">
        <v>122803.83</v>
      </c>
      <c r="M380" s="932">
        <v>214906.7</v>
      </c>
      <c r="N380" s="932">
        <v>161639.28</v>
      </c>
      <c r="O380" s="932">
        <v>282868.74</v>
      </c>
      <c r="P380" s="932">
        <v>200196.9</v>
      </c>
      <c r="Q380" s="932">
        <v>350344.57</v>
      </c>
      <c r="R380" s="932">
        <v>225490.38</v>
      </c>
      <c r="S380" s="932">
        <v>394608.16</v>
      </c>
      <c r="T380" s="932">
        <v>250454.58</v>
      </c>
      <c r="U380" s="932">
        <v>438295.51</v>
      </c>
    </row>
    <row r="381" spans="1:21" ht="14.4">
      <c r="A381" s="931">
        <v>3</v>
      </c>
      <c r="B381" s="931" t="s">
        <v>192</v>
      </c>
      <c r="C381" s="931" t="s">
        <v>195</v>
      </c>
      <c r="D381" s="931" t="s">
        <v>479</v>
      </c>
      <c r="E381" s="931" t="s">
        <v>447</v>
      </c>
      <c r="F381" s="931">
        <v>4</v>
      </c>
      <c r="G381" s="931" t="s">
        <v>23</v>
      </c>
      <c r="H381" s="932">
        <v>81973.63</v>
      </c>
      <c r="I381" s="932">
        <v>131157.81</v>
      </c>
      <c r="J381" s="932">
        <v>114763.08</v>
      </c>
      <c r="K381" s="932">
        <v>183620.93</v>
      </c>
      <c r="L381" s="932">
        <v>147552.53</v>
      </c>
      <c r="M381" s="932">
        <v>236084.06</v>
      </c>
      <c r="N381" s="932">
        <v>196736.71</v>
      </c>
      <c r="O381" s="932">
        <v>314778.74</v>
      </c>
      <c r="P381" s="932">
        <v>245920.89</v>
      </c>
      <c r="Q381" s="932">
        <v>393473.43</v>
      </c>
      <c r="R381" s="932">
        <v>278710.34000000003</v>
      </c>
      <c r="S381" s="932">
        <v>445936.55</v>
      </c>
      <c r="T381" s="932">
        <v>311499.78999999998</v>
      </c>
      <c r="U381" s="932">
        <v>498399.67</v>
      </c>
    </row>
    <row r="382" spans="1:21" ht="14.4">
      <c r="A382" s="931">
        <v>3</v>
      </c>
      <c r="B382" s="931" t="s">
        <v>192</v>
      </c>
      <c r="C382" s="931" t="s">
        <v>196</v>
      </c>
      <c r="D382" s="931" t="s">
        <v>480</v>
      </c>
      <c r="E382" s="931" t="s">
        <v>197</v>
      </c>
      <c r="F382" s="931">
        <v>1</v>
      </c>
      <c r="G382" s="931" t="s">
        <v>171</v>
      </c>
      <c r="H382" s="932">
        <v>95232.24</v>
      </c>
      <c r="I382" s="932">
        <v>166656.42000000001</v>
      </c>
      <c r="J382" s="932">
        <v>123326.09</v>
      </c>
      <c r="K382" s="932">
        <v>215820.65</v>
      </c>
      <c r="L382" s="932">
        <v>147645.53</v>
      </c>
      <c r="M382" s="932">
        <v>258379.67</v>
      </c>
      <c r="N382" s="932">
        <v>176150.02</v>
      </c>
      <c r="O382" s="932">
        <v>308262.53000000003</v>
      </c>
      <c r="P382" s="932">
        <v>207681.46</v>
      </c>
      <c r="Q382" s="932">
        <v>363442.55</v>
      </c>
      <c r="R382" s="932">
        <v>227700.44</v>
      </c>
      <c r="S382" s="932">
        <v>398475.77</v>
      </c>
      <c r="T382" s="932">
        <v>246514.96</v>
      </c>
      <c r="U382" s="932">
        <v>431401.18</v>
      </c>
    </row>
    <row r="383" spans="1:21" ht="14.4">
      <c r="A383" s="931">
        <v>3</v>
      </c>
      <c r="B383" s="931" t="s">
        <v>192</v>
      </c>
      <c r="C383" s="931" t="s">
        <v>196</v>
      </c>
      <c r="D383" s="931" t="s">
        <v>480</v>
      </c>
      <c r="E383" s="931" t="s">
        <v>197</v>
      </c>
      <c r="F383" s="931">
        <v>2</v>
      </c>
      <c r="G383" s="931" t="s">
        <v>21</v>
      </c>
      <c r="H383" s="932">
        <v>81392.78</v>
      </c>
      <c r="I383" s="932">
        <v>142437.35999999999</v>
      </c>
      <c r="J383" s="932">
        <v>106452.34</v>
      </c>
      <c r="K383" s="932">
        <v>186291.59</v>
      </c>
      <c r="L383" s="932">
        <v>129166.92</v>
      </c>
      <c r="M383" s="932">
        <v>226042.11</v>
      </c>
      <c r="N383" s="932">
        <v>157947.29999999999</v>
      </c>
      <c r="O383" s="932">
        <v>276407.78000000003</v>
      </c>
      <c r="P383" s="932">
        <v>187533.27</v>
      </c>
      <c r="Q383" s="932">
        <v>328183.21999999997</v>
      </c>
      <c r="R383" s="932">
        <v>206369.73</v>
      </c>
      <c r="S383" s="932">
        <v>361147.02</v>
      </c>
      <c r="T383" s="932">
        <v>224027.96</v>
      </c>
      <c r="U383" s="932">
        <v>392048.92</v>
      </c>
    </row>
    <row r="384" spans="1:21" ht="14.4">
      <c r="A384" s="931">
        <v>3</v>
      </c>
      <c r="B384" s="931" t="s">
        <v>192</v>
      </c>
      <c r="C384" s="931" t="s">
        <v>196</v>
      </c>
      <c r="D384" s="931" t="s">
        <v>480</v>
      </c>
      <c r="E384" s="931" t="s">
        <v>197</v>
      </c>
      <c r="F384" s="931">
        <v>3</v>
      </c>
      <c r="G384" s="931" t="s">
        <v>46</v>
      </c>
      <c r="H384" s="932">
        <v>71048.67</v>
      </c>
      <c r="I384" s="932">
        <v>124335.17</v>
      </c>
      <c r="J384" s="932">
        <v>96875.67</v>
      </c>
      <c r="K384" s="932">
        <v>169532.43</v>
      </c>
      <c r="L384" s="932">
        <v>122507.75</v>
      </c>
      <c r="M384" s="932">
        <v>214388.57</v>
      </c>
      <c r="N384" s="932">
        <v>161304.49</v>
      </c>
      <c r="O384" s="932">
        <v>282282.84999999998</v>
      </c>
      <c r="P384" s="932">
        <v>199831.33</v>
      </c>
      <c r="Q384" s="932">
        <v>349704.83</v>
      </c>
      <c r="R384" s="932">
        <v>225116.05</v>
      </c>
      <c r="S384" s="932">
        <v>393953.09</v>
      </c>
      <c r="T384" s="932">
        <v>250080.9</v>
      </c>
      <c r="U384" s="932">
        <v>437641.58</v>
      </c>
    </row>
    <row r="385" spans="1:21" ht="14.4">
      <c r="A385" s="931">
        <v>3</v>
      </c>
      <c r="B385" s="931" t="s">
        <v>192</v>
      </c>
      <c r="C385" s="931" t="s">
        <v>196</v>
      </c>
      <c r="D385" s="931" t="s">
        <v>480</v>
      </c>
      <c r="E385" s="931" t="s">
        <v>197</v>
      </c>
      <c r="F385" s="931">
        <v>4</v>
      </c>
      <c r="G385" s="931" t="s">
        <v>23</v>
      </c>
      <c r="H385" s="932">
        <v>81178.2</v>
      </c>
      <c r="I385" s="932">
        <v>129885.13</v>
      </c>
      <c r="J385" s="932">
        <v>113649.49</v>
      </c>
      <c r="K385" s="932">
        <v>181839.18</v>
      </c>
      <c r="L385" s="932">
        <v>146120.76999999999</v>
      </c>
      <c r="M385" s="932">
        <v>233793.23</v>
      </c>
      <c r="N385" s="932">
        <v>194827.69</v>
      </c>
      <c r="O385" s="932">
        <v>311724.31</v>
      </c>
      <c r="P385" s="932">
        <v>243534.61</v>
      </c>
      <c r="Q385" s="932">
        <v>389655.39</v>
      </c>
      <c r="R385" s="932">
        <v>276005.90000000002</v>
      </c>
      <c r="S385" s="932">
        <v>441609.44</v>
      </c>
      <c r="T385" s="932">
        <v>308477.18</v>
      </c>
      <c r="U385" s="932">
        <v>493563.49</v>
      </c>
    </row>
    <row r="386" spans="1:21" ht="14.4">
      <c r="A386" s="931">
        <v>3</v>
      </c>
      <c r="B386" s="931" t="s">
        <v>192</v>
      </c>
      <c r="C386" s="931" t="s">
        <v>196</v>
      </c>
      <c r="D386" s="931" t="s">
        <v>480</v>
      </c>
      <c r="E386" s="931" t="s">
        <v>1046</v>
      </c>
      <c r="F386" s="931">
        <v>1</v>
      </c>
      <c r="G386" s="931" t="s">
        <v>171</v>
      </c>
      <c r="H386" s="932">
        <v>94241.5</v>
      </c>
      <c r="I386" s="932">
        <v>164922.62</v>
      </c>
      <c r="J386" s="932">
        <v>122073.96</v>
      </c>
      <c r="K386" s="932">
        <v>213629.42</v>
      </c>
      <c r="L386" s="932">
        <v>146167.39000000001</v>
      </c>
      <c r="M386" s="932">
        <v>255792.92</v>
      </c>
      <c r="N386" s="932">
        <v>174418.44</v>
      </c>
      <c r="O386" s="932">
        <v>305232.27</v>
      </c>
      <c r="P386" s="932">
        <v>205669.86</v>
      </c>
      <c r="Q386" s="932">
        <v>359922.25</v>
      </c>
      <c r="R386" s="932">
        <v>225511.24</v>
      </c>
      <c r="S386" s="932">
        <v>394644.68</v>
      </c>
      <c r="T386" s="932">
        <v>244171.27</v>
      </c>
      <c r="U386" s="932">
        <v>427299.73</v>
      </c>
    </row>
    <row r="387" spans="1:21" ht="14.4">
      <c r="A387" s="931">
        <v>3</v>
      </c>
      <c r="B387" s="931" t="s">
        <v>192</v>
      </c>
      <c r="C387" s="931" t="s">
        <v>196</v>
      </c>
      <c r="D387" s="931" t="s">
        <v>480</v>
      </c>
      <c r="E387" s="931" t="s">
        <v>1046</v>
      </c>
      <c r="F387" s="931">
        <v>2</v>
      </c>
      <c r="G387" s="931" t="s">
        <v>21</v>
      </c>
      <c r="H387" s="932">
        <v>80402.039999999994</v>
      </c>
      <c r="I387" s="932">
        <v>140703.56</v>
      </c>
      <c r="J387" s="932">
        <v>105200.21</v>
      </c>
      <c r="K387" s="932">
        <v>184100.36</v>
      </c>
      <c r="L387" s="932">
        <v>127688.78</v>
      </c>
      <c r="M387" s="932">
        <v>223455.35999999999</v>
      </c>
      <c r="N387" s="932">
        <v>156215.73000000001</v>
      </c>
      <c r="O387" s="932">
        <v>273377.52</v>
      </c>
      <c r="P387" s="932">
        <v>185521.67</v>
      </c>
      <c r="Q387" s="932">
        <v>324662.92</v>
      </c>
      <c r="R387" s="932">
        <v>204180.53</v>
      </c>
      <c r="S387" s="932">
        <v>357315.93</v>
      </c>
      <c r="T387" s="932">
        <v>221684.27</v>
      </c>
      <c r="U387" s="932">
        <v>387947.47</v>
      </c>
    </row>
    <row r="388" spans="1:21" ht="14.4">
      <c r="A388" s="931">
        <v>3</v>
      </c>
      <c r="B388" s="931" t="s">
        <v>192</v>
      </c>
      <c r="C388" s="931" t="s">
        <v>196</v>
      </c>
      <c r="D388" s="931" t="s">
        <v>480</v>
      </c>
      <c r="E388" s="931" t="s">
        <v>1046</v>
      </c>
      <c r="F388" s="931">
        <v>3</v>
      </c>
      <c r="G388" s="931" t="s">
        <v>46</v>
      </c>
      <c r="H388" s="932">
        <v>70064.929999999993</v>
      </c>
      <c r="I388" s="932">
        <v>122613.63</v>
      </c>
      <c r="J388" s="932">
        <v>95498.44</v>
      </c>
      <c r="K388" s="932">
        <v>167122.26999999999</v>
      </c>
      <c r="L388" s="932">
        <v>120737.03</v>
      </c>
      <c r="M388" s="932">
        <v>211289.8</v>
      </c>
      <c r="N388" s="932">
        <v>158943.51999999999</v>
      </c>
      <c r="O388" s="932">
        <v>278151.15999999997</v>
      </c>
      <c r="P388" s="932">
        <v>196880.12</v>
      </c>
      <c r="Q388" s="932">
        <v>344540.21</v>
      </c>
      <c r="R388" s="932">
        <v>221771.35</v>
      </c>
      <c r="S388" s="932">
        <v>388099.86</v>
      </c>
      <c r="T388" s="932">
        <v>246342.7</v>
      </c>
      <c r="U388" s="932">
        <v>431099.73</v>
      </c>
    </row>
    <row r="389" spans="1:21" ht="14.4">
      <c r="A389" s="931">
        <v>3</v>
      </c>
      <c r="B389" s="931" t="s">
        <v>192</v>
      </c>
      <c r="C389" s="931" t="s">
        <v>196</v>
      </c>
      <c r="D389" s="931" t="s">
        <v>480</v>
      </c>
      <c r="E389" s="931" t="s">
        <v>1046</v>
      </c>
      <c r="F389" s="931">
        <v>4</v>
      </c>
      <c r="G389" s="931" t="s">
        <v>23</v>
      </c>
      <c r="H389" s="932">
        <v>80325.710000000006</v>
      </c>
      <c r="I389" s="932">
        <v>128521.13</v>
      </c>
      <c r="J389" s="932">
        <v>112455.99</v>
      </c>
      <c r="K389" s="932">
        <v>179929.58</v>
      </c>
      <c r="L389" s="932">
        <v>144586.26999999999</v>
      </c>
      <c r="M389" s="932">
        <v>231338.04</v>
      </c>
      <c r="N389" s="932">
        <v>192781.69</v>
      </c>
      <c r="O389" s="932">
        <v>308450.71000000002</v>
      </c>
      <c r="P389" s="932">
        <v>240977.12</v>
      </c>
      <c r="Q389" s="932">
        <v>385563.39</v>
      </c>
      <c r="R389" s="932">
        <v>273107.40000000002</v>
      </c>
      <c r="S389" s="932">
        <v>436971.85</v>
      </c>
      <c r="T389" s="932">
        <v>305237.68</v>
      </c>
      <c r="U389" s="932">
        <v>488380.3</v>
      </c>
    </row>
    <row r="390" spans="1:21" ht="14.4">
      <c r="A390" s="931">
        <v>3</v>
      </c>
      <c r="B390" s="931" t="s">
        <v>192</v>
      </c>
      <c r="C390" s="931" t="s">
        <v>196</v>
      </c>
      <c r="D390" s="931" t="s">
        <v>480</v>
      </c>
      <c r="E390" s="931" t="s">
        <v>198</v>
      </c>
      <c r="F390" s="931">
        <v>1</v>
      </c>
      <c r="G390" s="931" t="s">
        <v>171</v>
      </c>
      <c r="H390" s="932">
        <v>93264.14</v>
      </c>
      <c r="I390" s="932">
        <v>163212.24</v>
      </c>
      <c r="J390" s="932">
        <v>120809.63</v>
      </c>
      <c r="K390" s="932">
        <v>211416.86</v>
      </c>
      <c r="L390" s="932">
        <v>144654.67000000001</v>
      </c>
      <c r="M390" s="932">
        <v>253145.66</v>
      </c>
      <c r="N390" s="932">
        <v>172615.08</v>
      </c>
      <c r="O390" s="932">
        <v>302076.40000000002</v>
      </c>
      <c r="P390" s="932">
        <v>203545.01</v>
      </c>
      <c r="Q390" s="932">
        <v>356203.77</v>
      </c>
      <c r="R390" s="932">
        <v>223182.3</v>
      </c>
      <c r="S390" s="932">
        <v>390569.03</v>
      </c>
      <c r="T390" s="932">
        <v>241651.06</v>
      </c>
      <c r="U390" s="932">
        <v>422889.35</v>
      </c>
    </row>
    <row r="391" spans="1:21" ht="14.4">
      <c r="A391" s="931">
        <v>3</v>
      </c>
      <c r="B391" s="931" t="s">
        <v>192</v>
      </c>
      <c r="C391" s="931" t="s">
        <v>196</v>
      </c>
      <c r="D391" s="931" t="s">
        <v>480</v>
      </c>
      <c r="E391" s="931" t="s">
        <v>198</v>
      </c>
      <c r="F391" s="931">
        <v>2</v>
      </c>
      <c r="G391" s="931" t="s">
        <v>21</v>
      </c>
      <c r="H391" s="932">
        <v>79560.36</v>
      </c>
      <c r="I391" s="932">
        <v>139230.62</v>
      </c>
      <c r="J391" s="932">
        <v>104101.31</v>
      </c>
      <c r="K391" s="932">
        <v>182177.3</v>
      </c>
      <c r="L391" s="932">
        <v>126357.22</v>
      </c>
      <c r="M391" s="932">
        <v>221125.14</v>
      </c>
      <c r="N391" s="932">
        <v>154590.82999999999</v>
      </c>
      <c r="O391" s="932">
        <v>270533.95</v>
      </c>
      <c r="P391" s="932">
        <v>183594.35</v>
      </c>
      <c r="Q391" s="932">
        <v>321290.12</v>
      </c>
      <c r="R391" s="932">
        <v>202060.71</v>
      </c>
      <c r="S391" s="932">
        <v>353606.24</v>
      </c>
      <c r="T391" s="932">
        <v>219384.51</v>
      </c>
      <c r="U391" s="932">
        <v>383922.9</v>
      </c>
    </row>
    <row r="392" spans="1:21" ht="14.4">
      <c r="A392" s="931">
        <v>3</v>
      </c>
      <c r="B392" s="931" t="s">
        <v>192</v>
      </c>
      <c r="C392" s="931" t="s">
        <v>196</v>
      </c>
      <c r="D392" s="931" t="s">
        <v>480</v>
      </c>
      <c r="E392" s="931" t="s">
        <v>198</v>
      </c>
      <c r="F392" s="931">
        <v>3</v>
      </c>
      <c r="G392" s="931" t="s">
        <v>46</v>
      </c>
      <c r="H392" s="932">
        <v>69324.97</v>
      </c>
      <c r="I392" s="932">
        <v>121318.7</v>
      </c>
      <c r="J392" s="932">
        <v>94487.92</v>
      </c>
      <c r="K392" s="932">
        <v>165353.85</v>
      </c>
      <c r="L392" s="932">
        <v>119457.85</v>
      </c>
      <c r="M392" s="932">
        <v>209051.23</v>
      </c>
      <c r="N392" s="932">
        <v>157257.94</v>
      </c>
      <c r="O392" s="932">
        <v>275201.39</v>
      </c>
      <c r="P392" s="932">
        <v>194790.78</v>
      </c>
      <c r="Q392" s="932">
        <v>340883.87</v>
      </c>
      <c r="R392" s="932">
        <v>219416.76</v>
      </c>
      <c r="S392" s="932">
        <v>383979.33</v>
      </c>
      <c r="T392" s="932">
        <v>243726</v>
      </c>
      <c r="U392" s="932">
        <v>426520.5</v>
      </c>
    </row>
    <row r="393" spans="1:21" ht="14.4">
      <c r="A393" s="931">
        <v>3</v>
      </c>
      <c r="B393" s="931" t="s">
        <v>192</v>
      </c>
      <c r="C393" s="931" t="s">
        <v>196</v>
      </c>
      <c r="D393" s="931" t="s">
        <v>480</v>
      </c>
      <c r="E393" s="931" t="s">
        <v>198</v>
      </c>
      <c r="F393" s="931">
        <v>4</v>
      </c>
      <c r="G393" s="931" t="s">
        <v>23</v>
      </c>
      <c r="H393" s="932">
        <v>79492.23</v>
      </c>
      <c r="I393" s="932">
        <v>127187.57</v>
      </c>
      <c r="J393" s="932">
        <v>111289.12</v>
      </c>
      <c r="K393" s="932">
        <v>178062.6</v>
      </c>
      <c r="L393" s="932">
        <v>143086.01</v>
      </c>
      <c r="M393" s="932">
        <v>228937.62</v>
      </c>
      <c r="N393" s="932">
        <v>190781.35</v>
      </c>
      <c r="O393" s="932">
        <v>305250.15999999997</v>
      </c>
      <c r="P393" s="932">
        <v>238476.69</v>
      </c>
      <c r="Q393" s="932">
        <v>381562.7</v>
      </c>
      <c r="R393" s="932">
        <v>270273.58</v>
      </c>
      <c r="S393" s="932">
        <v>432437.73</v>
      </c>
      <c r="T393" s="932">
        <v>302070.46999999997</v>
      </c>
      <c r="U393" s="932">
        <v>483312.76</v>
      </c>
    </row>
    <row r="394" spans="1:21" ht="14.4">
      <c r="A394" s="931">
        <v>3</v>
      </c>
      <c r="B394" s="931" t="s">
        <v>192</v>
      </c>
      <c r="C394" s="931" t="s">
        <v>196</v>
      </c>
      <c r="D394" s="931" t="s">
        <v>480</v>
      </c>
      <c r="E394" s="931" t="s">
        <v>1047</v>
      </c>
      <c r="F394" s="931">
        <v>1</v>
      </c>
      <c r="G394" s="931" t="s">
        <v>171</v>
      </c>
      <c r="H394" s="932">
        <v>93746.13</v>
      </c>
      <c r="I394" s="932">
        <v>164055.72</v>
      </c>
      <c r="J394" s="932">
        <v>121447.89</v>
      </c>
      <c r="K394" s="932">
        <v>212533.8</v>
      </c>
      <c r="L394" s="932">
        <v>145428.31</v>
      </c>
      <c r="M394" s="932">
        <v>254499.54</v>
      </c>
      <c r="N394" s="932">
        <v>173552.65</v>
      </c>
      <c r="O394" s="932">
        <v>303717.14</v>
      </c>
      <c r="P394" s="932">
        <v>204664.05</v>
      </c>
      <c r="Q394" s="932">
        <v>358162.08</v>
      </c>
      <c r="R394" s="932">
        <v>224416.64000000001</v>
      </c>
      <c r="S394" s="932">
        <v>392729.12</v>
      </c>
      <c r="T394" s="932">
        <v>242999.42</v>
      </c>
      <c r="U394" s="932">
        <v>425248.99</v>
      </c>
    </row>
    <row r="395" spans="1:21" ht="14.4">
      <c r="A395" s="931">
        <v>3</v>
      </c>
      <c r="B395" s="931" t="s">
        <v>192</v>
      </c>
      <c r="C395" s="931" t="s">
        <v>196</v>
      </c>
      <c r="D395" s="931" t="s">
        <v>480</v>
      </c>
      <c r="E395" s="931" t="s">
        <v>1047</v>
      </c>
      <c r="F395" s="931">
        <v>2</v>
      </c>
      <c r="G395" s="931" t="s">
        <v>21</v>
      </c>
      <c r="H395" s="932">
        <v>79906.66</v>
      </c>
      <c r="I395" s="932">
        <v>139836.66</v>
      </c>
      <c r="J395" s="932">
        <v>104574.14</v>
      </c>
      <c r="K395" s="932">
        <v>183004.74</v>
      </c>
      <c r="L395" s="932">
        <v>126949.71</v>
      </c>
      <c r="M395" s="932">
        <v>222161.98</v>
      </c>
      <c r="N395" s="932">
        <v>155349.93</v>
      </c>
      <c r="O395" s="932">
        <v>271862.38</v>
      </c>
      <c r="P395" s="932">
        <v>184515.86</v>
      </c>
      <c r="Q395" s="932">
        <v>322902.75</v>
      </c>
      <c r="R395" s="932">
        <v>203085.92</v>
      </c>
      <c r="S395" s="932">
        <v>355400.37</v>
      </c>
      <c r="T395" s="932">
        <v>220512.42</v>
      </c>
      <c r="U395" s="932">
        <v>385896.74</v>
      </c>
    </row>
    <row r="396" spans="1:21" ht="14.4">
      <c r="A396" s="931">
        <v>3</v>
      </c>
      <c r="B396" s="931" t="s">
        <v>192</v>
      </c>
      <c r="C396" s="931" t="s">
        <v>196</v>
      </c>
      <c r="D396" s="931" t="s">
        <v>480</v>
      </c>
      <c r="E396" s="931" t="s">
        <v>1047</v>
      </c>
      <c r="F396" s="931">
        <v>3</v>
      </c>
      <c r="G396" s="931" t="s">
        <v>46</v>
      </c>
      <c r="H396" s="932">
        <v>69573.06</v>
      </c>
      <c r="I396" s="932">
        <v>121752.85</v>
      </c>
      <c r="J396" s="932">
        <v>94809.82</v>
      </c>
      <c r="K396" s="932">
        <v>165917.19</v>
      </c>
      <c r="L396" s="932">
        <v>119851.66</v>
      </c>
      <c r="M396" s="932">
        <v>209740.4</v>
      </c>
      <c r="N396" s="932">
        <v>157763.03</v>
      </c>
      <c r="O396" s="932">
        <v>276085.3</v>
      </c>
      <c r="P396" s="932">
        <v>195404.51</v>
      </c>
      <c r="Q396" s="932">
        <v>341957.89</v>
      </c>
      <c r="R396" s="932">
        <v>220098.98</v>
      </c>
      <c r="S396" s="932">
        <v>385173.22</v>
      </c>
      <c r="T396" s="932">
        <v>244473.59</v>
      </c>
      <c r="U396" s="932">
        <v>427828.78</v>
      </c>
    </row>
    <row r="397" spans="1:21" ht="14.4">
      <c r="A397" s="931">
        <v>3</v>
      </c>
      <c r="B397" s="931" t="s">
        <v>192</v>
      </c>
      <c r="C397" s="931" t="s">
        <v>196</v>
      </c>
      <c r="D397" s="931" t="s">
        <v>480</v>
      </c>
      <c r="E397" s="931" t="s">
        <v>1047</v>
      </c>
      <c r="F397" s="931">
        <v>4</v>
      </c>
      <c r="G397" s="931" t="s">
        <v>23</v>
      </c>
      <c r="H397" s="932">
        <v>79899.45</v>
      </c>
      <c r="I397" s="932">
        <v>127839.13</v>
      </c>
      <c r="J397" s="932">
        <v>111859.24</v>
      </c>
      <c r="K397" s="932">
        <v>178974.78</v>
      </c>
      <c r="L397" s="932">
        <v>143819.01999999999</v>
      </c>
      <c r="M397" s="932">
        <v>230110.43</v>
      </c>
      <c r="N397" s="932">
        <v>191758.69</v>
      </c>
      <c r="O397" s="932">
        <v>306813.90999999997</v>
      </c>
      <c r="P397" s="932">
        <v>239698.36</v>
      </c>
      <c r="Q397" s="932">
        <v>383517.38</v>
      </c>
      <c r="R397" s="932">
        <v>271658.14</v>
      </c>
      <c r="S397" s="932">
        <v>434653.03</v>
      </c>
      <c r="T397" s="932">
        <v>303617.91999999998</v>
      </c>
      <c r="U397" s="932">
        <v>485788.69</v>
      </c>
    </row>
    <row r="398" spans="1:21" ht="14.4">
      <c r="A398" s="931">
        <v>3</v>
      </c>
      <c r="B398" s="931" t="s">
        <v>192</v>
      </c>
      <c r="C398" s="931" t="s">
        <v>199</v>
      </c>
      <c r="D398" s="931" t="s">
        <v>1048</v>
      </c>
      <c r="E398" s="931" t="s">
        <v>200</v>
      </c>
      <c r="F398" s="931">
        <v>1</v>
      </c>
      <c r="G398" s="931" t="s">
        <v>171</v>
      </c>
      <c r="H398" s="932">
        <v>106933.77</v>
      </c>
      <c r="I398" s="932">
        <v>187134.1</v>
      </c>
      <c r="J398" s="932">
        <v>138522.31</v>
      </c>
      <c r="K398" s="932">
        <v>242414.04</v>
      </c>
      <c r="L398" s="932">
        <v>165867.28</v>
      </c>
      <c r="M398" s="932">
        <v>290267.74</v>
      </c>
      <c r="N398" s="932">
        <v>197933.82</v>
      </c>
      <c r="O398" s="932">
        <v>346384.18</v>
      </c>
      <c r="P398" s="932">
        <v>233406</v>
      </c>
      <c r="Q398" s="932">
        <v>408460.51</v>
      </c>
      <c r="R398" s="932">
        <v>255927.19</v>
      </c>
      <c r="S398" s="932">
        <v>447872.58</v>
      </c>
      <c r="T398" s="932">
        <v>277110.53000000003</v>
      </c>
      <c r="U398" s="932">
        <v>484943.43</v>
      </c>
    </row>
    <row r="399" spans="1:21" ht="14.4">
      <c r="A399" s="931">
        <v>3</v>
      </c>
      <c r="B399" s="931" t="s">
        <v>192</v>
      </c>
      <c r="C399" s="931" t="s">
        <v>199</v>
      </c>
      <c r="D399" s="931" t="s">
        <v>1048</v>
      </c>
      <c r="E399" s="931" t="s">
        <v>200</v>
      </c>
      <c r="F399" s="931">
        <v>2</v>
      </c>
      <c r="G399" s="931" t="s">
        <v>21</v>
      </c>
      <c r="H399" s="932">
        <v>91194.78</v>
      </c>
      <c r="I399" s="932">
        <v>159590.85999999999</v>
      </c>
      <c r="J399" s="932">
        <v>119332.55</v>
      </c>
      <c r="K399" s="932">
        <v>208831.97</v>
      </c>
      <c r="L399" s="932">
        <v>144852.4</v>
      </c>
      <c r="M399" s="932">
        <v>253491.69</v>
      </c>
      <c r="N399" s="932">
        <v>177232.69</v>
      </c>
      <c r="O399" s="932">
        <v>310157.2</v>
      </c>
      <c r="P399" s="932">
        <v>210492.38</v>
      </c>
      <c r="Q399" s="932">
        <v>368361.66</v>
      </c>
      <c r="R399" s="932">
        <v>231668.73</v>
      </c>
      <c r="S399" s="932">
        <v>405420.28</v>
      </c>
      <c r="T399" s="932">
        <v>251537.08</v>
      </c>
      <c r="U399" s="932">
        <v>440189.89</v>
      </c>
    </row>
    <row r="400" spans="1:21" ht="14.4">
      <c r="A400" s="931">
        <v>3</v>
      </c>
      <c r="B400" s="931" t="s">
        <v>192</v>
      </c>
      <c r="C400" s="931" t="s">
        <v>199</v>
      </c>
      <c r="D400" s="931" t="s">
        <v>1048</v>
      </c>
      <c r="E400" s="931" t="s">
        <v>200</v>
      </c>
      <c r="F400" s="931">
        <v>3</v>
      </c>
      <c r="G400" s="931" t="s">
        <v>46</v>
      </c>
      <c r="H400" s="932">
        <v>79440.570000000007</v>
      </c>
      <c r="I400" s="932">
        <v>139021</v>
      </c>
      <c r="J400" s="932">
        <v>108268.51</v>
      </c>
      <c r="K400" s="932">
        <v>189469.89</v>
      </c>
      <c r="L400" s="932">
        <v>136874.76999999999</v>
      </c>
      <c r="M400" s="932">
        <v>239530.85</v>
      </c>
      <c r="N400" s="932">
        <v>180180.62</v>
      </c>
      <c r="O400" s="932">
        <v>315316.09000000003</v>
      </c>
      <c r="P400" s="932">
        <v>223179.54</v>
      </c>
      <c r="Q400" s="932">
        <v>390564.19</v>
      </c>
      <c r="R400" s="932">
        <v>251390.76</v>
      </c>
      <c r="S400" s="932">
        <v>439933.83</v>
      </c>
      <c r="T400" s="932">
        <v>279238.21000000002</v>
      </c>
      <c r="U400" s="932">
        <v>488666.86</v>
      </c>
    </row>
    <row r="401" spans="1:21" ht="14.4">
      <c r="A401" s="931">
        <v>3</v>
      </c>
      <c r="B401" s="931" t="s">
        <v>192</v>
      </c>
      <c r="C401" s="931" t="s">
        <v>199</v>
      </c>
      <c r="D401" s="931" t="s">
        <v>1048</v>
      </c>
      <c r="E401" s="931" t="s">
        <v>200</v>
      </c>
      <c r="F401" s="931">
        <v>4</v>
      </c>
      <c r="G401" s="931" t="s">
        <v>23</v>
      </c>
      <c r="H401" s="932">
        <v>91141.85</v>
      </c>
      <c r="I401" s="932">
        <v>145826.97</v>
      </c>
      <c r="J401" s="932">
        <v>127598.6</v>
      </c>
      <c r="K401" s="932">
        <v>204157.76</v>
      </c>
      <c r="L401" s="932">
        <v>164055.34</v>
      </c>
      <c r="M401" s="932">
        <v>262488.53999999998</v>
      </c>
      <c r="N401" s="932">
        <v>218740.45</v>
      </c>
      <c r="O401" s="932">
        <v>349984.72</v>
      </c>
      <c r="P401" s="932">
        <v>273425.56</v>
      </c>
      <c r="Q401" s="932">
        <v>437480.9</v>
      </c>
      <c r="R401" s="932">
        <v>309882.3</v>
      </c>
      <c r="S401" s="932">
        <v>495811.69</v>
      </c>
      <c r="T401" s="932">
        <v>346339.04</v>
      </c>
      <c r="U401" s="932">
        <v>554142.48</v>
      </c>
    </row>
    <row r="402" spans="1:21" ht="14.4">
      <c r="A402" s="931">
        <v>3</v>
      </c>
      <c r="B402" s="931" t="s">
        <v>192</v>
      </c>
      <c r="C402" s="931" t="s">
        <v>199</v>
      </c>
      <c r="D402" s="931" t="s">
        <v>1048</v>
      </c>
      <c r="E402" s="931" t="s">
        <v>201</v>
      </c>
      <c r="F402" s="931">
        <v>1</v>
      </c>
      <c r="G402" s="931" t="s">
        <v>171</v>
      </c>
      <c r="H402" s="932">
        <v>96624.68</v>
      </c>
      <c r="I402" s="932">
        <v>169093.19</v>
      </c>
      <c r="J402" s="932">
        <v>125289.61</v>
      </c>
      <c r="K402" s="932">
        <v>219256.81</v>
      </c>
      <c r="L402" s="932">
        <v>150104.76999999999</v>
      </c>
      <c r="M402" s="932">
        <v>262683.34999999998</v>
      </c>
      <c r="N402" s="932">
        <v>179249.83</v>
      </c>
      <c r="O402" s="932">
        <v>313687.2</v>
      </c>
      <c r="P402" s="932">
        <v>211491.51</v>
      </c>
      <c r="Q402" s="932">
        <v>370110.15</v>
      </c>
      <c r="R402" s="932">
        <v>231962.42</v>
      </c>
      <c r="S402" s="932">
        <v>405934.24</v>
      </c>
      <c r="T402" s="932">
        <v>251266.16</v>
      </c>
      <c r="U402" s="932">
        <v>439715.77</v>
      </c>
    </row>
    <row r="403" spans="1:21" ht="14.4">
      <c r="A403" s="931">
        <v>3</v>
      </c>
      <c r="B403" s="931" t="s">
        <v>192</v>
      </c>
      <c r="C403" s="931" t="s">
        <v>199</v>
      </c>
      <c r="D403" s="931" t="s">
        <v>1048</v>
      </c>
      <c r="E403" s="931" t="s">
        <v>201</v>
      </c>
      <c r="F403" s="931">
        <v>2</v>
      </c>
      <c r="G403" s="931" t="s">
        <v>21</v>
      </c>
      <c r="H403" s="932">
        <v>81835.45</v>
      </c>
      <c r="I403" s="932">
        <v>143212.04</v>
      </c>
      <c r="J403" s="932">
        <v>107257.86</v>
      </c>
      <c r="K403" s="932">
        <v>187701.25</v>
      </c>
      <c r="L403" s="932">
        <v>130358.02</v>
      </c>
      <c r="M403" s="932">
        <v>228126.54</v>
      </c>
      <c r="N403" s="932">
        <v>159797.91</v>
      </c>
      <c r="O403" s="932">
        <v>279646.34000000003</v>
      </c>
      <c r="P403" s="932">
        <v>189960.61</v>
      </c>
      <c r="Q403" s="932">
        <v>332431.06</v>
      </c>
      <c r="R403" s="932">
        <v>209167.83</v>
      </c>
      <c r="S403" s="932">
        <v>366043.71</v>
      </c>
      <c r="T403" s="932">
        <v>227235.93</v>
      </c>
      <c r="U403" s="932">
        <v>397662.88</v>
      </c>
    </row>
    <row r="404" spans="1:21" ht="14.4">
      <c r="A404" s="931">
        <v>3</v>
      </c>
      <c r="B404" s="931" t="s">
        <v>192</v>
      </c>
      <c r="C404" s="931" t="s">
        <v>199</v>
      </c>
      <c r="D404" s="931" t="s">
        <v>1048</v>
      </c>
      <c r="E404" s="931" t="s">
        <v>201</v>
      </c>
      <c r="F404" s="931">
        <v>3</v>
      </c>
      <c r="G404" s="931" t="s">
        <v>46</v>
      </c>
      <c r="H404" s="932">
        <v>70817.8</v>
      </c>
      <c r="I404" s="932">
        <v>123931.15</v>
      </c>
      <c r="J404" s="932">
        <v>96374.55</v>
      </c>
      <c r="K404" s="932">
        <v>168655.45</v>
      </c>
      <c r="L404" s="932">
        <v>121722.99</v>
      </c>
      <c r="M404" s="932">
        <v>213015.23</v>
      </c>
      <c r="N404" s="932">
        <v>160118.19</v>
      </c>
      <c r="O404" s="932">
        <v>280206.84000000003</v>
      </c>
      <c r="P404" s="932">
        <v>198224.98</v>
      </c>
      <c r="Q404" s="932">
        <v>346893.71</v>
      </c>
      <c r="R404" s="932">
        <v>223202.23</v>
      </c>
      <c r="S404" s="932">
        <v>390603.89</v>
      </c>
      <c r="T404" s="932">
        <v>247837.65</v>
      </c>
      <c r="U404" s="932">
        <v>433715.88</v>
      </c>
    </row>
    <row r="405" spans="1:21" ht="14.4">
      <c r="A405" s="931">
        <v>3</v>
      </c>
      <c r="B405" s="931" t="s">
        <v>192</v>
      </c>
      <c r="C405" s="931" t="s">
        <v>199</v>
      </c>
      <c r="D405" s="931" t="s">
        <v>1048</v>
      </c>
      <c r="E405" s="931" t="s">
        <v>201</v>
      </c>
      <c r="F405" s="931">
        <v>4</v>
      </c>
      <c r="G405" s="931" t="s">
        <v>23</v>
      </c>
      <c r="H405" s="932">
        <v>82323.78</v>
      </c>
      <c r="I405" s="932">
        <v>131718.04999999999</v>
      </c>
      <c r="J405" s="932">
        <v>115253.29</v>
      </c>
      <c r="K405" s="932">
        <v>184405.27</v>
      </c>
      <c r="L405" s="932">
        <v>148182.81</v>
      </c>
      <c r="M405" s="932">
        <v>237092.49</v>
      </c>
      <c r="N405" s="932">
        <v>197577.08</v>
      </c>
      <c r="O405" s="932">
        <v>316123.33</v>
      </c>
      <c r="P405" s="932">
        <v>246971.34</v>
      </c>
      <c r="Q405" s="932">
        <v>395154.16</v>
      </c>
      <c r="R405" s="932">
        <v>279900.86</v>
      </c>
      <c r="S405" s="932">
        <v>447841.38</v>
      </c>
      <c r="T405" s="932">
        <v>312830.37</v>
      </c>
      <c r="U405" s="932">
        <v>500528.6</v>
      </c>
    </row>
    <row r="406" spans="1:21" ht="14.4">
      <c r="A406" s="931">
        <v>3</v>
      </c>
      <c r="B406" s="931" t="s">
        <v>192</v>
      </c>
      <c r="C406" s="931" t="s">
        <v>199</v>
      </c>
      <c r="D406" s="931" t="s">
        <v>1048</v>
      </c>
      <c r="E406" s="931" t="s">
        <v>202</v>
      </c>
      <c r="F406" s="931">
        <v>1</v>
      </c>
      <c r="G406" s="931" t="s">
        <v>171</v>
      </c>
      <c r="H406" s="932">
        <v>99583.52</v>
      </c>
      <c r="I406" s="932">
        <v>174271.15</v>
      </c>
      <c r="J406" s="932">
        <v>129058.19</v>
      </c>
      <c r="K406" s="932">
        <v>225851.83</v>
      </c>
      <c r="L406" s="932">
        <v>154573.76999999999</v>
      </c>
      <c r="M406" s="932">
        <v>270504.09999999998</v>
      </c>
      <c r="N406" s="932">
        <v>184516.34</v>
      </c>
      <c r="O406" s="932">
        <v>322903.59000000003</v>
      </c>
      <c r="P406" s="932">
        <v>217639.56</v>
      </c>
      <c r="Q406" s="932">
        <v>380869.24</v>
      </c>
      <c r="R406" s="932">
        <v>238669.76</v>
      </c>
      <c r="S406" s="932">
        <v>417672.08</v>
      </c>
      <c r="T406" s="932">
        <v>258473.74</v>
      </c>
      <c r="U406" s="932">
        <v>452329.05</v>
      </c>
    </row>
    <row r="407" spans="1:21" ht="14.4">
      <c r="A407" s="931">
        <v>3</v>
      </c>
      <c r="B407" s="931" t="s">
        <v>192</v>
      </c>
      <c r="C407" s="931" t="s">
        <v>199</v>
      </c>
      <c r="D407" s="931" t="s">
        <v>1048</v>
      </c>
      <c r="E407" s="931" t="s">
        <v>202</v>
      </c>
      <c r="F407" s="931">
        <v>2</v>
      </c>
      <c r="G407" s="931" t="s">
        <v>21</v>
      </c>
      <c r="H407" s="932">
        <v>84658.61</v>
      </c>
      <c r="I407" s="932">
        <v>148152.56</v>
      </c>
      <c r="J407" s="932">
        <v>110861.01</v>
      </c>
      <c r="K407" s="932">
        <v>194006.77</v>
      </c>
      <c r="L407" s="932">
        <v>134645.85999999999</v>
      </c>
      <c r="M407" s="932">
        <v>235630.26</v>
      </c>
      <c r="N407" s="932">
        <v>164885.96</v>
      </c>
      <c r="O407" s="932">
        <v>288550.42</v>
      </c>
      <c r="P407" s="932">
        <v>195911.13</v>
      </c>
      <c r="Q407" s="932">
        <v>342844.47</v>
      </c>
      <c r="R407" s="932">
        <v>215666.05</v>
      </c>
      <c r="S407" s="932">
        <v>377415.59</v>
      </c>
      <c r="T407" s="932">
        <v>234223.06</v>
      </c>
      <c r="U407" s="932">
        <v>409890.35</v>
      </c>
    </row>
    <row r="408" spans="1:21" ht="14.4">
      <c r="A408" s="931">
        <v>3</v>
      </c>
      <c r="B408" s="931" t="s">
        <v>192</v>
      </c>
      <c r="C408" s="931" t="s">
        <v>199</v>
      </c>
      <c r="D408" s="931" t="s">
        <v>1048</v>
      </c>
      <c r="E408" s="931" t="s">
        <v>202</v>
      </c>
      <c r="F408" s="931">
        <v>3</v>
      </c>
      <c r="G408" s="931" t="s">
        <v>46</v>
      </c>
      <c r="H408" s="932">
        <v>73525.23</v>
      </c>
      <c r="I408" s="932">
        <v>128669.16</v>
      </c>
      <c r="J408" s="932">
        <v>100139.53</v>
      </c>
      <c r="K408" s="932">
        <v>175244.18</v>
      </c>
      <c r="L408" s="932">
        <v>126543.62</v>
      </c>
      <c r="M408" s="932">
        <v>221451.34</v>
      </c>
      <c r="N408" s="932">
        <v>166525.71</v>
      </c>
      <c r="O408" s="932">
        <v>291419.99</v>
      </c>
      <c r="P408" s="932">
        <v>206216.74</v>
      </c>
      <c r="Q408" s="932">
        <v>360879.29</v>
      </c>
      <c r="R408" s="932">
        <v>232246.22</v>
      </c>
      <c r="S408" s="932">
        <v>406430.89</v>
      </c>
      <c r="T408" s="932">
        <v>257930.75</v>
      </c>
      <c r="U408" s="932">
        <v>451378.81</v>
      </c>
    </row>
    <row r="409" spans="1:21" ht="14.4">
      <c r="A409" s="931">
        <v>3</v>
      </c>
      <c r="B409" s="931" t="s">
        <v>192</v>
      </c>
      <c r="C409" s="931" t="s">
        <v>199</v>
      </c>
      <c r="D409" s="931" t="s">
        <v>1048</v>
      </c>
      <c r="E409" s="931" t="s">
        <v>202</v>
      </c>
      <c r="F409" s="931">
        <v>4</v>
      </c>
      <c r="G409" s="931" t="s">
        <v>23</v>
      </c>
      <c r="H409" s="932">
        <v>84862.26</v>
      </c>
      <c r="I409" s="932">
        <v>135779.60999999999</v>
      </c>
      <c r="J409" s="932">
        <v>118807.16</v>
      </c>
      <c r="K409" s="932">
        <v>190091.46</v>
      </c>
      <c r="L409" s="932">
        <v>152752.06</v>
      </c>
      <c r="M409" s="932">
        <v>244403.3</v>
      </c>
      <c r="N409" s="932">
        <v>203669.42</v>
      </c>
      <c r="O409" s="932">
        <v>325871.07</v>
      </c>
      <c r="P409" s="932">
        <v>254586.77</v>
      </c>
      <c r="Q409" s="932">
        <v>407338.84</v>
      </c>
      <c r="R409" s="932">
        <v>288531.67</v>
      </c>
      <c r="S409" s="932">
        <v>461650.68</v>
      </c>
      <c r="T409" s="932">
        <v>322476.58</v>
      </c>
      <c r="U409" s="932">
        <v>515962.53</v>
      </c>
    </row>
    <row r="410" spans="1:21" ht="14.4">
      <c r="A410" s="931">
        <v>3</v>
      </c>
      <c r="B410" s="931" t="s">
        <v>192</v>
      </c>
      <c r="C410" s="931" t="s">
        <v>199</v>
      </c>
      <c r="D410" s="931" t="s">
        <v>1048</v>
      </c>
      <c r="E410" s="931" t="s">
        <v>203</v>
      </c>
      <c r="F410" s="931">
        <v>1</v>
      </c>
      <c r="G410" s="931" t="s">
        <v>171</v>
      </c>
      <c r="H410" s="932">
        <v>97668.94</v>
      </c>
      <c r="I410" s="932">
        <v>170920.65</v>
      </c>
      <c r="J410" s="932">
        <v>126492.98</v>
      </c>
      <c r="K410" s="932">
        <v>221362.71</v>
      </c>
      <c r="L410" s="932">
        <v>151444.6</v>
      </c>
      <c r="M410" s="932">
        <v>265028.06</v>
      </c>
      <c r="N410" s="932">
        <v>180694.29</v>
      </c>
      <c r="O410" s="932">
        <v>316215</v>
      </c>
      <c r="P410" s="932">
        <v>213050.17</v>
      </c>
      <c r="Q410" s="932">
        <v>372837.8</v>
      </c>
      <c r="R410" s="932">
        <v>233592.66</v>
      </c>
      <c r="S410" s="932">
        <v>408787.15</v>
      </c>
      <c r="T410" s="932">
        <v>252903.74</v>
      </c>
      <c r="U410" s="932">
        <v>442581.55</v>
      </c>
    </row>
    <row r="411" spans="1:21" ht="14.4">
      <c r="A411" s="931">
        <v>3</v>
      </c>
      <c r="B411" s="931" t="s">
        <v>192</v>
      </c>
      <c r="C411" s="931" t="s">
        <v>199</v>
      </c>
      <c r="D411" s="931" t="s">
        <v>1048</v>
      </c>
      <c r="E411" s="931" t="s">
        <v>203</v>
      </c>
      <c r="F411" s="931">
        <v>2</v>
      </c>
      <c r="G411" s="931" t="s">
        <v>21</v>
      </c>
      <c r="H411" s="932">
        <v>83422.44</v>
      </c>
      <c r="I411" s="932">
        <v>145989.26</v>
      </c>
      <c r="J411" s="932">
        <v>109122.95</v>
      </c>
      <c r="K411" s="932">
        <v>190965.15</v>
      </c>
      <c r="L411" s="932">
        <v>132422.51</v>
      </c>
      <c r="M411" s="932">
        <v>231739.39</v>
      </c>
      <c r="N411" s="932">
        <v>161956.20000000001</v>
      </c>
      <c r="O411" s="932">
        <v>283423.34000000003</v>
      </c>
      <c r="P411" s="932">
        <v>192309.39</v>
      </c>
      <c r="Q411" s="932">
        <v>336541.43</v>
      </c>
      <c r="R411" s="932">
        <v>211634.57</v>
      </c>
      <c r="S411" s="932">
        <v>370360.49</v>
      </c>
      <c r="T411" s="932">
        <v>229755.36</v>
      </c>
      <c r="U411" s="932">
        <v>402071.88</v>
      </c>
    </row>
    <row r="412" spans="1:21" ht="14.4">
      <c r="A412" s="931">
        <v>3</v>
      </c>
      <c r="B412" s="931" t="s">
        <v>192</v>
      </c>
      <c r="C412" s="931" t="s">
        <v>199</v>
      </c>
      <c r="D412" s="931" t="s">
        <v>1048</v>
      </c>
      <c r="E412" s="931" t="s">
        <v>203</v>
      </c>
      <c r="F412" s="931">
        <v>3</v>
      </c>
      <c r="G412" s="931" t="s">
        <v>46</v>
      </c>
      <c r="H412" s="932">
        <v>72776.66</v>
      </c>
      <c r="I412" s="932">
        <v>127359.16</v>
      </c>
      <c r="J412" s="932">
        <v>99218.62</v>
      </c>
      <c r="K412" s="932">
        <v>173632.58</v>
      </c>
      <c r="L412" s="932">
        <v>125459.92</v>
      </c>
      <c r="M412" s="932">
        <v>219554.86</v>
      </c>
      <c r="N412" s="932">
        <v>165180.73000000001</v>
      </c>
      <c r="O412" s="932">
        <v>289066.28000000003</v>
      </c>
      <c r="P412" s="932">
        <v>204623.71</v>
      </c>
      <c r="Q412" s="932">
        <v>358091.5</v>
      </c>
      <c r="R412" s="932">
        <v>230507.43</v>
      </c>
      <c r="S412" s="932">
        <v>403388.01</v>
      </c>
      <c r="T412" s="932">
        <v>256061.88</v>
      </c>
      <c r="U412" s="932">
        <v>448108.28</v>
      </c>
    </row>
    <row r="413" spans="1:21" ht="14.4">
      <c r="A413" s="931">
        <v>3</v>
      </c>
      <c r="B413" s="931" t="s">
        <v>192</v>
      </c>
      <c r="C413" s="931" t="s">
        <v>199</v>
      </c>
      <c r="D413" s="931" t="s">
        <v>1048</v>
      </c>
      <c r="E413" s="931" t="s">
        <v>203</v>
      </c>
      <c r="F413" s="931">
        <v>4</v>
      </c>
      <c r="G413" s="931" t="s">
        <v>23</v>
      </c>
      <c r="H413" s="932">
        <v>83252.38</v>
      </c>
      <c r="I413" s="932">
        <v>133203.81</v>
      </c>
      <c r="J413" s="932">
        <v>116553.33</v>
      </c>
      <c r="K413" s="932">
        <v>186485.33</v>
      </c>
      <c r="L413" s="932">
        <v>149854.28</v>
      </c>
      <c r="M413" s="932">
        <v>239766.85</v>
      </c>
      <c r="N413" s="932">
        <v>199805.71</v>
      </c>
      <c r="O413" s="932">
        <v>319689.14</v>
      </c>
      <c r="P413" s="932">
        <v>249757.13</v>
      </c>
      <c r="Q413" s="932">
        <v>399611.42</v>
      </c>
      <c r="R413" s="932">
        <v>283058.09000000003</v>
      </c>
      <c r="S413" s="932">
        <v>452892.94</v>
      </c>
      <c r="T413" s="932">
        <v>316359.03999999998</v>
      </c>
      <c r="U413" s="932">
        <v>506174.47</v>
      </c>
    </row>
    <row r="414" spans="1:21" ht="14.4">
      <c r="A414" s="931">
        <v>3</v>
      </c>
      <c r="B414" s="931" t="s">
        <v>192</v>
      </c>
      <c r="C414" s="931" t="s">
        <v>199</v>
      </c>
      <c r="D414" s="931" t="s">
        <v>1048</v>
      </c>
      <c r="E414" s="931" t="s">
        <v>204</v>
      </c>
      <c r="F414" s="931">
        <v>1</v>
      </c>
      <c r="G414" s="931" t="s">
        <v>171</v>
      </c>
      <c r="H414" s="932">
        <v>96156.07</v>
      </c>
      <c r="I414" s="932">
        <v>168273.13</v>
      </c>
      <c r="J414" s="932">
        <v>124639.16</v>
      </c>
      <c r="K414" s="932">
        <v>218118.54</v>
      </c>
      <c r="L414" s="932">
        <v>149296.54999999999</v>
      </c>
      <c r="M414" s="932">
        <v>261268.96</v>
      </c>
      <c r="N414" s="932">
        <v>178240.49</v>
      </c>
      <c r="O414" s="932">
        <v>311920.84999999998</v>
      </c>
      <c r="P414" s="932">
        <v>210259.24</v>
      </c>
      <c r="Q414" s="932">
        <v>367953.68</v>
      </c>
      <c r="R414" s="932">
        <v>230588.34</v>
      </c>
      <c r="S414" s="932">
        <v>403529.6</v>
      </c>
      <c r="T414" s="932">
        <v>249741.27</v>
      </c>
      <c r="U414" s="932">
        <v>437047.22</v>
      </c>
    </row>
    <row r="415" spans="1:21" ht="14.4">
      <c r="A415" s="931">
        <v>3</v>
      </c>
      <c r="B415" s="931" t="s">
        <v>192</v>
      </c>
      <c r="C415" s="931" t="s">
        <v>199</v>
      </c>
      <c r="D415" s="931" t="s">
        <v>1048</v>
      </c>
      <c r="E415" s="931" t="s">
        <v>204</v>
      </c>
      <c r="F415" s="931">
        <v>2</v>
      </c>
      <c r="G415" s="931" t="s">
        <v>21</v>
      </c>
      <c r="H415" s="932">
        <v>81638.2</v>
      </c>
      <c r="I415" s="932">
        <v>142866.85999999999</v>
      </c>
      <c r="J415" s="932">
        <v>106938.27</v>
      </c>
      <c r="K415" s="932">
        <v>187141.97</v>
      </c>
      <c r="L415" s="932">
        <v>129912.13</v>
      </c>
      <c r="M415" s="932">
        <v>227346.22</v>
      </c>
      <c r="N415" s="932">
        <v>159145.48000000001</v>
      </c>
      <c r="O415" s="932">
        <v>278504.59000000003</v>
      </c>
      <c r="P415" s="932">
        <v>189123.4</v>
      </c>
      <c r="Q415" s="932">
        <v>330965.95</v>
      </c>
      <c r="R415" s="932">
        <v>208212.01</v>
      </c>
      <c r="S415" s="932">
        <v>364371.01</v>
      </c>
      <c r="T415" s="932">
        <v>226151.96</v>
      </c>
      <c r="U415" s="932">
        <v>395765.93</v>
      </c>
    </row>
    <row r="416" spans="1:21" ht="14.4">
      <c r="A416" s="931">
        <v>3</v>
      </c>
      <c r="B416" s="931" t="s">
        <v>192</v>
      </c>
      <c r="C416" s="931" t="s">
        <v>199</v>
      </c>
      <c r="D416" s="931" t="s">
        <v>1048</v>
      </c>
      <c r="E416" s="931" t="s">
        <v>204</v>
      </c>
      <c r="F416" s="931">
        <v>3</v>
      </c>
      <c r="G416" s="931" t="s">
        <v>46</v>
      </c>
      <c r="H416" s="932">
        <v>70813.5</v>
      </c>
      <c r="I416" s="932">
        <v>123923.62</v>
      </c>
      <c r="J416" s="932">
        <v>96419.35</v>
      </c>
      <c r="K416" s="932">
        <v>168733.86</v>
      </c>
      <c r="L416" s="932">
        <v>121820.73</v>
      </c>
      <c r="M416" s="932">
        <v>213186.27</v>
      </c>
      <c r="N416" s="932">
        <v>160288.49</v>
      </c>
      <c r="O416" s="932">
        <v>280504.86</v>
      </c>
      <c r="P416" s="932">
        <v>198473.14</v>
      </c>
      <c r="Q416" s="932">
        <v>347327.99</v>
      </c>
      <c r="R416" s="932">
        <v>223510.12</v>
      </c>
      <c r="S416" s="932">
        <v>391142.72</v>
      </c>
      <c r="T416" s="932">
        <v>248211.56</v>
      </c>
      <c r="U416" s="932">
        <v>434370.23</v>
      </c>
    </row>
    <row r="417" spans="1:21" ht="14.4">
      <c r="A417" s="931">
        <v>3</v>
      </c>
      <c r="B417" s="931" t="s">
        <v>192</v>
      </c>
      <c r="C417" s="931" t="s">
        <v>199</v>
      </c>
      <c r="D417" s="931" t="s">
        <v>1048</v>
      </c>
      <c r="E417" s="931" t="s">
        <v>204</v>
      </c>
      <c r="F417" s="931">
        <v>4</v>
      </c>
      <c r="G417" s="931" t="s">
        <v>23</v>
      </c>
      <c r="H417" s="932">
        <v>81935.58</v>
      </c>
      <c r="I417" s="932">
        <v>131096.93</v>
      </c>
      <c r="J417" s="932">
        <v>114709.81</v>
      </c>
      <c r="K417" s="932">
        <v>183535.71</v>
      </c>
      <c r="L417" s="932">
        <v>147484.04999999999</v>
      </c>
      <c r="M417" s="932">
        <v>235974.48</v>
      </c>
      <c r="N417" s="932">
        <v>196645.4</v>
      </c>
      <c r="O417" s="932">
        <v>314632.64</v>
      </c>
      <c r="P417" s="932">
        <v>245806.75</v>
      </c>
      <c r="Q417" s="932">
        <v>393290.8</v>
      </c>
      <c r="R417" s="932">
        <v>278580.98</v>
      </c>
      <c r="S417" s="932">
        <v>445729.57</v>
      </c>
      <c r="T417" s="932">
        <v>311355.21000000002</v>
      </c>
      <c r="U417" s="932">
        <v>498168.34</v>
      </c>
    </row>
    <row r="418" spans="1:21" ht="14.4">
      <c r="A418" s="931">
        <v>3</v>
      </c>
      <c r="B418" s="931" t="s">
        <v>192</v>
      </c>
      <c r="C418" s="931" t="s">
        <v>199</v>
      </c>
      <c r="D418" s="931" t="s">
        <v>1048</v>
      </c>
      <c r="E418" s="931" t="s">
        <v>205</v>
      </c>
      <c r="F418" s="931">
        <v>1</v>
      </c>
      <c r="G418" s="931" t="s">
        <v>171</v>
      </c>
      <c r="H418" s="932">
        <v>97160.19</v>
      </c>
      <c r="I418" s="932">
        <v>170030.33</v>
      </c>
      <c r="J418" s="932">
        <v>125879.1</v>
      </c>
      <c r="K418" s="932">
        <v>220288.43</v>
      </c>
      <c r="L418" s="932">
        <v>150740.10999999999</v>
      </c>
      <c r="M418" s="932">
        <v>263795.19</v>
      </c>
      <c r="N418" s="932">
        <v>179900.28</v>
      </c>
      <c r="O418" s="932">
        <v>314825.48</v>
      </c>
      <c r="P418" s="932">
        <v>212157.6</v>
      </c>
      <c r="Q418" s="932">
        <v>371275.81</v>
      </c>
      <c r="R418" s="932">
        <v>232637.8</v>
      </c>
      <c r="S418" s="932">
        <v>407116.14</v>
      </c>
      <c r="T418" s="932">
        <v>251908.42</v>
      </c>
      <c r="U418" s="932">
        <v>440839.74</v>
      </c>
    </row>
    <row r="419" spans="1:21" ht="14.4">
      <c r="A419" s="931">
        <v>3</v>
      </c>
      <c r="B419" s="931" t="s">
        <v>192</v>
      </c>
      <c r="C419" s="931" t="s">
        <v>199</v>
      </c>
      <c r="D419" s="931" t="s">
        <v>1048</v>
      </c>
      <c r="E419" s="931" t="s">
        <v>205</v>
      </c>
      <c r="F419" s="931">
        <v>2</v>
      </c>
      <c r="G419" s="931" t="s">
        <v>21</v>
      </c>
      <c r="H419" s="932">
        <v>82778</v>
      </c>
      <c r="I419" s="932">
        <v>144861.51</v>
      </c>
      <c r="J419" s="932">
        <v>108343.64</v>
      </c>
      <c r="K419" s="932">
        <v>189601.37</v>
      </c>
      <c r="L419" s="932">
        <v>131536.85</v>
      </c>
      <c r="M419" s="932">
        <v>230189.49</v>
      </c>
      <c r="N419" s="932">
        <v>160983.73000000001</v>
      </c>
      <c r="O419" s="932">
        <v>281721.53000000003</v>
      </c>
      <c r="P419" s="932">
        <v>191219.29</v>
      </c>
      <c r="Q419" s="932">
        <v>334633.76</v>
      </c>
      <c r="R419" s="932">
        <v>210470.58</v>
      </c>
      <c r="S419" s="932">
        <v>368323.52</v>
      </c>
      <c r="T419" s="932">
        <v>228539.58</v>
      </c>
      <c r="U419" s="932">
        <v>399944.26</v>
      </c>
    </row>
    <row r="420" spans="1:21" ht="14.4">
      <c r="A420" s="931">
        <v>3</v>
      </c>
      <c r="B420" s="931" t="s">
        <v>192</v>
      </c>
      <c r="C420" s="931" t="s">
        <v>199</v>
      </c>
      <c r="D420" s="931" t="s">
        <v>1048</v>
      </c>
      <c r="E420" s="931" t="s">
        <v>205</v>
      </c>
      <c r="F420" s="931">
        <v>3</v>
      </c>
      <c r="G420" s="931" t="s">
        <v>46</v>
      </c>
      <c r="H420" s="932">
        <v>72041.009999999995</v>
      </c>
      <c r="I420" s="932">
        <v>126071.78</v>
      </c>
      <c r="J420" s="932">
        <v>98163.29</v>
      </c>
      <c r="K420" s="932">
        <v>171785.76</v>
      </c>
      <c r="L420" s="932">
        <v>124083</v>
      </c>
      <c r="M420" s="932">
        <v>217145.26</v>
      </c>
      <c r="N420" s="932">
        <v>163324.85</v>
      </c>
      <c r="O420" s="932">
        <v>285818.49</v>
      </c>
      <c r="P420" s="932">
        <v>202286.23</v>
      </c>
      <c r="Q420" s="932">
        <v>354000.9</v>
      </c>
      <c r="R420" s="932">
        <v>227844.96</v>
      </c>
      <c r="S420" s="932">
        <v>398728.67</v>
      </c>
      <c r="T420" s="932">
        <v>253071.27</v>
      </c>
      <c r="U420" s="932">
        <v>442874.72</v>
      </c>
    </row>
    <row r="421" spans="1:21" ht="14.4">
      <c r="A421" s="931">
        <v>3</v>
      </c>
      <c r="B421" s="931" t="s">
        <v>192</v>
      </c>
      <c r="C421" s="931" t="s">
        <v>199</v>
      </c>
      <c r="D421" s="931" t="s">
        <v>1048</v>
      </c>
      <c r="E421" s="931" t="s">
        <v>205</v>
      </c>
      <c r="F421" s="931">
        <v>4</v>
      </c>
      <c r="G421" s="931" t="s">
        <v>23</v>
      </c>
      <c r="H421" s="932">
        <v>82807.100000000006</v>
      </c>
      <c r="I421" s="932">
        <v>132491.37</v>
      </c>
      <c r="J421" s="932">
        <v>115929.95</v>
      </c>
      <c r="K421" s="932">
        <v>185487.91</v>
      </c>
      <c r="L421" s="932">
        <v>149052.79</v>
      </c>
      <c r="M421" s="932">
        <v>238484.46</v>
      </c>
      <c r="N421" s="932">
        <v>198737.05</v>
      </c>
      <c r="O421" s="932">
        <v>317979.28000000003</v>
      </c>
      <c r="P421" s="932">
        <v>248421.31</v>
      </c>
      <c r="Q421" s="932">
        <v>397474.1</v>
      </c>
      <c r="R421" s="932">
        <v>281544.15000000002</v>
      </c>
      <c r="S421" s="932">
        <v>450470.65</v>
      </c>
      <c r="T421" s="932">
        <v>314666.99</v>
      </c>
      <c r="U421" s="932">
        <v>503467.2</v>
      </c>
    </row>
    <row r="422" spans="1:21" ht="14.4">
      <c r="A422" s="931">
        <v>3</v>
      </c>
      <c r="B422" s="931" t="s">
        <v>192</v>
      </c>
      <c r="C422" s="931" t="s">
        <v>199</v>
      </c>
      <c r="D422" s="931" t="s">
        <v>1048</v>
      </c>
      <c r="E422" s="931" t="s">
        <v>1049</v>
      </c>
      <c r="F422" s="931">
        <v>1</v>
      </c>
      <c r="G422" s="931" t="s">
        <v>171</v>
      </c>
      <c r="H422" s="932">
        <v>115194.49</v>
      </c>
      <c r="I422" s="932">
        <v>201590.36</v>
      </c>
      <c r="J422" s="932">
        <v>149311.69</v>
      </c>
      <c r="K422" s="932">
        <v>261295.46</v>
      </c>
      <c r="L422" s="932">
        <v>178846.4</v>
      </c>
      <c r="M422" s="932">
        <v>312981.2</v>
      </c>
      <c r="N422" s="932">
        <v>213513.56</v>
      </c>
      <c r="O422" s="932">
        <v>373648.72</v>
      </c>
      <c r="P422" s="932">
        <v>251863.47</v>
      </c>
      <c r="Q422" s="932">
        <v>440761.08</v>
      </c>
      <c r="R422" s="932">
        <v>276212.27</v>
      </c>
      <c r="S422" s="932">
        <v>483371.48</v>
      </c>
      <c r="T422" s="932">
        <v>299150.17</v>
      </c>
      <c r="U422" s="932">
        <v>523512.8</v>
      </c>
    </row>
    <row r="423" spans="1:21" ht="14.4">
      <c r="A423" s="931">
        <v>3</v>
      </c>
      <c r="B423" s="931" t="s">
        <v>192</v>
      </c>
      <c r="C423" s="931" t="s">
        <v>199</v>
      </c>
      <c r="D423" s="931" t="s">
        <v>1048</v>
      </c>
      <c r="E423" s="931" t="s">
        <v>1049</v>
      </c>
      <c r="F423" s="931">
        <v>2</v>
      </c>
      <c r="G423" s="931" t="s">
        <v>21</v>
      </c>
      <c r="H423" s="932">
        <v>97827.32</v>
      </c>
      <c r="I423" s="932">
        <v>171197.81</v>
      </c>
      <c r="J423" s="932">
        <v>128136.79</v>
      </c>
      <c r="K423" s="932">
        <v>224239.39</v>
      </c>
      <c r="L423" s="932">
        <v>155657.56</v>
      </c>
      <c r="M423" s="932">
        <v>272400.73</v>
      </c>
      <c r="N423" s="932">
        <v>190670.93</v>
      </c>
      <c r="O423" s="932">
        <v>333674.13</v>
      </c>
      <c r="P423" s="932">
        <v>226579.47</v>
      </c>
      <c r="Q423" s="932">
        <v>396514.08</v>
      </c>
      <c r="R423" s="932">
        <v>249444.32</v>
      </c>
      <c r="S423" s="932">
        <v>436527.56</v>
      </c>
      <c r="T423" s="932">
        <v>270931.19</v>
      </c>
      <c r="U423" s="932">
        <v>474129.58</v>
      </c>
    </row>
    <row r="424" spans="1:21" ht="14.4">
      <c r="A424" s="931">
        <v>3</v>
      </c>
      <c r="B424" s="931" t="s">
        <v>192</v>
      </c>
      <c r="C424" s="931" t="s">
        <v>199</v>
      </c>
      <c r="D424" s="931" t="s">
        <v>1048</v>
      </c>
      <c r="E424" s="931" t="s">
        <v>1049</v>
      </c>
      <c r="F424" s="931">
        <v>3</v>
      </c>
      <c r="G424" s="931" t="s">
        <v>46</v>
      </c>
      <c r="H424" s="932">
        <v>84876.96</v>
      </c>
      <c r="I424" s="932">
        <v>148534.68</v>
      </c>
      <c r="J424" s="932">
        <v>115574.46</v>
      </c>
      <c r="K424" s="932">
        <v>202255.31</v>
      </c>
      <c r="L424" s="932">
        <v>146027.35</v>
      </c>
      <c r="M424" s="932">
        <v>255547.86</v>
      </c>
      <c r="N424" s="932">
        <v>192144.16</v>
      </c>
      <c r="O424" s="932">
        <v>336252.28</v>
      </c>
      <c r="P424" s="932">
        <v>237922.28</v>
      </c>
      <c r="Q424" s="932">
        <v>416363.99</v>
      </c>
      <c r="R424" s="932">
        <v>267939.26</v>
      </c>
      <c r="S424" s="932">
        <v>468893.71</v>
      </c>
      <c r="T424" s="932">
        <v>297554.84000000003</v>
      </c>
      <c r="U424" s="932">
        <v>520720.98</v>
      </c>
    </row>
    <row r="425" spans="1:21" ht="14.4">
      <c r="A425" s="931">
        <v>3</v>
      </c>
      <c r="B425" s="931" t="s">
        <v>192</v>
      </c>
      <c r="C425" s="931" t="s">
        <v>199</v>
      </c>
      <c r="D425" s="931" t="s">
        <v>1048</v>
      </c>
      <c r="E425" s="931" t="s">
        <v>1049</v>
      </c>
      <c r="F425" s="931">
        <v>4</v>
      </c>
      <c r="G425" s="931" t="s">
        <v>23</v>
      </c>
      <c r="H425" s="932">
        <v>98159.81</v>
      </c>
      <c r="I425" s="932">
        <v>157055.69</v>
      </c>
      <c r="J425" s="932">
        <v>137423.73000000001</v>
      </c>
      <c r="K425" s="932">
        <v>219877.97</v>
      </c>
      <c r="L425" s="932">
        <v>176687.65</v>
      </c>
      <c r="M425" s="932">
        <v>282700.25</v>
      </c>
      <c r="N425" s="932">
        <v>235583.54</v>
      </c>
      <c r="O425" s="932">
        <v>376933.67</v>
      </c>
      <c r="P425" s="932">
        <v>294479.42</v>
      </c>
      <c r="Q425" s="932">
        <v>471167.08</v>
      </c>
      <c r="R425" s="932">
        <v>333743.34999999998</v>
      </c>
      <c r="S425" s="932">
        <v>533989.36</v>
      </c>
      <c r="T425" s="932">
        <v>373007.27</v>
      </c>
      <c r="U425" s="932">
        <v>596811.64</v>
      </c>
    </row>
    <row r="426" spans="1:21" ht="14.4">
      <c r="A426" s="931">
        <v>3</v>
      </c>
      <c r="B426" s="931" t="s">
        <v>192</v>
      </c>
      <c r="C426" s="931" t="s">
        <v>199</v>
      </c>
      <c r="D426" s="931" t="s">
        <v>1048</v>
      </c>
      <c r="E426" s="931" t="s">
        <v>206</v>
      </c>
      <c r="F426" s="931">
        <v>1</v>
      </c>
      <c r="G426" s="931" t="s">
        <v>171</v>
      </c>
      <c r="H426" s="932">
        <v>119652.82</v>
      </c>
      <c r="I426" s="932">
        <v>209392.43</v>
      </c>
      <c r="J426" s="932">
        <v>154946.28</v>
      </c>
      <c r="K426" s="932">
        <v>271155.99</v>
      </c>
      <c r="L426" s="932">
        <v>185498.03</v>
      </c>
      <c r="M426" s="932">
        <v>324621.55</v>
      </c>
      <c r="N426" s="932">
        <v>221305.64</v>
      </c>
      <c r="O426" s="932">
        <v>387284.87</v>
      </c>
      <c r="P426" s="932">
        <v>260915.69</v>
      </c>
      <c r="Q426" s="932">
        <v>456602.45</v>
      </c>
      <c r="R426" s="932">
        <v>286063.67</v>
      </c>
      <c r="S426" s="932">
        <v>500611.42</v>
      </c>
      <c r="T426" s="932">
        <v>309696.76</v>
      </c>
      <c r="U426" s="932">
        <v>541969.31999999995</v>
      </c>
    </row>
    <row r="427" spans="1:21" ht="14.4">
      <c r="A427" s="931">
        <v>3</v>
      </c>
      <c r="B427" s="931" t="s">
        <v>192</v>
      </c>
      <c r="C427" s="931" t="s">
        <v>199</v>
      </c>
      <c r="D427" s="931" t="s">
        <v>1048</v>
      </c>
      <c r="E427" s="931" t="s">
        <v>206</v>
      </c>
      <c r="F427" s="931">
        <v>2</v>
      </c>
      <c r="G427" s="931" t="s">
        <v>21</v>
      </c>
      <c r="H427" s="932">
        <v>102285.65</v>
      </c>
      <c r="I427" s="932">
        <v>178999.88</v>
      </c>
      <c r="J427" s="932">
        <v>133771.38</v>
      </c>
      <c r="K427" s="932">
        <v>234099.92</v>
      </c>
      <c r="L427" s="932">
        <v>162309.19</v>
      </c>
      <c r="M427" s="932">
        <v>284041.09000000003</v>
      </c>
      <c r="N427" s="932">
        <v>198463.02</v>
      </c>
      <c r="O427" s="932">
        <v>347310.28</v>
      </c>
      <c r="P427" s="932">
        <v>235631.69</v>
      </c>
      <c r="Q427" s="932">
        <v>412355.45</v>
      </c>
      <c r="R427" s="932">
        <v>259295.71</v>
      </c>
      <c r="S427" s="932">
        <v>453767.5</v>
      </c>
      <c r="T427" s="932">
        <v>281477.77</v>
      </c>
      <c r="U427" s="932">
        <v>492586.1</v>
      </c>
    </row>
    <row r="428" spans="1:21" ht="14.4">
      <c r="A428" s="931">
        <v>3</v>
      </c>
      <c r="B428" s="931" t="s">
        <v>192</v>
      </c>
      <c r="C428" s="931" t="s">
        <v>199</v>
      </c>
      <c r="D428" s="931" t="s">
        <v>1048</v>
      </c>
      <c r="E428" s="931" t="s">
        <v>206</v>
      </c>
      <c r="F428" s="931">
        <v>3</v>
      </c>
      <c r="G428" s="931" t="s">
        <v>46</v>
      </c>
      <c r="H428" s="932">
        <v>89303.78</v>
      </c>
      <c r="I428" s="932">
        <v>156281.60999999999</v>
      </c>
      <c r="J428" s="932">
        <v>121772</v>
      </c>
      <c r="K428" s="932">
        <v>213101</v>
      </c>
      <c r="L428" s="932">
        <v>153995.62</v>
      </c>
      <c r="M428" s="932">
        <v>269492.33</v>
      </c>
      <c r="N428" s="932">
        <v>202768.51</v>
      </c>
      <c r="O428" s="932">
        <v>354844.9</v>
      </c>
      <c r="P428" s="932">
        <v>251202.72</v>
      </c>
      <c r="Q428" s="932">
        <v>439604.76</v>
      </c>
      <c r="R428" s="932">
        <v>282990.43</v>
      </c>
      <c r="S428" s="932">
        <v>495233.26</v>
      </c>
      <c r="T428" s="932">
        <v>314376.74</v>
      </c>
      <c r="U428" s="932">
        <v>550159.29</v>
      </c>
    </row>
    <row r="429" spans="1:21" ht="14.4">
      <c r="A429" s="931">
        <v>3</v>
      </c>
      <c r="B429" s="931" t="s">
        <v>192</v>
      </c>
      <c r="C429" s="931" t="s">
        <v>199</v>
      </c>
      <c r="D429" s="931" t="s">
        <v>1048</v>
      </c>
      <c r="E429" s="931" t="s">
        <v>206</v>
      </c>
      <c r="F429" s="931">
        <v>4</v>
      </c>
      <c r="G429" s="931" t="s">
        <v>23</v>
      </c>
      <c r="H429" s="932">
        <v>101996.05</v>
      </c>
      <c r="I429" s="932">
        <v>163193.69</v>
      </c>
      <c r="J429" s="932">
        <v>142794.48000000001</v>
      </c>
      <c r="K429" s="932">
        <v>228471.16</v>
      </c>
      <c r="L429" s="932">
        <v>183592.9</v>
      </c>
      <c r="M429" s="932">
        <v>293748.64</v>
      </c>
      <c r="N429" s="932">
        <v>244790.53</v>
      </c>
      <c r="O429" s="932">
        <v>391664.85</v>
      </c>
      <c r="P429" s="932">
        <v>305988.15999999997</v>
      </c>
      <c r="Q429" s="932">
        <v>489581.07</v>
      </c>
      <c r="R429" s="932">
        <v>346786.58</v>
      </c>
      <c r="S429" s="932">
        <v>554858.54</v>
      </c>
      <c r="T429" s="932">
        <v>387585</v>
      </c>
      <c r="U429" s="932">
        <v>620136.02</v>
      </c>
    </row>
    <row r="430" spans="1:21" ht="14.4">
      <c r="A430" s="931">
        <v>3</v>
      </c>
      <c r="B430" s="931" t="s">
        <v>192</v>
      </c>
      <c r="C430" s="931" t="s">
        <v>199</v>
      </c>
      <c r="D430" s="931" t="s">
        <v>1048</v>
      </c>
      <c r="E430" s="931" t="s">
        <v>207</v>
      </c>
      <c r="F430" s="931">
        <v>1</v>
      </c>
      <c r="G430" s="931" t="s">
        <v>171</v>
      </c>
      <c r="H430" s="932">
        <v>103037.73</v>
      </c>
      <c r="I430" s="932">
        <v>180316.02</v>
      </c>
      <c r="J430" s="932">
        <v>133452.84</v>
      </c>
      <c r="K430" s="932">
        <v>233542.47</v>
      </c>
      <c r="L430" s="932">
        <v>159781.84</v>
      </c>
      <c r="M430" s="932">
        <v>279618.21999999997</v>
      </c>
      <c r="N430" s="932">
        <v>190648.63</v>
      </c>
      <c r="O430" s="932">
        <v>333635.09999999998</v>
      </c>
      <c r="P430" s="932">
        <v>224793.42</v>
      </c>
      <c r="Q430" s="932">
        <v>393388.48</v>
      </c>
      <c r="R430" s="932">
        <v>246471.7</v>
      </c>
      <c r="S430" s="932">
        <v>431325.48</v>
      </c>
      <c r="T430" s="932">
        <v>266853.17</v>
      </c>
      <c r="U430" s="932">
        <v>466993.06</v>
      </c>
    </row>
    <row r="431" spans="1:21" ht="14.4">
      <c r="A431" s="931">
        <v>3</v>
      </c>
      <c r="B431" s="931" t="s">
        <v>192</v>
      </c>
      <c r="C431" s="931" t="s">
        <v>199</v>
      </c>
      <c r="D431" s="931" t="s">
        <v>1048</v>
      </c>
      <c r="E431" s="931" t="s">
        <v>207</v>
      </c>
      <c r="F431" s="931">
        <v>2</v>
      </c>
      <c r="G431" s="931" t="s">
        <v>21</v>
      </c>
      <c r="H431" s="932">
        <v>87977.13</v>
      </c>
      <c r="I431" s="932">
        <v>153959.98000000001</v>
      </c>
      <c r="J431" s="932">
        <v>115090.23</v>
      </c>
      <c r="K431" s="932">
        <v>201407.91</v>
      </c>
      <c r="L431" s="932">
        <v>139672.76999999999</v>
      </c>
      <c r="M431" s="932">
        <v>244427.35</v>
      </c>
      <c r="N431" s="932">
        <v>170839.79</v>
      </c>
      <c r="O431" s="932">
        <v>298969.63</v>
      </c>
      <c r="P431" s="932">
        <v>202867.45</v>
      </c>
      <c r="Q431" s="932">
        <v>355018.03</v>
      </c>
      <c r="R431" s="932">
        <v>223258.87</v>
      </c>
      <c r="S431" s="932">
        <v>390703.01</v>
      </c>
      <c r="T431" s="932">
        <v>242382.03</v>
      </c>
      <c r="U431" s="932">
        <v>424168.54</v>
      </c>
    </row>
    <row r="432" spans="1:21" ht="14.4">
      <c r="A432" s="931">
        <v>3</v>
      </c>
      <c r="B432" s="931" t="s">
        <v>192</v>
      </c>
      <c r="C432" s="931" t="s">
        <v>199</v>
      </c>
      <c r="D432" s="931" t="s">
        <v>1048</v>
      </c>
      <c r="E432" s="931" t="s">
        <v>207</v>
      </c>
      <c r="F432" s="931">
        <v>3</v>
      </c>
      <c r="G432" s="931" t="s">
        <v>46</v>
      </c>
      <c r="H432" s="932">
        <v>76724.53</v>
      </c>
      <c r="I432" s="932">
        <v>134267.93</v>
      </c>
      <c r="J432" s="932">
        <v>104593.14</v>
      </c>
      <c r="K432" s="932">
        <v>183037.99</v>
      </c>
      <c r="L432" s="932">
        <v>132249.62</v>
      </c>
      <c r="M432" s="932">
        <v>231436.83</v>
      </c>
      <c r="N432" s="932">
        <v>174113.71</v>
      </c>
      <c r="O432" s="932">
        <v>304699</v>
      </c>
      <c r="P432" s="932">
        <v>215684.1</v>
      </c>
      <c r="Q432" s="932">
        <v>377447.17</v>
      </c>
      <c r="R432" s="932">
        <v>242962.57</v>
      </c>
      <c r="S432" s="932">
        <v>425184.5</v>
      </c>
      <c r="T432" s="932">
        <v>269892.95</v>
      </c>
      <c r="U432" s="932">
        <v>472312.66</v>
      </c>
    </row>
    <row r="433" spans="1:21" ht="14.4">
      <c r="A433" s="931">
        <v>3</v>
      </c>
      <c r="B433" s="931" t="s">
        <v>192</v>
      </c>
      <c r="C433" s="931" t="s">
        <v>199</v>
      </c>
      <c r="D433" s="931" t="s">
        <v>1048</v>
      </c>
      <c r="E433" s="931" t="s">
        <v>207</v>
      </c>
      <c r="F433" s="931">
        <v>4</v>
      </c>
      <c r="G433" s="931" t="s">
        <v>23</v>
      </c>
      <c r="H433" s="932">
        <v>87826.98</v>
      </c>
      <c r="I433" s="932">
        <v>140523.17000000001</v>
      </c>
      <c r="J433" s="932">
        <v>122957.77</v>
      </c>
      <c r="K433" s="932">
        <v>196732.44</v>
      </c>
      <c r="L433" s="932">
        <v>158088.57</v>
      </c>
      <c r="M433" s="932">
        <v>252941.71</v>
      </c>
      <c r="N433" s="932">
        <v>210784.76</v>
      </c>
      <c r="O433" s="932">
        <v>337255.61</v>
      </c>
      <c r="P433" s="932">
        <v>263480.94</v>
      </c>
      <c r="Q433" s="932">
        <v>421569.52</v>
      </c>
      <c r="R433" s="932">
        <v>298611.74</v>
      </c>
      <c r="S433" s="932">
        <v>477778.79</v>
      </c>
      <c r="T433" s="932">
        <v>333742.53000000003</v>
      </c>
      <c r="U433" s="932">
        <v>533988.06000000006</v>
      </c>
    </row>
    <row r="434" spans="1:21" ht="14.4">
      <c r="A434" s="931">
        <v>3</v>
      </c>
      <c r="B434" s="931" t="s">
        <v>192</v>
      </c>
      <c r="C434" s="931" t="s">
        <v>199</v>
      </c>
      <c r="D434" s="931" t="s">
        <v>1048</v>
      </c>
      <c r="E434" s="931" t="s">
        <v>208</v>
      </c>
      <c r="F434" s="931">
        <v>1</v>
      </c>
      <c r="G434" s="931" t="s">
        <v>171</v>
      </c>
      <c r="H434" s="932">
        <v>101538.23</v>
      </c>
      <c r="I434" s="932">
        <v>177691.91</v>
      </c>
      <c r="J434" s="932">
        <v>131586.82999999999</v>
      </c>
      <c r="K434" s="932">
        <v>230276.95</v>
      </c>
      <c r="L434" s="932">
        <v>157599.20000000001</v>
      </c>
      <c r="M434" s="932">
        <v>275798.59999999998</v>
      </c>
      <c r="N434" s="932">
        <v>188123.04</v>
      </c>
      <c r="O434" s="932">
        <v>329215.32</v>
      </c>
      <c r="P434" s="932">
        <v>221889.24</v>
      </c>
      <c r="Q434" s="932">
        <v>388306.17</v>
      </c>
      <c r="R434" s="932">
        <v>243327.64</v>
      </c>
      <c r="S434" s="932">
        <v>425823.37</v>
      </c>
      <c r="T434" s="932">
        <v>263514.15999999997</v>
      </c>
      <c r="U434" s="932">
        <v>461149.78</v>
      </c>
    </row>
    <row r="435" spans="1:21" ht="14.4">
      <c r="A435" s="931">
        <v>3</v>
      </c>
      <c r="B435" s="931" t="s">
        <v>192</v>
      </c>
      <c r="C435" s="931" t="s">
        <v>199</v>
      </c>
      <c r="D435" s="931" t="s">
        <v>1048</v>
      </c>
      <c r="E435" s="931" t="s">
        <v>208</v>
      </c>
      <c r="F435" s="931">
        <v>2</v>
      </c>
      <c r="G435" s="931" t="s">
        <v>21</v>
      </c>
      <c r="H435" s="932">
        <v>86341.96</v>
      </c>
      <c r="I435" s="932">
        <v>151098.43</v>
      </c>
      <c r="J435" s="932">
        <v>113058.79</v>
      </c>
      <c r="K435" s="932">
        <v>197852.89</v>
      </c>
      <c r="L435" s="932">
        <v>137308.97</v>
      </c>
      <c r="M435" s="932">
        <v>240290.69</v>
      </c>
      <c r="N435" s="932">
        <v>168135.74</v>
      </c>
      <c r="O435" s="932">
        <v>294237.55</v>
      </c>
      <c r="P435" s="932">
        <v>199765.74</v>
      </c>
      <c r="Q435" s="932">
        <v>349590.05</v>
      </c>
      <c r="R435" s="932">
        <v>219905.68</v>
      </c>
      <c r="S435" s="932">
        <v>384834.93</v>
      </c>
      <c r="T435" s="932">
        <v>238822.55</v>
      </c>
      <c r="U435" s="932">
        <v>417939.47</v>
      </c>
    </row>
    <row r="436" spans="1:21" ht="14.4">
      <c r="A436" s="931">
        <v>3</v>
      </c>
      <c r="B436" s="931" t="s">
        <v>192</v>
      </c>
      <c r="C436" s="931" t="s">
        <v>199</v>
      </c>
      <c r="D436" s="931" t="s">
        <v>1048</v>
      </c>
      <c r="E436" s="931" t="s">
        <v>208</v>
      </c>
      <c r="F436" s="931">
        <v>3</v>
      </c>
      <c r="G436" s="931" t="s">
        <v>46</v>
      </c>
      <c r="H436" s="932">
        <v>75005.14</v>
      </c>
      <c r="I436" s="932">
        <v>131259</v>
      </c>
      <c r="J436" s="932">
        <v>102160.57</v>
      </c>
      <c r="K436" s="932">
        <v>178781</v>
      </c>
      <c r="L436" s="932">
        <v>129101.97</v>
      </c>
      <c r="M436" s="932">
        <v>225928.45</v>
      </c>
      <c r="N436" s="932">
        <v>169896.86</v>
      </c>
      <c r="O436" s="932">
        <v>297319.51</v>
      </c>
      <c r="P436" s="932">
        <v>210395.4</v>
      </c>
      <c r="Q436" s="932">
        <v>368191.94</v>
      </c>
      <c r="R436" s="932">
        <v>236955.38</v>
      </c>
      <c r="S436" s="932">
        <v>414671.91</v>
      </c>
      <c r="T436" s="932">
        <v>263164.13</v>
      </c>
      <c r="U436" s="932">
        <v>460537.23</v>
      </c>
    </row>
    <row r="437" spans="1:21" ht="14.4">
      <c r="A437" s="931">
        <v>3</v>
      </c>
      <c r="B437" s="931" t="s">
        <v>192</v>
      </c>
      <c r="C437" s="931" t="s">
        <v>199</v>
      </c>
      <c r="D437" s="931" t="s">
        <v>1048</v>
      </c>
      <c r="E437" s="931" t="s">
        <v>208</v>
      </c>
      <c r="F437" s="931">
        <v>4</v>
      </c>
      <c r="G437" s="931" t="s">
        <v>23</v>
      </c>
      <c r="H437" s="932">
        <v>86529.21</v>
      </c>
      <c r="I437" s="932">
        <v>138446.73000000001</v>
      </c>
      <c r="J437" s="932">
        <v>121140.89</v>
      </c>
      <c r="K437" s="932">
        <v>193825.42</v>
      </c>
      <c r="L437" s="932">
        <v>155752.57</v>
      </c>
      <c r="M437" s="932">
        <v>249204.11</v>
      </c>
      <c r="N437" s="932">
        <v>207670.09</v>
      </c>
      <c r="O437" s="932">
        <v>332272.15000000002</v>
      </c>
      <c r="P437" s="932">
        <v>259587.62</v>
      </c>
      <c r="Q437" s="932">
        <v>415340.19</v>
      </c>
      <c r="R437" s="932">
        <v>294199.3</v>
      </c>
      <c r="S437" s="932">
        <v>470718.88</v>
      </c>
      <c r="T437" s="932">
        <v>328810.98</v>
      </c>
      <c r="U437" s="932">
        <v>526097.57999999996</v>
      </c>
    </row>
    <row r="438" spans="1:21" ht="14.4">
      <c r="A438" s="931">
        <v>3</v>
      </c>
      <c r="B438" s="931" t="s">
        <v>192</v>
      </c>
      <c r="C438" s="931" t="s">
        <v>199</v>
      </c>
      <c r="D438" s="931" t="s">
        <v>1048</v>
      </c>
      <c r="E438" s="931" t="s">
        <v>209</v>
      </c>
      <c r="F438" s="931">
        <v>1</v>
      </c>
      <c r="G438" s="931" t="s">
        <v>171</v>
      </c>
      <c r="H438" s="932">
        <v>97682.32</v>
      </c>
      <c r="I438" s="932">
        <v>170944.06</v>
      </c>
      <c r="J438" s="932">
        <v>126480.79</v>
      </c>
      <c r="K438" s="932">
        <v>221341.38</v>
      </c>
      <c r="L438" s="932">
        <v>151410.03</v>
      </c>
      <c r="M438" s="932">
        <v>264967.55</v>
      </c>
      <c r="N438" s="932">
        <v>180622.51</v>
      </c>
      <c r="O438" s="932">
        <v>316089.39</v>
      </c>
      <c r="P438" s="932">
        <v>212936.94</v>
      </c>
      <c r="Q438" s="932">
        <v>372639.64</v>
      </c>
      <c r="R438" s="932">
        <v>233452.92</v>
      </c>
      <c r="S438" s="932">
        <v>408542.6</v>
      </c>
      <c r="T438" s="932">
        <v>252727.22</v>
      </c>
      <c r="U438" s="932">
        <v>442272.63</v>
      </c>
    </row>
    <row r="439" spans="1:21" ht="14.4">
      <c r="A439" s="931">
        <v>3</v>
      </c>
      <c r="B439" s="931" t="s">
        <v>192</v>
      </c>
      <c r="C439" s="931" t="s">
        <v>199</v>
      </c>
      <c r="D439" s="931" t="s">
        <v>1048</v>
      </c>
      <c r="E439" s="931" t="s">
        <v>209</v>
      </c>
      <c r="F439" s="931">
        <v>2</v>
      </c>
      <c r="G439" s="931" t="s">
        <v>21</v>
      </c>
      <c r="H439" s="932">
        <v>83571.5</v>
      </c>
      <c r="I439" s="932">
        <v>146250.12</v>
      </c>
      <c r="J439" s="932">
        <v>109276.19</v>
      </c>
      <c r="K439" s="932">
        <v>191233.32</v>
      </c>
      <c r="L439" s="932">
        <v>132569.1</v>
      </c>
      <c r="M439" s="932">
        <v>231995.92</v>
      </c>
      <c r="N439" s="932">
        <v>162062.88</v>
      </c>
      <c r="O439" s="932">
        <v>283610.03000000003</v>
      </c>
      <c r="P439" s="932">
        <v>192393.69</v>
      </c>
      <c r="Q439" s="932">
        <v>336688.95</v>
      </c>
      <c r="R439" s="932">
        <v>211703.95</v>
      </c>
      <c r="S439" s="932">
        <v>370481.91999999998</v>
      </c>
      <c r="T439" s="932">
        <v>229799.3</v>
      </c>
      <c r="U439" s="932">
        <v>402148.77</v>
      </c>
    </row>
    <row r="440" spans="1:21" ht="14.4">
      <c r="A440" s="931">
        <v>3</v>
      </c>
      <c r="B440" s="931" t="s">
        <v>192</v>
      </c>
      <c r="C440" s="931" t="s">
        <v>199</v>
      </c>
      <c r="D440" s="931" t="s">
        <v>1048</v>
      </c>
      <c r="E440" s="931" t="s">
        <v>209</v>
      </c>
      <c r="F440" s="931">
        <v>3</v>
      </c>
      <c r="G440" s="931" t="s">
        <v>46</v>
      </c>
      <c r="H440" s="932">
        <v>73020.45</v>
      </c>
      <c r="I440" s="932">
        <v>127785.78</v>
      </c>
      <c r="J440" s="932">
        <v>99585.33</v>
      </c>
      <c r="K440" s="932">
        <v>174274.33</v>
      </c>
      <c r="L440" s="932">
        <v>125951.47</v>
      </c>
      <c r="M440" s="932">
        <v>220415.07</v>
      </c>
      <c r="N440" s="932">
        <v>165856.12</v>
      </c>
      <c r="O440" s="932">
        <v>290248.21000000002</v>
      </c>
      <c r="P440" s="932">
        <v>205485.59</v>
      </c>
      <c r="Q440" s="932">
        <v>359599.79</v>
      </c>
      <c r="R440" s="932">
        <v>231497.56</v>
      </c>
      <c r="S440" s="932">
        <v>405120.73</v>
      </c>
      <c r="T440" s="932">
        <v>257183.38</v>
      </c>
      <c r="U440" s="932">
        <v>450070.92</v>
      </c>
    </row>
    <row r="441" spans="1:21" ht="14.4">
      <c r="A441" s="931">
        <v>3</v>
      </c>
      <c r="B441" s="931" t="s">
        <v>192</v>
      </c>
      <c r="C441" s="931" t="s">
        <v>199</v>
      </c>
      <c r="D441" s="931" t="s">
        <v>1048</v>
      </c>
      <c r="E441" s="931" t="s">
        <v>209</v>
      </c>
      <c r="F441" s="931">
        <v>4</v>
      </c>
      <c r="G441" s="931" t="s">
        <v>23</v>
      </c>
      <c r="H441" s="932">
        <v>83271.399999999994</v>
      </c>
      <c r="I441" s="932">
        <v>133234.25</v>
      </c>
      <c r="J441" s="932">
        <v>116579.96</v>
      </c>
      <c r="K441" s="932">
        <v>186527.95</v>
      </c>
      <c r="L441" s="932">
        <v>149888.53</v>
      </c>
      <c r="M441" s="932">
        <v>239821.64</v>
      </c>
      <c r="N441" s="932">
        <v>199851.37</v>
      </c>
      <c r="O441" s="932">
        <v>319762.19</v>
      </c>
      <c r="P441" s="932">
        <v>249814.21</v>
      </c>
      <c r="Q441" s="932">
        <v>399702.74</v>
      </c>
      <c r="R441" s="932">
        <v>283122.77</v>
      </c>
      <c r="S441" s="932">
        <v>452996.44</v>
      </c>
      <c r="T441" s="932">
        <v>316431.33</v>
      </c>
      <c r="U441" s="932">
        <v>506290.14</v>
      </c>
    </row>
    <row r="442" spans="1:21" ht="14.4">
      <c r="A442" s="931">
        <v>3</v>
      </c>
      <c r="B442" s="931" t="s">
        <v>192</v>
      </c>
      <c r="C442" s="931" t="s">
        <v>199</v>
      </c>
      <c r="D442" s="931" t="s">
        <v>1048</v>
      </c>
      <c r="E442" s="931" t="s">
        <v>1050</v>
      </c>
      <c r="F442" s="931">
        <v>1</v>
      </c>
      <c r="G442" s="931" t="s">
        <v>171</v>
      </c>
      <c r="H442" s="932">
        <v>95700.84</v>
      </c>
      <c r="I442" s="932">
        <v>167476.48000000001</v>
      </c>
      <c r="J442" s="932">
        <v>123976.53</v>
      </c>
      <c r="K442" s="932">
        <v>216958.93</v>
      </c>
      <c r="L442" s="932">
        <v>148453.75</v>
      </c>
      <c r="M442" s="932">
        <v>259794.06</v>
      </c>
      <c r="N442" s="932">
        <v>177159.36</v>
      </c>
      <c r="O442" s="932">
        <v>310028.88</v>
      </c>
      <c r="P442" s="932">
        <v>208913.73</v>
      </c>
      <c r="Q442" s="932">
        <v>365599.03</v>
      </c>
      <c r="R442" s="932">
        <v>229074.52</v>
      </c>
      <c r="S442" s="932">
        <v>400880.41</v>
      </c>
      <c r="T442" s="932">
        <v>248039.85</v>
      </c>
      <c r="U442" s="932">
        <v>434069.73</v>
      </c>
    </row>
    <row r="443" spans="1:21" ht="14.4">
      <c r="A443" s="931">
        <v>3</v>
      </c>
      <c r="B443" s="931" t="s">
        <v>192</v>
      </c>
      <c r="C443" s="931" t="s">
        <v>199</v>
      </c>
      <c r="D443" s="931" t="s">
        <v>1048</v>
      </c>
      <c r="E443" s="931" t="s">
        <v>1050</v>
      </c>
      <c r="F443" s="931">
        <v>2</v>
      </c>
      <c r="G443" s="931" t="s">
        <v>21</v>
      </c>
      <c r="H443" s="932">
        <v>81590.02</v>
      </c>
      <c r="I443" s="932">
        <v>142782.54</v>
      </c>
      <c r="J443" s="932">
        <v>106771.92</v>
      </c>
      <c r="K443" s="932">
        <v>186850.87</v>
      </c>
      <c r="L443" s="932">
        <v>129612.82</v>
      </c>
      <c r="M443" s="932">
        <v>226822.43</v>
      </c>
      <c r="N443" s="932">
        <v>158599.73000000001</v>
      </c>
      <c r="O443" s="932">
        <v>277549.52</v>
      </c>
      <c r="P443" s="932">
        <v>188370.48</v>
      </c>
      <c r="Q443" s="932">
        <v>329648.34000000003</v>
      </c>
      <c r="R443" s="932">
        <v>207325.56</v>
      </c>
      <c r="S443" s="932">
        <v>362819.72</v>
      </c>
      <c r="T443" s="932">
        <v>225111.92</v>
      </c>
      <c r="U443" s="932">
        <v>393945.87</v>
      </c>
    </row>
    <row r="444" spans="1:21" ht="14.4">
      <c r="A444" s="931">
        <v>3</v>
      </c>
      <c r="B444" s="931" t="s">
        <v>192</v>
      </c>
      <c r="C444" s="931" t="s">
        <v>199</v>
      </c>
      <c r="D444" s="931" t="s">
        <v>1048</v>
      </c>
      <c r="E444" s="931" t="s">
        <v>1050</v>
      </c>
      <c r="F444" s="931">
        <v>3</v>
      </c>
      <c r="G444" s="931" t="s">
        <v>46</v>
      </c>
      <c r="H444" s="932">
        <v>71052.97</v>
      </c>
      <c r="I444" s="932">
        <v>124342.7</v>
      </c>
      <c r="J444" s="932">
        <v>96830.87</v>
      </c>
      <c r="K444" s="932">
        <v>169454.02</v>
      </c>
      <c r="L444" s="932">
        <v>122410.02</v>
      </c>
      <c r="M444" s="932">
        <v>214217.53</v>
      </c>
      <c r="N444" s="932">
        <v>161134.19</v>
      </c>
      <c r="O444" s="932">
        <v>281984.83</v>
      </c>
      <c r="P444" s="932">
        <v>199583.17</v>
      </c>
      <c r="Q444" s="932">
        <v>349270.55</v>
      </c>
      <c r="R444" s="932">
        <v>224808.15</v>
      </c>
      <c r="S444" s="932">
        <v>393414.27</v>
      </c>
      <c r="T444" s="932">
        <v>249706.99</v>
      </c>
      <c r="U444" s="932">
        <v>436987.22</v>
      </c>
    </row>
    <row r="445" spans="1:21" ht="14.4">
      <c r="A445" s="931">
        <v>3</v>
      </c>
      <c r="B445" s="931" t="s">
        <v>192</v>
      </c>
      <c r="C445" s="931" t="s">
        <v>199</v>
      </c>
      <c r="D445" s="931" t="s">
        <v>1048</v>
      </c>
      <c r="E445" s="931" t="s">
        <v>1050</v>
      </c>
      <c r="F445" s="931">
        <v>4</v>
      </c>
      <c r="G445" s="931" t="s">
        <v>23</v>
      </c>
      <c r="H445" s="932">
        <v>81566.399999999994</v>
      </c>
      <c r="I445" s="932">
        <v>130506.25</v>
      </c>
      <c r="J445" s="932">
        <v>114192.97</v>
      </c>
      <c r="K445" s="932">
        <v>182708.75</v>
      </c>
      <c r="L445" s="932">
        <v>146819.53</v>
      </c>
      <c r="M445" s="932">
        <v>234911.25</v>
      </c>
      <c r="N445" s="932">
        <v>195759.37</v>
      </c>
      <c r="O445" s="932">
        <v>313215</v>
      </c>
      <c r="P445" s="932">
        <v>244699.21</v>
      </c>
      <c r="Q445" s="932">
        <v>391518.75</v>
      </c>
      <c r="R445" s="932">
        <v>277325.78000000003</v>
      </c>
      <c r="S445" s="932">
        <v>443721.25</v>
      </c>
      <c r="T445" s="932">
        <v>309952.34000000003</v>
      </c>
      <c r="U445" s="932">
        <v>495923.75</v>
      </c>
    </row>
    <row r="446" spans="1:21" ht="14.4">
      <c r="A446" s="931">
        <v>3</v>
      </c>
      <c r="B446" s="931" t="s">
        <v>192</v>
      </c>
      <c r="C446" s="931" t="s">
        <v>199</v>
      </c>
      <c r="D446" s="931" t="s">
        <v>1048</v>
      </c>
      <c r="E446" s="931" t="s">
        <v>1051</v>
      </c>
      <c r="F446" s="931">
        <v>1</v>
      </c>
      <c r="G446" s="931" t="s">
        <v>171</v>
      </c>
      <c r="H446" s="932">
        <v>95700.84</v>
      </c>
      <c r="I446" s="932">
        <v>167476.48000000001</v>
      </c>
      <c r="J446" s="932">
        <v>123976.53</v>
      </c>
      <c r="K446" s="932">
        <v>216958.93</v>
      </c>
      <c r="L446" s="932">
        <v>148453.75</v>
      </c>
      <c r="M446" s="932">
        <v>259794.06</v>
      </c>
      <c r="N446" s="932">
        <v>177159.36</v>
      </c>
      <c r="O446" s="932">
        <v>310028.88</v>
      </c>
      <c r="P446" s="932">
        <v>208913.73</v>
      </c>
      <c r="Q446" s="932">
        <v>365599.03</v>
      </c>
      <c r="R446" s="932">
        <v>229074.52</v>
      </c>
      <c r="S446" s="932">
        <v>400880.41</v>
      </c>
      <c r="T446" s="932">
        <v>248039.85</v>
      </c>
      <c r="U446" s="932">
        <v>434069.73</v>
      </c>
    </row>
    <row r="447" spans="1:21" ht="14.4">
      <c r="A447" s="931">
        <v>3</v>
      </c>
      <c r="B447" s="931" t="s">
        <v>192</v>
      </c>
      <c r="C447" s="931" t="s">
        <v>199</v>
      </c>
      <c r="D447" s="931" t="s">
        <v>1048</v>
      </c>
      <c r="E447" s="931" t="s">
        <v>1051</v>
      </c>
      <c r="F447" s="931">
        <v>2</v>
      </c>
      <c r="G447" s="931" t="s">
        <v>21</v>
      </c>
      <c r="H447" s="932">
        <v>81590.02</v>
      </c>
      <c r="I447" s="932">
        <v>142782.54</v>
      </c>
      <c r="J447" s="932">
        <v>106771.92</v>
      </c>
      <c r="K447" s="932">
        <v>186850.87</v>
      </c>
      <c r="L447" s="932">
        <v>129612.82</v>
      </c>
      <c r="M447" s="932">
        <v>226822.43</v>
      </c>
      <c r="N447" s="932">
        <v>158599.73000000001</v>
      </c>
      <c r="O447" s="932">
        <v>277549.52</v>
      </c>
      <c r="P447" s="932">
        <v>188370.48</v>
      </c>
      <c r="Q447" s="932">
        <v>329648.34000000003</v>
      </c>
      <c r="R447" s="932">
        <v>207325.56</v>
      </c>
      <c r="S447" s="932">
        <v>362819.72</v>
      </c>
      <c r="T447" s="932">
        <v>225111.92</v>
      </c>
      <c r="U447" s="932">
        <v>393945.87</v>
      </c>
    </row>
    <row r="448" spans="1:21" ht="14.4">
      <c r="A448" s="931">
        <v>3</v>
      </c>
      <c r="B448" s="931" t="s">
        <v>192</v>
      </c>
      <c r="C448" s="931" t="s">
        <v>199</v>
      </c>
      <c r="D448" s="931" t="s">
        <v>1048</v>
      </c>
      <c r="E448" s="931" t="s">
        <v>1051</v>
      </c>
      <c r="F448" s="931">
        <v>3</v>
      </c>
      <c r="G448" s="931" t="s">
        <v>46</v>
      </c>
      <c r="H448" s="932">
        <v>71052.97</v>
      </c>
      <c r="I448" s="932">
        <v>124342.7</v>
      </c>
      <c r="J448" s="932">
        <v>96830.87</v>
      </c>
      <c r="K448" s="932">
        <v>169454.02</v>
      </c>
      <c r="L448" s="932">
        <v>122410.02</v>
      </c>
      <c r="M448" s="932">
        <v>214217.53</v>
      </c>
      <c r="N448" s="932">
        <v>161134.19</v>
      </c>
      <c r="O448" s="932">
        <v>281984.83</v>
      </c>
      <c r="P448" s="932">
        <v>199583.17</v>
      </c>
      <c r="Q448" s="932">
        <v>349270.55</v>
      </c>
      <c r="R448" s="932">
        <v>224808.15</v>
      </c>
      <c r="S448" s="932">
        <v>393414.27</v>
      </c>
      <c r="T448" s="932">
        <v>249706.99</v>
      </c>
      <c r="U448" s="932">
        <v>436987.22</v>
      </c>
    </row>
    <row r="449" spans="1:21" ht="14.4">
      <c r="A449" s="931">
        <v>3</v>
      </c>
      <c r="B449" s="931" t="s">
        <v>192</v>
      </c>
      <c r="C449" s="931" t="s">
        <v>199</v>
      </c>
      <c r="D449" s="931" t="s">
        <v>1048</v>
      </c>
      <c r="E449" s="931" t="s">
        <v>1051</v>
      </c>
      <c r="F449" s="931">
        <v>4</v>
      </c>
      <c r="G449" s="931" t="s">
        <v>23</v>
      </c>
      <c r="H449" s="932">
        <v>81566.399999999994</v>
      </c>
      <c r="I449" s="932">
        <v>130506.25</v>
      </c>
      <c r="J449" s="932">
        <v>114192.97</v>
      </c>
      <c r="K449" s="932">
        <v>182708.75</v>
      </c>
      <c r="L449" s="932">
        <v>146819.53</v>
      </c>
      <c r="M449" s="932">
        <v>234911.25</v>
      </c>
      <c r="N449" s="932">
        <v>195759.37</v>
      </c>
      <c r="O449" s="932">
        <v>313215</v>
      </c>
      <c r="P449" s="932">
        <v>244699.21</v>
      </c>
      <c r="Q449" s="932">
        <v>391518.75</v>
      </c>
      <c r="R449" s="932">
        <v>277325.78000000003</v>
      </c>
      <c r="S449" s="932">
        <v>443721.25</v>
      </c>
      <c r="T449" s="932">
        <v>309952.34000000003</v>
      </c>
      <c r="U449" s="932">
        <v>495923.75</v>
      </c>
    </row>
    <row r="450" spans="1:21" ht="14.4">
      <c r="A450" s="931">
        <v>3</v>
      </c>
      <c r="B450" s="931" t="s">
        <v>192</v>
      </c>
      <c r="C450" s="931" t="s">
        <v>199</v>
      </c>
      <c r="D450" s="931" t="s">
        <v>1048</v>
      </c>
      <c r="E450" s="931" t="s">
        <v>1052</v>
      </c>
      <c r="F450" s="931">
        <v>1</v>
      </c>
      <c r="G450" s="931" t="s">
        <v>171</v>
      </c>
      <c r="H450" s="932">
        <v>94710.1</v>
      </c>
      <c r="I450" s="932">
        <v>165742.68</v>
      </c>
      <c r="J450" s="932">
        <v>122724.39</v>
      </c>
      <c r="K450" s="932">
        <v>214767.69</v>
      </c>
      <c r="L450" s="932">
        <v>146975.6</v>
      </c>
      <c r="M450" s="932">
        <v>257207.3</v>
      </c>
      <c r="N450" s="932">
        <v>175427.78</v>
      </c>
      <c r="O450" s="932">
        <v>306998.62</v>
      </c>
      <c r="P450" s="932">
        <v>206902.12</v>
      </c>
      <c r="Q450" s="932">
        <v>362078.71</v>
      </c>
      <c r="R450" s="932">
        <v>226885.32</v>
      </c>
      <c r="S450" s="932">
        <v>397049.3</v>
      </c>
      <c r="T450" s="932">
        <v>245696.15</v>
      </c>
      <c r="U450" s="932">
        <v>429968.27</v>
      </c>
    </row>
    <row r="451" spans="1:21" ht="14.4">
      <c r="A451" s="931">
        <v>3</v>
      </c>
      <c r="B451" s="931" t="s">
        <v>192</v>
      </c>
      <c r="C451" s="931" t="s">
        <v>199</v>
      </c>
      <c r="D451" s="931" t="s">
        <v>1048</v>
      </c>
      <c r="E451" s="931" t="s">
        <v>1052</v>
      </c>
      <c r="F451" s="931">
        <v>2</v>
      </c>
      <c r="G451" s="931" t="s">
        <v>21</v>
      </c>
      <c r="H451" s="932">
        <v>80599.28</v>
      </c>
      <c r="I451" s="932">
        <v>141048.74</v>
      </c>
      <c r="J451" s="932">
        <v>105519.79</v>
      </c>
      <c r="K451" s="932">
        <v>184659.63</v>
      </c>
      <c r="L451" s="932">
        <v>128134.67</v>
      </c>
      <c r="M451" s="932">
        <v>224235.67</v>
      </c>
      <c r="N451" s="932">
        <v>156868.15</v>
      </c>
      <c r="O451" s="932">
        <v>274519.26</v>
      </c>
      <c r="P451" s="932">
        <v>186358.87</v>
      </c>
      <c r="Q451" s="932">
        <v>326128.02</v>
      </c>
      <c r="R451" s="932">
        <v>205136.35</v>
      </c>
      <c r="S451" s="932">
        <v>358988.62</v>
      </c>
      <c r="T451" s="932">
        <v>222768.23</v>
      </c>
      <c r="U451" s="932">
        <v>389844.4</v>
      </c>
    </row>
    <row r="452" spans="1:21" ht="14.4">
      <c r="A452" s="931">
        <v>3</v>
      </c>
      <c r="B452" s="931" t="s">
        <v>192</v>
      </c>
      <c r="C452" s="931" t="s">
        <v>199</v>
      </c>
      <c r="D452" s="931" t="s">
        <v>1048</v>
      </c>
      <c r="E452" s="931" t="s">
        <v>1052</v>
      </c>
      <c r="F452" s="931">
        <v>3</v>
      </c>
      <c r="G452" s="931" t="s">
        <v>46</v>
      </c>
      <c r="H452" s="932">
        <v>70069.23</v>
      </c>
      <c r="I452" s="932">
        <v>122621.16</v>
      </c>
      <c r="J452" s="932">
        <v>95453.63</v>
      </c>
      <c r="K452" s="932">
        <v>167043.85</v>
      </c>
      <c r="L452" s="932">
        <v>120639.29</v>
      </c>
      <c r="M452" s="932">
        <v>211118.75</v>
      </c>
      <c r="N452" s="932">
        <v>158773.21</v>
      </c>
      <c r="O452" s="932">
        <v>277853.12</v>
      </c>
      <c r="P452" s="932">
        <v>196631.96</v>
      </c>
      <c r="Q452" s="932">
        <v>344105.92</v>
      </c>
      <c r="R452" s="932">
        <v>221463.44</v>
      </c>
      <c r="S452" s="932">
        <v>387561.02</v>
      </c>
      <c r="T452" s="932">
        <v>245968.78</v>
      </c>
      <c r="U452" s="932">
        <v>430445.36</v>
      </c>
    </row>
    <row r="453" spans="1:21" ht="14.4">
      <c r="A453" s="931">
        <v>3</v>
      </c>
      <c r="B453" s="931" t="s">
        <v>192</v>
      </c>
      <c r="C453" s="931" t="s">
        <v>199</v>
      </c>
      <c r="D453" s="931" t="s">
        <v>1048</v>
      </c>
      <c r="E453" s="931" t="s">
        <v>1052</v>
      </c>
      <c r="F453" s="931">
        <v>4</v>
      </c>
      <c r="G453" s="931" t="s">
        <v>23</v>
      </c>
      <c r="H453" s="932">
        <v>80713.899999999994</v>
      </c>
      <c r="I453" s="932">
        <v>129142.25</v>
      </c>
      <c r="J453" s="932">
        <v>112999.46</v>
      </c>
      <c r="K453" s="932">
        <v>180799.15</v>
      </c>
      <c r="L453" s="932">
        <v>145285.03</v>
      </c>
      <c r="M453" s="932">
        <v>232456.04</v>
      </c>
      <c r="N453" s="932">
        <v>193713.37</v>
      </c>
      <c r="O453" s="932">
        <v>309941.39</v>
      </c>
      <c r="P453" s="932">
        <v>242141.71</v>
      </c>
      <c r="Q453" s="932">
        <v>387426.74</v>
      </c>
      <c r="R453" s="932">
        <v>274427.27</v>
      </c>
      <c r="S453" s="932">
        <v>439083.64</v>
      </c>
      <c r="T453" s="932">
        <v>306712.83</v>
      </c>
      <c r="U453" s="932">
        <v>490740.54</v>
      </c>
    </row>
    <row r="454" spans="1:21" ht="14.4">
      <c r="A454" s="931">
        <v>3</v>
      </c>
      <c r="B454" s="931" t="s">
        <v>192</v>
      </c>
      <c r="C454" s="931" t="s">
        <v>199</v>
      </c>
      <c r="D454" s="931" t="s">
        <v>1048</v>
      </c>
      <c r="E454" s="931" t="s">
        <v>210</v>
      </c>
      <c r="F454" s="931">
        <v>1</v>
      </c>
      <c r="G454" s="931" t="s">
        <v>171</v>
      </c>
      <c r="H454" s="932">
        <v>96169.45</v>
      </c>
      <c r="I454" s="932">
        <v>168296.54</v>
      </c>
      <c r="J454" s="932">
        <v>124626.97</v>
      </c>
      <c r="K454" s="932">
        <v>218097.2</v>
      </c>
      <c r="L454" s="932">
        <v>149261.97</v>
      </c>
      <c r="M454" s="932">
        <v>261208.44</v>
      </c>
      <c r="N454" s="932">
        <v>178168.7</v>
      </c>
      <c r="O454" s="932">
        <v>311795.23</v>
      </c>
      <c r="P454" s="932">
        <v>210146</v>
      </c>
      <c r="Q454" s="932">
        <v>367755.5</v>
      </c>
      <c r="R454" s="932">
        <v>230448.6</v>
      </c>
      <c r="S454" s="932">
        <v>403285.05</v>
      </c>
      <c r="T454" s="932">
        <v>249564.74</v>
      </c>
      <c r="U454" s="932">
        <v>436738.29</v>
      </c>
    </row>
    <row r="455" spans="1:21" ht="14.4">
      <c r="A455" s="931">
        <v>3</v>
      </c>
      <c r="B455" s="931" t="s">
        <v>192</v>
      </c>
      <c r="C455" s="931" t="s">
        <v>199</v>
      </c>
      <c r="D455" s="931" t="s">
        <v>1048</v>
      </c>
      <c r="E455" s="931" t="s">
        <v>210</v>
      </c>
      <c r="F455" s="931">
        <v>2</v>
      </c>
      <c r="G455" s="931" t="s">
        <v>21</v>
      </c>
      <c r="H455" s="932">
        <v>81787.259999999995</v>
      </c>
      <c r="I455" s="932">
        <v>143127.71</v>
      </c>
      <c r="J455" s="932">
        <v>107091.51</v>
      </c>
      <c r="K455" s="932">
        <v>187410.14</v>
      </c>
      <c r="L455" s="932">
        <v>130058.71</v>
      </c>
      <c r="M455" s="932">
        <v>227602.75</v>
      </c>
      <c r="N455" s="932">
        <v>159252.16</v>
      </c>
      <c r="O455" s="932">
        <v>278691.27</v>
      </c>
      <c r="P455" s="932">
        <v>189207.69</v>
      </c>
      <c r="Q455" s="932">
        <v>331113.46000000002</v>
      </c>
      <c r="R455" s="932">
        <v>208281.39</v>
      </c>
      <c r="S455" s="932">
        <v>364492.42</v>
      </c>
      <c r="T455" s="932">
        <v>226195.89</v>
      </c>
      <c r="U455" s="932">
        <v>395842.81</v>
      </c>
    </row>
    <row r="456" spans="1:21" ht="14.4">
      <c r="A456" s="931">
        <v>3</v>
      </c>
      <c r="B456" s="931" t="s">
        <v>192</v>
      </c>
      <c r="C456" s="931" t="s">
        <v>199</v>
      </c>
      <c r="D456" s="931" t="s">
        <v>1048</v>
      </c>
      <c r="E456" s="931" t="s">
        <v>210</v>
      </c>
      <c r="F456" s="931">
        <v>3</v>
      </c>
      <c r="G456" s="931" t="s">
        <v>46</v>
      </c>
      <c r="H456" s="932">
        <v>71057.279999999999</v>
      </c>
      <c r="I456" s="932">
        <v>124350.24</v>
      </c>
      <c r="J456" s="932">
        <v>96786.06</v>
      </c>
      <c r="K456" s="932">
        <v>169375.61</v>
      </c>
      <c r="L456" s="932">
        <v>122312.28</v>
      </c>
      <c r="M456" s="932">
        <v>214046.49</v>
      </c>
      <c r="N456" s="932">
        <v>160963.89000000001</v>
      </c>
      <c r="O456" s="932">
        <v>281686.8</v>
      </c>
      <c r="P456" s="932">
        <v>199335.02</v>
      </c>
      <c r="Q456" s="932">
        <v>348836.28</v>
      </c>
      <c r="R456" s="932">
        <v>224500.25</v>
      </c>
      <c r="S456" s="932">
        <v>392875.44</v>
      </c>
      <c r="T456" s="932">
        <v>249333.07</v>
      </c>
      <c r="U456" s="932">
        <v>436332.87</v>
      </c>
    </row>
    <row r="457" spans="1:21" ht="14.4">
      <c r="A457" s="931">
        <v>3</v>
      </c>
      <c r="B457" s="931" t="s">
        <v>192</v>
      </c>
      <c r="C457" s="931" t="s">
        <v>199</v>
      </c>
      <c r="D457" s="931" t="s">
        <v>1048</v>
      </c>
      <c r="E457" s="931" t="s">
        <v>210</v>
      </c>
      <c r="F457" s="931">
        <v>4</v>
      </c>
      <c r="G457" s="931" t="s">
        <v>23</v>
      </c>
      <c r="H457" s="932">
        <v>81954.600000000006</v>
      </c>
      <c r="I457" s="932">
        <v>131127.37</v>
      </c>
      <c r="J457" s="932">
        <v>114736.45</v>
      </c>
      <c r="K457" s="932">
        <v>183578.32</v>
      </c>
      <c r="L457" s="932">
        <v>147518.29</v>
      </c>
      <c r="M457" s="932">
        <v>236029.26</v>
      </c>
      <c r="N457" s="932">
        <v>196691.05</v>
      </c>
      <c r="O457" s="932">
        <v>314705.69</v>
      </c>
      <c r="P457" s="932">
        <v>245863.81</v>
      </c>
      <c r="Q457" s="932">
        <v>393382.11</v>
      </c>
      <c r="R457" s="932">
        <v>278645.65000000002</v>
      </c>
      <c r="S457" s="932">
        <v>445833.05</v>
      </c>
      <c r="T457" s="932">
        <v>311427.5</v>
      </c>
      <c r="U457" s="932">
        <v>498284</v>
      </c>
    </row>
    <row r="458" spans="1:21" ht="14.4">
      <c r="A458" s="931">
        <v>3</v>
      </c>
      <c r="B458" s="931" t="s">
        <v>192</v>
      </c>
      <c r="C458" s="931" t="s">
        <v>211</v>
      </c>
      <c r="D458" s="931" t="s">
        <v>481</v>
      </c>
      <c r="E458" s="931" t="s">
        <v>325</v>
      </c>
      <c r="F458" s="931">
        <v>1</v>
      </c>
      <c r="G458" s="931" t="s">
        <v>171</v>
      </c>
      <c r="H458" s="932">
        <v>100667.92</v>
      </c>
      <c r="I458" s="932">
        <v>176168.87</v>
      </c>
      <c r="J458" s="932">
        <v>130225</v>
      </c>
      <c r="K458" s="932">
        <v>227893.75</v>
      </c>
      <c r="L458" s="932">
        <v>155809.88</v>
      </c>
      <c r="M458" s="932">
        <v>272667.28999999998</v>
      </c>
      <c r="N458" s="932">
        <v>185745.46</v>
      </c>
      <c r="O458" s="932">
        <v>325054.55</v>
      </c>
      <c r="P458" s="932">
        <v>218858.52</v>
      </c>
      <c r="Q458" s="932">
        <v>383002.4</v>
      </c>
      <c r="R458" s="932">
        <v>239880.78</v>
      </c>
      <c r="S458" s="932">
        <v>419791.35999999999</v>
      </c>
      <c r="T458" s="932">
        <v>259581.76</v>
      </c>
      <c r="U458" s="932">
        <v>454268.08</v>
      </c>
    </row>
    <row r="459" spans="1:21" ht="14.4">
      <c r="A459" s="931">
        <v>3</v>
      </c>
      <c r="B459" s="931" t="s">
        <v>192</v>
      </c>
      <c r="C459" s="931" t="s">
        <v>211</v>
      </c>
      <c r="D459" s="931" t="s">
        <v>481</v>
      </c>
      <c r="E459" s="931" t="s">
        <v>325</v>
      </c>
      <c r="F459" s="931">
        <v>2</v>
      </c>
      <c r="G459" s="931" t="s">
        <v>21</v>
      </c>
      <c r="H459" s="932">
        <v>86692.78</v>
      </c>
      <c r="I459" s="932">
        <v>151712.37</v>
      </c>
      <c r="J459" s="932">
        <v>113185.82</v>
      </c>
      <c r="K459" s="932">
        <v>198075.19</v>
      </c>
      <c r="L459" s="932">
        <v>137150.10999999999</v>
      </c>
      <c r="M459" s="932">
        <v>240012.69</v>
      </c>
      <c r="N459" s="932">
        <v>167364.28</v>
      </c>
      <c r="O459" s="932">
        <v>292887.5</v>
      </c>
      <c r="P459" s="932">
        <v>198512.8</v>
      </c>
      <c r="Q459" s="932">
        <v>347397.4</v>
      </c>
      <c r="R459" s="932">
        <v>218340.94</v>
      </c>
      <c r="S459" s="932">
        <v>382096.65</v>
      </c>
      <c r="T459" s="932">
        <v>236874.3</v>
      </c>
      <c r="U459" s="932">
        <v>414530.02</v>
      </c>
    </row>
    <row r="460" spans="1:21" ht="14.4">
      <c r="A460" s="931">
        <v>3</v>
      </c>
      <c r="B460" s="931" t="s">
        <v>192</v>
      </c>
      <c r="C460" s="931" t="s">
        <v>211</v>
      </c>
      <c r="D460" s="931" t="s">
        <v>481</v>
      </c>
      <c r="E460" s="931" t="s">
        <v>325</v>
      </c>
      <c r="F460" s="931">
        <v>3</v>
      </c>
      <c r="G460" s="931" t="s">
        <v>46</v>
      </c>
      <c r="H460" s="932">
        <v>76215.44</v>
      </c>
      <c r="I460" s="932">
        <v>133377.01999999999</v>
      </c>
      <c r="J460" s="932">
        <v>104083.74</v>
      </c>
      <c r="K460" s="932">
        <v>182146.54</v>
      </c>
      <c r="L460" s="932">
        <v>131755.20000000001</v>
      </c>
      <c r="M460" s="932">
        <v>230571.6</v>
      </c>
      <c r="N460" s="932">
        <v>173614.42</v>
      </c>
      <c r="O460" s="932">
        <v>303825.24</v>
      </c>
      <c r="P460" s="932">
        <v>215201.11</v>
      </c>
      <c r="Q460" s="932">
        <v>376601.94</v>
      </c>
      <c r="R460" s="932">
        <v>242521.81</v>
      </c>
      <c r="S460" s="932">
        <v>424413.17</v>
      </c>
      <c r="T460" s="932">
        <v>269519.5</v>
      </c>
      <c r="U460" s="932">
        <v>471659.12</v>
      </c>
    </row>
    <row r="461" spans="1:21" ht="14.4">
      <c r="A461" s="931">
        <v>3</v>
      </c>
      <c r="B461" s="931" t="s">
        <v>192</v>
      </c>
      <c r="C461" s="931" t="s">
        <v>211</v>
      </c>
      <c r="D461" s="931" t="s">
        <v>481</v>
      </c>
      <c r="E461" s="931" t="s">
        <v>325</v>
      </c>
      <c r="F461" s="931">
        <v>4</v>
      </c>
      <c r="G461" s="931" t="s">
        <v>23</v>
      </c>
      <c r="H461" s="932">
        <v>85847.93</v>
      </c>
      <c r="I461" s="932">
        <v>137356.69</v>
      </c>
      <c r="J461" s="932">
        <v>120187.1</v>
      </c>
      <c r="K461" s="932">
        <v>192299.36</v>
      </c>
      <c r="L461" s="932">
        <v>154526.26999999999</v>
      </c>
      <c r="M461" s="932">
        <v>247242.04</v>
      </c>
      <c r="N461" s="932">
        <v>206035.03</v>
      </c>
      <c r="O461" s="932">
        <v>329656.05</v>
      </c>
      <c r="P461" s="932">
        <v>257543.78</v>
      </c>
      <c r="Q461" s="932">
        <v>412070.06</v>
      </c>
      <c r="R461" s="932">
        <v>291882.96000000002</v>
      </c>
      <c r="S461" s="932">
        <v>467012.74</v>
      </c>
      <c r="T461" s="932">
        <v>326222.13</v>
      </c>
      <c r="U461" s="932">
        <v>521955.41</v>
      </c>
    </row>
    <row r="462" spans="1:21" ht="14.4">
      <c r="A462" s="931">
        <v>3</v>
      </c>
      <c r="B462" s="931" t="s">
        <v>192</v>
      </c>
      <c r="C462" s="931" t="s">
        <v>211</v>
      </c>
      <c r="D462" s="931" t="s">
        <v>481</v>
      </c>
      <c r="E462" s="931" t="s">
        <v>1053</v>
      </c>
      <c r="F462" s="931">
        <v>1</v>
      </c>
      <c r="G462" s="931" t="s">
        <v>171</v>
      </c>
      <c r="H462" s="932">
        <v>100654.54</v>
      </c>
      <c r="I462" s="932">
        <v>176145.45</v>
      </c>
      <c r="J462" s="932">
        <v>130237.19</v>
      </c>
      <c r="K462" s="932">
        <v>227915.08</v>
      </c>
      <c r="L462" s="932">
        <v>155844.45000000001</v>
      </c>
      <c r="M462" s="932">
        <v>272727.8</v>
      </c>
      <c r="N462" s="932">
        <v>185817.24</v>
      </c>
      <c r="O462" s="932">
        <v>325180.15999999997</v>
      </c>
      <c r="P462" s="932">
        <v>218971.75</v>
      </c>
      <c r="Q462" s="932">
        <v>383200.56</v>
      </c>
      <c r="R462" s="932">
        <v>240020.52</v>
      </c>
      <c r="S462" s="932">
        <v>420035.91</v>
      </c>
      <c r="T462" s="932">
        <v>259758.28</v>
      </c>
      <c r="U462" s="932">
        <v>454576.99</v>
      </c>
    </row>
    <row r="463" spans="1:21" ht="14.4">
      <c r="A463" s="931">
        <v>3</v>
      </c>
      <c r="B463" s="931" t="s">
        <v>192</v>
      </c>
      <c r="C463" s="931" t="s">
        <v>211</v>
      </c>
      <c r="D463" s="931" t="s">
        <v>481</v>
      </c>
      <c r="E463" s="931" t="s">
        <v>1053</v>
      </c>
      <c r="F463" s="931">
        <v>2</v>
      </c>
      <c r="G463" s="931" t="s">
        <v>21</v>
      </c>
      <c r="H463" s="932">
        <v>86543.72</v>
      </c>
      <c r="I463" s="932">
        <v>151451.51</v>
      </c>
      <c r="J463" s="932">
        <v>113032.58</v>
      </c>
      <c r="K463" s="932">
        <v>197807.02</v>
      </c>
      <c r="L463" s="932">
        <v>137003.51999999999</v>
      </c>
      <c r="M463" s="932">
        <v>239756.17</v>
      </c>
      <c r="N463" s="932">
        <v>167257.60000000001</v>
      </c>
      <c r="O463" s="932">
        <v>292700.81</v>
      </c>
      <c r="P463" s="932">
        <v>198428.5</v>
      </c>
      <c r="Q463" s="932">
        <v>347249.88</v>
      </c>
      <c r="R463" s="932">
        <v>218271.56</v>
      </c>
      <c r="S463" s="932">
        <v>381975.22</v>
      </c>
      <c r="T463" s="932">
        <v>236830.36</v>
      </c>
      <c r="U463" s="932">
        <v>414453.13</v>
      </c>
    </row>
    <row r="464" spans="1:21" ht="14.4">
      <c r="A464" s="931">
        <v>3</v>
      </c>
      <c r="B464" s="931" t="s">
        <v>192</v>
      </c>
      <c r="C464" s="931" t="s">
        <v>211</v>
      </c>
      <c r="D464" s="931" t="s">
        <v>481</v>
      </c>
      <c r="E464" s="931" t="s">
        <v>1053</v>
      </c>
      <c r="F464" s="931">
        <v>3</v>
      </c>
      <c r="G464" s="931" t="s">
        <v>46</v>
      </c>
      <c r="H464" s="932">
        <v>75971.66</v>
      </c>
      <c r="I464" s="932">
        <v>132950.39999999999</v>
      </c>
      <c r="J464" s="932">
        <v>103717.03</v>
      </c>
      <c r="K464" s="932">
        <v>181504.8</v>
      </c>
      <c r="L464" s="932">
        <v>131263.65</v>
      </c>
      <c r="M464" s="932">
        <v>229711.39</v>
      </c>
      <c r="N464" s="932">
        <v>172939.03</v>
      </c>
      <c r="O464" s="932">
        <v>302643.31</v>
      </c>
      <c r="P464" s="932">
        <v>214339.23</v>
      </c>
      <c r="Q464" s="932">
        <v>375093.65</v>
      </c>
      <c r="R464" s="932">
        <v>241531.68</v>
      </c>
      <c r="S464" s="932">
        <v>422680.44</v>
      </c>
      <c r="T464" s="932">
        <v>268397.99</v>
      </c>
      <c r="U464" s="932">
        <v>469696.48</v>
      </c>
    </row>
    <row r="465" spans="1:21" ht="14.4">
      <c r="A465" s="931">
        <v>3</v>
      </c>
      <c r="B465" s="931" t="s">
        <v>192</v>
      </c>
      <c r="C465" s="931" t="s">
        <v>211</v>
      </c>
      <c r="D465" s="931" t="s">
        <v>481</v>
      </c>
      <c r="E465" s="931" t="s">
        <v>1053</v>
      </c>
      <c r="F465" s="931">
        <v>4</v>
      </c>
      <c r="G465" s="931" t="s">
        <v>23</v>
      </c>
      <c r="H465" s="932">
        <v>85828.9</v>
      </c>
      <c r="I465" s="932">
        <v>137326.25</v>
      </c>
      <c r="J465" s="932">
        <v>120160.46</v>
      </c>
      <c r="K465" s="932">
        <v>192256.75</v>
      </c>
      <c r="L465" s="932">
        <v>154492.03</v>
      </c>
      <c r="M465" s="932">
        <v>247187.25</v>
      </c>
      <c r="N465" s="932">
        <v>205989.37</v>
      </c>
      <c r="O465" s="932">
        <v>329582.99</v>
      </c>
      <c r="P465" s="932">
        <v>257486.71</v>
      </c>
      <c r="Q465" s="932">
        <v>411978.74</v>
      </c>
      <c r="R465" s="932">
        <v>291818.27</v>
      </c>
      <c r="S465" s="932">
        <v>466909.24</v>
      </c>
      <c r="T465" s="932">
        <v>326149.83</v>
      </c>
      <c r="U465" s="932">
        <v>521839.74</v>
      </c>
    </row>
    <row r="466" spans="1:21" ht="14.4">
      <c r="A466" s="931">
        <v>3</v>
      </c>
      <c r="B466" s="931" t="s">
        <v>192</v>
      </c>
      <c r="C466" s="931" t="s">
        <v>211</v>
      </c>
      <c r="D466" s="931" t="s">
        <v>481</v>
      </c>
      <c r="E466" s="931" t="s">
        <v>212</v>
      </c>
      <c r="F466" s="931">
        <v>1</v>
      </c>
      <c r="G466" s="931" t="s">
        <v>171</v>
      </c>
      <c r="H466" s="932">
        <v>87453.52</v>
      </c>
      <c r="I466" s="932">
        <v>153043.65</v>
      </c>
      <c r="J466" s="932">
        <v>113174.96</v>
      </c>
      <c r="K466" s="932">
        <v>198056.18</v>
      </c>
      <c r="L466" s="932">
        <v>135440.06</v>
      </c>
      <c r="M466" s="932">
        <v>237020.11</v>
      </c>
      <c r="N466" s="932">
        <v>161507.85</v>
      </c>
      <c r="O466" s="932">
        <v>282638.74</v>
      </c>
      <c r="P466" s="932">
        <v>190343.04000000001</v>
      </c>
      <c r="Q466" s="932">
        <v>333100.31</v>
      </c>
      <c r="R466" s="932">
        <v>208649.71</v>
      </c>
      <c r="S466" s="932">
        <v>365137</v>
      </c>
      <c r="T466" s="932">
        <v>225823.7</v>
      </c>
      <c r="U466" s="932">
        <v>395191.48</v>
      </c>
    </row>
    <row r="467" spans="1:21" ht="14.4">
      <c r="A467" s="931">
        <v>3</v>
      </c>
      <c r="B467" s="931" t="s">
        <v>192</v>
      </c>
      <c r="C467" s="931" t="s">
        <v>211</v>
      </c>
      <c r="D467" s="931" t="s">
        <v>481</v>
      </c>
      <c r="E467" s="931" t="s">
        <v>212</v>
      </c>
      <c r="F467" s="931">
        <v>2</v>
      </c>
      <c r="G467" s="931" t="s">
        <v>21</v>
      </c>
      <c r="H467" s="932">
        <v>75106.539999999994</v>
      </c>
      <c r="I467" s="932">
        <v>131436.45000000001</v>
      </c>
      <c r="J467" s="932">
        <v>98120.93</v>
      </c>
      <c r="K467" s="932">
        <v>171711.63</v>
      </c>
      <c r="L467" s="932">
        <v>118954.25</v>
      </c>
      <c r="M467" s="932">
        <v>208169.94</v>
      </c>
      <c r="N467" s="932">
        <v>145268.17000000001</v>
      </c>
      <c r="O467" s="932">
        <v>254219.31</v>
      </c>
      <c r="P467" s="932">
        <v>172367.69</v>
      </c>
      <c r="Q467" s="932">
        <v>301643.46000000002</v>
      </c>
      <c r="R467" s="932">
        <v>189619.37</v>
      </c>
      <c r="S467" s="932">
        <v>331833.89</v>
      </c>
      <c r="T467" s="932">
        <v>205761.77</v>
      </c>
      <c r="U467" s="932">
        <v>360083.09</v>
      </c>
    </row>
    <row r="468" spans="1:21" ht="14.4">
      <c r="A468" s="931">
        <v>3</v>
      </c>
      <c r="B468" s="931" t="s">
        <v>192</v>
      </c>
      <c r="C468" s="931" t="s">
        <v>211</v>
      </c>
      <c r="D468" s="931" t="s">
        <v>481</v>
      </c>
      <c r="E468" s="931" t="s">
        <v>212</v>
      </c>
      <c r="F468" s="931">
        <v>3</v>
      </c>
      <c r="G468" s="931" t="s">
        <v>46</v>
      </c>
      <c r="H468" s="932">
        <v>65860.37</v>
      </c>
      <c r="I468" s="932">
        <v>115255.64</v>
      </c>
      <c r="J468" s="932">
        <v>89891.63</v>
      </c>
      <c r="K468" s="932">
        <v>157310.35</v>
      </c>
      <c r="L468" s="932">
        <v>113748.99</v>
      </c>
      <c r="M468" s="932">
        <v>199060.74</v>
      </c>
      <c r="N468" s="932">
        <v>149846.04999999999</v>
      </c>
      <c r="O468" s="932">
        <v>262230.59000000003</v>
      </c>
      <c r="P468" s="932">
        <v>185702.32</v>
      </c>
      <c r="Q468" s="932">
        <v>324979.07</v>
      </c>
      <c r="R468" s="932">
        <v>209249.79</v>
      </c>
      <c r="S468" s="932">
        <v>366187.13</v>
      </c>
      <c r="T468" s="932">
        <v>232511.87</v>
      </c>
      <c r="U468" s="932">
        <v>406895.78</v>
      </c>
    </row>
    <row r="469" spans="1:21" ht="14.4">
      <c r="A469" s="931">
        <v>3</v>
      </c>
      <c r="B469" s="931" t="s">
        <v>192</v>
      </c>
      <c r="C469" s="931" t="s">
        <v>211</v>
      </c>
      <c r="D469" s="931" t="s">
        <v>481</v>
      </c>
      <c r="E469" s="931" t="s">
        <v>212</v>
      </c>
      <c r="F469" s="931">
        <v>4</v>
      </c>
      <c r="G469" s="931" t="s">
        <v>23</v>
      </c>
      <c r="H469" s="932">
        <v>74567.48</v>
      </c>
      <c r="I469" s="932">
        <v>119307.97</v>
      </c>
      <c r="J469" s="932">
        <v>104394.47</v>
      </c>
      <c r="K469" s="932">
        <v>167031.16</v>
      </c>
      <c r="L469" s="932">
        <v>134221.47</v>
      </c>
      <c r="M469" s="932">
        <v>214754.35</v>
      </c>
      <c r="N469" s="932">
        <v>178961.95</v>
      </c>
      <c r="O469" s="932">
        <v>286339.13</v>
      </c>
      <c r="P469" s="932">
        <v>223702.44</v>
      </c>
      <c r="Q469" s="932">
        <v>357923.91</v>
      </c>
      <c r="R469" s="932">
        <v>253529.43</v>
      </c>
      <c r="S469" s="932">
        <v>405647.1</v>
      </c>
      <c r="T469" s="932">
        <v>283356.43</v>
      </c>
      <c r="U469" s="932">
        <v>453370.29</v>
      </c>
    </row>
    <row r="470" spans="1:21" ht="14.4">
      <c r="A470" s="931">
        <v>3</v>
      </c>
      <c r="B470" s="931" t="s">
        <v>192</v>
      </c>
      <c r="C470" s="931" t="s">
        <v>211</v>
      </c>
      <c r="D470" s="931" t="s">
        <v>481</v>
      </c>
      <c r="E470" s="931" t="s">
        <v>1054</v>
      </c>
      <c r="F470" s="931">
        <v>1</v>
      </c>
      <c r="G470" s="931" t="s">
        <v>171</v>
      </c>
      <c r="H470" s="932">
        <v>99168.43</v>
      </c>
      <c r="I470" s="932">
        <v>173544.76</v>
      </c>
      <c r="J470" s="932">
        <v>128358.99</v>
      </c>
      <c r="K470" s="932">
        <v>224628.23</v>
      </c>
      <c r="L470" s="932">
        <v>153627.24</v>
      </c>
      <c r="M470" s="932">
        <v>268847.68</v>
      </c>
      <c r="N470" s="932">
        <v>183219.87</v>
      </c>
      <c r="O470" s="932">
        <v>320634.78000000003</v>
      </c>
      <c r="P470" s="932">
        <v>215954.35</v>
      </c>
      <c r="Q470" s="932">
        <v>377920.11</v>
      </c>
      <c r="R470" s="932">
        <v>236736.72</v>
      </c>
      <c r="S470" s="932">
        <v>414289.26</v>
      </c>
      <c r="T470" s="932">
        <v>256242.75</v>
      </c>
      <c r="U470" s="932">
        <v>448424.82</v>
      </c>
    </row>
    <row r="471" spans="1:21" ht="14.4">
      <c r="A471" s="931">
        <v>3</v>
      </c>
      <c r="B471" s="931" t="s">
        <v>192</v>
      </c>
      <c r="C471" s="931" t="s">
        <v>211</v>
      </c>
      <c r="D471" s="931" t="s">
        <v>481</v>
      </c>
      <c r="E471" s="931" t="s">
        <v>1054</v>
      </c>
      <c r="F471" s="931">
        <v>2</v>
      </c>
      <c r="G471" s="931" t="s">
        <v>21</v>
      </c>
      <c r="H471" s="932">
        <v>85057.61</v>
      </c>
      <c r="I471" s="932">
        <v>148850.82</v>
      </c>
      <c r="J471" s="932">
        <v>111154.39</v>
      </c>
      <c r="K471" s="932">
        <v>194520.17</v>
      </c>
      <c r="L471" s="932">
        <v>134786.31</v>
      </c>
      <c r="M471" s="932">
        <v>235876.05</v>
      </c>
      <c r="N471" s="932">
        <v>164660.24</v>
      </c>
      <c r="O471" s="932">
        <v>288155.43</v>
      </c>
      <c r="P471" s="932">
        <v>195411.1</v>
      </c>
      <c r="Q471" s="932">
        <v>341969.42</v>
      </c>
      <c r="R471" s="932">
        <v>214987.76</v>
      </c>
      <c r="S471" s="932">
        <v>376228.58</v>
      </c>
      <c r="T471" s="932">
        <v>233314.83</v>
      </c>
      <c r="U471" s="932">
        <v>408300.95</v>
      </c>
    </row>
    <row r="472" spans="1:21" ht="14.4">
      <c r="A472" s="931">
        <v>3</v>
      </c>
      <c r="B472" s="931" t="s">
        <v>192</v>
      </c>
      <c r="C472" s="931" t="s">
        <v>211</v>
      </c>
      <c r="D472" s="931" t="s">
        <v>481</v>
      </c>
      <c r="E472" s="931" t="s">
        <v>1054</v>
      </c>
      <c r="F472" s="931">
        <v>3</v>
      </c>
      <c r="G472" s="931" t="s">
        <v>46</v>
      </c>
      <c r="H472" s="932">
        <v>74496.05</v>
      </c>
      <c r="I472" s="932">
        <v>130368.09</v>
      </c>
      <c r="J472" s="932">
        <v>101651.18</v>
      </c>
      <c r="K472" s="932">
        <v>177889.56</v>
      </c>
      <c r="L472" s="932">
        <v>128607.56</v>
      </c>
      <c r="M472" s="932">
        <v>225063.23</v>
      </c>
      <c r="N472" s="932">
        <v>169397.58</v>
      </c>
      <c r="O472" s="932">
        <v>296445.77</v>
      </c>
      <c r="P472" s="932">
        <v>209912.42</v>
      </c>
      <c r="Q472" s="932">
        <v>367346.73</v>
      </c>
      <c r="R472" s="932">
        <v>236514.63</v>
      </c>
      <c r="S472" s="932">
        <v>413900.6</v>
      </c>
      <c r="T472" s="932">
        <v>262790.69</v>
      </c>
      <c r="U472" s="932">
        <v>459883.71</v>
      </c>
    </row>
    <row r="473" spans="1:21" ht="14.4">
      <c r="A473" s="931">
        <v>3</v>
      </c>
      <c r="B473" s="931" t="s">
        <v>192</v>
      </c>
      <c r="C473" s="931" t="s">
        <v>211</v>
      </c>
      <c r="D473" s="931" t="s">
        <v>481</v>
      </c>
      <c r="E473" s="931" t="s">
        <v>1054</v>
      </c>
      <c r="F473" s="931">
        <v>4</v>
      </c>
      <c r="G473" s="931" t="s">
        <v>23</v>
      </c>
      <c r="H473" s="932">
        <v>84550.15</v>
      </c>
      <c r="I473" s="932">
        <v>135280.25</v>
      </c>
      <c r="J473" s="932">
        <v>118370.22</v>
      </c>
      <c r="K473" s="932">
        <v>189392.35</v>
      </c>
      <c r="L473" s="932">
        <v>152190.28</v>
      </c>
      <c r="M473" s="932">
        <v>243504.45</v>
      </c>
      <c r="N473" s="932">
        <v>202920.37</v>
      </c>
      <c r="O473" s="932">
        <v>324672.59999999998</v>
      </c>
      <c r="P473" s="932">
        <v>253650.46</v>
      </c>
      <c r="Q473" s="932">
        <v>405840.75</v>
      </c>
      <c r="R473" s="932">
        <v>287470.53000000003</v>
      </c>
      <c r="S473" s="932">
        <v>459952.85</v>
      </c>
      <c r="T473" s="932">
        <v>321290.59000000003</v>
      </c>
      <c r="U473" s="932">
        <v>514064.95</v>
      </c>
    </row>
    <row r="474" spans="1:21" ht="14.4">
      <c r="A474" s="931">
        <v>3</v>
      </c>
      <c r="B474" s="931" t="s">
        <v>192</v>
      </c>
      <c r="C474" s="931" t="s">
        <v>211</v>
      </c>
      <c r="D474" s="931" t="s">
        <v>481</v>
      </c>
      <c r="E474" s="931" t="s">
        <v>1055</v>
      </c>
      <c r="F474" s="931">
        <v>1</v>
      </c>
      <c r="G474" s="931" t="s">
        <v>171</v>
      </c>
      <c r="H474" s="932">
        <v>91443.24</v>
      </c>
      <c r="I474" s="932">
        <v>160025.67000000001</v>
      </c>
      <c r="J474" s="932">
        <v>118159.11</v>
      </c>
      <c r="K474" s="932">
        <v>206778.44</v>
      </c>
      <c r="L474" s="932">
        <v>141283.48000000001</v>
      </c>
      <c r="M474" s="932">
        <v>247246.09</v>
      </c>
      <c r="N474" s="932">
        <v>168290.6</v>
      </c>
      <c r="O474" s="932">
        <v>294508.55</v>
      </c>
      <c r="P474" s="932">
        <v>198162.98</v>
      </c>
      <c r="Q474" s="932">
        <v>346785.22</v>
      </c>
      <c r="R474" s="932">
        <v>217127.03</v>
      </c>
      <c r="S474" s="932">
        <v>379972.31</v>
      </c>
      <c r="T474" s="932">
        <v>234845.4</v>
      </c>
      <c r="U474" s="932">
        <v>410979.46</v>
      </c>
    </row>
    <row r="475" spans="1:21" ht="14.4">
      <c r="A475" s="931">
        <v>3</v>
      </c>
      <c r="B475" s="931" t="s">
        <v>192</v>
      </c>
      <c r="C475" s="931" t="s">
        <v>211</v>
      </c>
      <c r="D475" s="931" t="s">
        <v>481</v>
      </c>
      <c r="E475" s="931" t="s">
        <v>1055</v>
      </c>
      <c r="F475" s="931">
        <v>2</v>
      </c>
      <c r="G475" s="931" t="s">
        <v>21</v>
      </c>
      <c r="H475" s="932">
        <v>79367.63</v>
      </c>
      <c r="I475" s="932">
        <v>138893.35</v>
      </c>
      <c r="J475" s="932">
        <v>103435.94</v>
      </c>
      <c r="K475" s="932">
        <v>181012.89</v>
      </c>
      <c r="L475" s="932">
        <v>125159.99</v>
      </c>
      <c r="M475" s="932">
        <v>219029.98</v>
      </c>
      <c r="N475" s="932">
        <v>152407.84</v>
      </c>
      <c r="O475" s="932">
        <v>266713.71999999997</v>
      </c>
      <c r="P475" s="932">
        <v>180582.7</v>
      </c>
      <c r="Q475" s="932">
        <v>316019.73</v>
      </c>
      <c r="R475" s="932">
        <v>198514.94</v>
      </c>
      <c r="S475" s="932">
        <v>347401.14</v>
      </c>
      <c r="T475" s="932">
        <v>215224.39</v>
      </c>
      <c r="U475" s="932">
        <v>376642.69</v>
      </c>
    </row>
    <row r="476" spans="1:21" ht="14.4">
      <c r="A476" s="931">
        <v>3</v>
      </c>
      <c r="B476" s="931" t="s">
        <v>192</v>
      </c>
      <c r="C476" s="931" t="s">
        <v>211</v>
      </c>
      <c r="D476" s="931" t="s">
        <v>481</v>
      </c>
      <c r="E476" s="931" t="s">
        <v>1055</v>
      </c>
      <c r="F476" s="931">
        <v>3</v>
      </c>
      <c r="G476" s="931" t="s">
        <v>46</v>
      </c>
      <c r="H476" s="932">
        <v>70282.880000000005</v>
      </c>
      <c r="I476" s="932">
        <v>122995.04</v>
      </c>
      <c r="J476" s="932">
        <v>96133.98</v>
      </c>
      <c r="K476" s="932">
        <v>168234.47</v>
      </c>
      <c r="L476" s="932">
        <v>121815</v>
      </c>
      <c r="M476" s="932">
        <v>213176.26</v>
      </c>
      <c r="N476" s="932">
        <v>160640.72</v>
      </c>
      <c r="O476" s="932">
        <v>281121.26</v>
      </c>
      <c r="P476" s="932">
        <v>199230.94</v>
      </c>
      <c r="Q476" s="932">
        <v>348654.14</v>
      </c>
      <c r="R476" s="932">
        <v>224608.87</v>
      </c>
      <c r="S476" s="932">
        <v>393065.52</v>
      </c>
      <c r="T476" s="932">
        <v>249707.7</v>
      </c>
      <c r="U476" s="932">
        <v>436988.47</v>
      </c>
    </row>
    <row r="477" spans="1:21" ht="14.4">
      <c r="A477" s="931">
        <v>3</v>
      </c>
      <c r="B477" s="931" t="s">
        <v>192</v>
      </c>
      <c r="C477" s="931" t="s">
        <v>211</v>
      </c>
      <c r="D477" s="931" t="s">
        <v>481</v>
      </c>
      <c r="E477" s="931" t="s">
        <v>1055</v>
      </c>
      <c r="F477" s="931">
        <v>4</v>
      </c>
      <c r="G477" s="931" t="s">
        <v>23</v>
      </c>
      <c r="H477" s="932">
        <v>78015.53</v>
      </c>
      <c r="I477" s="932">
        <v>124824.85</v>
      </c>
      <c r="J477" s="932">
        <v>109221.74</v>
      </c>
      <c r="K477" s="932">
        <v>174754.79</v>
      </c>
      <c r="L477" s="932">
        <v>140427.95000000001</v>
      </c>
      <c r="M477" s="932">
        <v>224684.73</v>
      </c>
      <c r="N477" s="932">
        <v>187237.27</v>
      </c>
      <c r="O477" s="932">
        <v>299579.64</v>
      </c>
      <c r="P477" s="932">
        <v>234046.59</v>
      </c>
      <c r="Q477" s="932">
        <v>374474.55</v>
      </c>
      <c r="R477" s="932">
        <v>265252.8</v>
      </c>
      <c r="S477" s="932">
        <v>424404.49</v>
      </c>
      <c r="T477" s="932">
        <v>296459.01</v>
      </c>
      <c r="U477" s="932">
        <v>474334.43</v>
      </c>
    </row>
    <row r="478" spans="1:21" ht="14.4">
      <c r="A478" s="931">
        <v>3</v>
      </c>
      <c r="B478" s="931" t="s">
        <v>192</v>
      </c>
      <c r="C478" s="931" t="s">
        <v>211</v>
      </c>
      <c r="D478" s="931" t="s">
        <v>481</v>
      </c>
      <c r="E478" s="931" t="s">
        <v>213</v>
      </c>
      <c r="F478" s="931">
        <v>1</v>
      </c>
      <c r="G478" s="931" t="s">
        <v>171</v>
      </c>
      <c r="H478" s="932">
        <v>93331.05</v>
      </c>
      <c r="I478" s="932">
        <v>163329.32999999999</v>
      </c>
      <c r="J478" s="932">
        <v>120748.69</v>
      </c>
      <c r="K478" s="932">
        <v>211310.21</v>
      </c>
      <c r="L478" s="932">
        <v>144481.79</v>
      </c>
      <c r="M478" s="932">
        <v>252843.13</v>
      </c>
      <c r="N478" s="932">
        <v>172256.19</v>
      </c>
      <c r="O478" s="932">
        <v>301448.34000000003</v>
      </c>
      <c r="P478" s="932">
        <v>202978.84</v>
      </c>
      <c r="Q478" s="932">
        <v>355212.96</v>
      </c>
      <c r="R478" s="932">
        <v>222483.6</v>
      </c>
      <c r="S478" s="932">
        <v>389346.31</v>
      </c>
      <c r="T478" s="932">
        <v>240768.44</v>
      </c>
      <c r="U478" s="932">
        <v>421344.77</v>
      </c>
    </row>
    <row r="479" spans="1:21" ht="14.4">
      <c r="A479" s="931">
        <v>3</v>
      </c>
      <c r="B479" s="931" t="s">
        <v>192</v>
      </c>
      <c r="C479" s="931" t="s">
        <v>211</v>
      </c>
      <c r="D479" s="931" t="s">
        <v>481</v>
      </c>
      <c r="E479" s="931" t="s">
        <v>213</v>
      </c>
      <c r="F479" s="931">
        <v>2</v>
      </c>
      <c r="G479" s="931" t="s">
        <v>21</v>
      </c>
      <c r="H479" s="932">
        <v>80305.67</v>
      </c>
      <c r="I479" s="932">
        <v>140534.92000000001</v>
      </c>
      <c r="J479" s="932">
        <v>104867.52</v>
      </c>
      <c r="K479" s="932">
        <v>183518.15</v>
      </c>
      <c r="L479" s="932">
        <v>127090.16</v>
      </c>
      <c r="M479" s="932">
        <v>222407.78</v>
      </c>
      <c r="N479" s="932">
        <v>155124.23000000001</v>
      </c>
      <c r="O479" s="932">
        <v>271467.40000000002</v>
      </c>
      <c r="P479" s="932">
        <v>184015.84</v>
      </c>
      <c r="Q479" s="932">
        <v>322027.71000000002</v>
      </c>
      <c r="R479" s="932">
        <v>202407.64</v>
      </c>
      <c r="S479" s="932">
        <v>354213.37</v>
      </c>
      <c r="T479" s="932">
        <v>219604.2</v>
      </c>
      <c r="U479" s="932">
        <v>384307.35</v>
      </c>
    </row>
    <row r="480" spans="1:21" ht="14.4">
      <c r="A480" s="931">
        <v>3</v>
      </c>
      <c r="B480" s="931" t="s">
        <v>192</v>
      </c>
      <c r="C480" s="931" t="s">
        <v>211</v>
      </c>
      <c r="D480" s="931" t="s">
        <v>481</v>
      </c>
      <c r="E480" s="931" t="s">
        <v>213</v>
      </c>
      <c r="F480" s="931">
        <v>3</v>
      </c>
      <c r="G480" s="931" t="s">
        <v>46</v>
      </c>
      <c r="H480" s="932">
        <v>70543.88</v>
      </c>
      <c r="I480" s="932">
        <v>123451.79</v>
      </c>
      <c r="J480" s="932">
        <v>96321.47</v>
      </c>
      <c r="K480" s="932">
        <v>168562.57</v>
      </c>
      <c r="L480" s="932">
        <v>121915.6</v>
      </c>
      <c r="M480" s="932">
        <v>213352.3</v>
      </c>
      <c r="N480" s="932">
        <v>160634.9</v>
      </c>
      <c r="O480" s="932">
        <v>281111.08</v>
      </c>
      <c r="P480" s="932">
        <v>199100.19</v>
      </c>
      <c r="Q480" s="932">
        <v>348425.33</v>
      </c>
      <c r="R480" s="932">
        <v>224367.39</v>
      </c>
      <c r="S480" s="932">
        <v>392642.94</v>
      </c>
      <c r="T480" s="932">
        <v>249333.54</v>
      </c>
      <c r="U480" s="932">
        <v>436333.7</v>
      </c>
    </row>
    <row r="481" spans="1:21" ht="14.4">
      <c r="A481" s="931">
        <v>3</v>
      </c>
      <c r="B481" s="931" t="s">
        <v>192</v>
      </c>
      <c r="C481" s="931" t="s">
        <v>211</v>
      </c>
      <c r="D481" s="931" t="s">
        <v>481</v>
      </c>
      <c r="E481" s="931" t="s">
        <v>213</v>
      </c>
      <c r="F481" s="931">
        <v>4</v>
      </c>
      <c r="G481" s="931" t="s">
        <v>23</v>
      </c>
      <c r="H481" s="932">
        <v>79587.350000000006</v>
      </c>
      <c r="I481" s="932">
        <v>127339.77</v>
      </c>
      <c r="J481" s="932">
        <v>111422.3</v>
      </c>
      <c r="K481" s="932">
        <v>178275.68</v>
      </c>
      <c r="L481" s="932">
        <v>143257.24</v>
      </c>
      <c r="M481" s="932">
        <v>229211.58</v>
      </c>
      <c r="N481" s="932">
        <v>191009.65</v>
      </c>
      <c r="O481" s="932">
        <v>305615.44</v>
      </c>
      <c r="P481" s="932">
        <v>238762.06</v>
      </c>
      <c r="Q481" s="932">
        <v>382019.3</v>
      </c>
      <c r="R481" s="932">
        <v>270597</v>
      </c>
      <c r="S481" s="932">
        <v>432955.21</v>
      </c>
      <c r="T481" s="932">
        <v>302431.94</v>
      </c>
      <c r="U481" s="932">
        <v>483891.12</v>
      </c>
    </row>
    <row r="482" spans="1:21" ht="14.4">
      <c r="A482" s="931">
        <v>3</v>
      </c>
      <c r="B482" s="931" t="s">
        <v>192</v>
      </c>
      <c r="C482" s="931" t="s">
        <v>211</v>
      </c>
      <c r="D482" s="931" t="s">
        <v>481</v>
      </c>
      <c r="E482" s="931" t="s">
        <v>214</v>
      </c>
      <c r="F482" s="931">
        <v>1</v>
      </c>
      <c r="G482" s="931" t="s">
        <v>171</v>
      </c>
      <c r="H482" s="932">
        <v>93344.43</v>
      </c>
      <c r="I482" s="932">
        <v>163352.75</v>
      </c>
      <c r="J482" s="932">
        <v>120736.5</v>
      </c>
      <c r="K482" s="932">
        <v>211288.88</v>
      </c>
      <c r="L482" s="932">
        <v>144447.21</v>
      </c>
      <c r="M482" s="932">
        <v>252782.62</v>
      </c>
      <c r="N482" s="932">
        <v>172184.42</v>
      </c>
      <c r="O482" s="932">
        <v>301322.73</v>
      </c>
      <c r="P482" s="932">
        <v>202865.6</v>
      </c>
      <c r="Q482" s="932">
        <v>355014.8</v>
      </c>
      <c r="R482" s="932">
        <v>222343.87</v>
      </c>
      <c r="S482" s="932">
        <v>389101.76</v>
      </c>
      <c r="T482" s="932">
        <v>240591.92</v>
      </c>
      <c r="U482" s="932">
        <v>421035.85</v>
      </c>
    </row>
    <row r="483" spans="1:21" ht="14.4">
      <c r="A483" s="931">
        <v>3</v>
      </c>
      <c r="B483" s="931" t="s">
        <v>192</v>
      </c>
      <c r="C483" s="931" t="s">
        <v>211</v>
      </c>
      <c r="D483" s="931" t="s">
        <v>481</v>
      </c>
      <c r="E483" s="931" t="s">
        <v>214</v>
      </c>
      <c r="F483" s="931">
        <v>2</v>
      </c>
      <c r="G483" s="931" t="s">
        <v>21</v>
      </c>
      <c r="H483" s="932">
        <v>80454.73</v>
      </c>
      <c r="I483" s="932">
        <v>140795.78</v>
      </c>
      <c r="J483" s="932">
        <v>105020.76</v>
      </c>
      <c r="K483" s="932">
        <v>183786.33</v>
      </c>
      <c r="L483" s="932">
        <v>127236.75</v>
      </c>
      <c r="M483" s="932">
        <v>222664.31</v>
      </c>
      <c r="N483" s="932">
        <v>155230.91</v>
      </c>
      <c r="O483" s="932">
        <v>271654.09000000003</v>
      </c>
      <c r="P483" s="932">
        <v>184100.13</v>
      </c>
      <c r="Q483" s="932">
        <v>322175.23</v>
      </c>
      <c r="R483" s="932">
        <v>202477.02</v>
      </c>
      <c r="S483" s="932">
        <v>354334.79</v>
      </c>
      <c r="T483" s="932">
        <v>219648.14</v>
      </c>
      <c r="U483" s="932">
        <v>384384.24</v>
      </c>
    </row>
    <row r="484" spans="1:21" ht="14.4">
      <c r="A484" s="931">
        <v>3</v>
      </c>
      <c r="B484" s="931" t="s">
        <v>192</v>
      </c>
      <c r="C484" s="931" t="s">
        <v>211</v>
      </c>
      <c r="D484" s="931" t="s">
        <v>481</v>
      </c>
      <c r="E484" s="931" t="s">
        <v>214</v>
      </c>
      <c r="F484" s="931">
        <v>3</v>
      </c>
      <c r="G484" s="931" t="s">
        <v>46</v>
      </c>
      <c r="H484" s="932">
        <v>70787.66</v>
      </c>
      <c r="I484" s="932">
        <v>123878.41</v>
      </c>
      <c r="J484" s="932">
        <v>96688.18</v>
      </c>
      <c r="K484" s="932">
        <v>169204.31</v>
      </c>
      <c r="L484" s="932">
        <v>122407.15</v>
      </c>
      <c r="M484" s="932">
        <v>214212.52</v>
      </c>
      <c r="N484" s="932">
        <v>161310.29999999999</v>
      </c>
      <c r="O484" s="932">
        <v>282293.02</v>
      </c>
      <c r="P484" s="932">
        <v>199962.07</v>
      </c>
      <c r="Q484" s="932">
        <v>349933.62</v>
      </c>
      <c r="R484" s="932">
        <v>225357.52</v>
      </c>
      <c r="S484" s="932">
        <v>394375.66</v>
      </c>
      <c r="T484" s="932">
        <v>250455.05</v>
      </c>
      <c r="U484" s="932">
        <v>438296.33</v>
      </c>
    </row>
    <row r="485" spans="1:21" ht="14.4">
      <c r="A485" s="931">
        <v>3</v>
      </c>
      <c r="B485" s="931" t="s">
        <v>192</v>
      </c>
      <c r="C485" s="931" t="s">
        <v>211</v>
      </c>
      <c r="D485" s="931" t="s">
        <v>481</v>
      </c>
      <c r="E485" s="931" t="s">
        <v>214</v>
      </c>
      <c r="F485" s="931">
        <v>4</v>
      </c>
      <c r="G485" s="931" t="s">
        <v>23</v>
      </c>
      <c r="H485" s="932">
        <v>79606.38</v>
      </c>
      <c r="I485" s="932">
        <v>127370.21</v>
      </c>
      <c r="J485" s="932">
        <v>111448.93</v>
      </c>
      <c r="K485" s="932">
        <v>178318.29</v>
      </c>
      <c r="L485" s="932">
        <v>143291.48000000001</v>
      </c>
      <c r="M485" s="932">
        <v>229266.37</v>
      </c>
      <c r="N485" s="932">
        <v>191055.31</v>
      </c>
      <c r="O485" s="932">
        <v>305688.5</v>
      </c>
      <c r="P485" s="932">
        <v>238819.14</v>
      </c>
      <c r="Q485" s="932">
        <v>382110.62</v>
      </c>
      <c r="R485" s="932">
        <v>270661.69</v>
      </c>
      <c r="S485" s="932">
        <v>433058.71</v>
      </c>
      <c r="T485" s="932">
        <v>302504.24</v>
      </c>
      <c r="U485" s="932">
        <v>484006.79</v>
      </c>
    </row>
    <row r="486" spans="1:21" ht="14.4">
      <c r="A486" s="931">
        <v>3</v>
      </c>
      <c r="B486" s="931" t="s">
        <v>192</v>
      </c>
      <c r="C486" s="931" t="s">
        <v>211</v>
      </c>
      <c r="D486" s="931" t="s">
        <v>481</v>
      </c>
      <c r="E486" s="931" t="s">
        <v>1056</v>
      </c>
      <c r="F486" s="931">
        <v>1</v>
      </c>
      <c r="G486" s="931" t="s">
        <v>171</v>
      </c>
      <c r="H486" s="932">
        <v>90439.11</v>
      </c>
      <c r="I486" s="932">
        <v>158268.45000000001</v>
      </c>
      <c r="J486" s="932">
        <v>116919.16</v>
      </c>
      <c r="K486" s="932">
        <v>204608.54</v>
      </c>
      <c r="L486" s="932">
        <v>139839.91</v>
      </c>
      <c r="M486" s="932">
        <v>244719.84</v>
      </c>
      <c r="N486" s="932">
        <v>166630.79999999999</v>
      </c>
      <c r="O486" s="932">
        <v>291603.90000000002</v>
      </c>
      <c r="P486" s="932">
        <v>196264.61</v>
      </c>
      <c r="Q486" s="932">
        <v>343463.07</v>
      </c>
      <c r="R486" s="932">
        <v>215077.57</v>
      </c>
      <c r="S486" s="932">
        <v>376385.74</v>
      </c>
      <c r="T486" s="932">
        <v>232678.23</v>
      </c>
      <c r="U486" s="932">
        <v>407186.91</v>
      </c>
    </row>
    <row r="487" spans="1:21" ht="14.4">
      <c r="A487" s="931">
        <v>3</v>
      </c>
      <c r="B487" s="931" t="s">
        <v>192</v>
      </c>
      <c r="C487" s="931" t="s">
        <v>211</v>
      </c>
      <c r="D487" s="931" t="s">
        <v>481</v>
      </c>
      <c r="E487" s="931" t="s">
        <v>1056</v>
      </c>
      <c r="F487" s="931">
        <v>2</v>
      </c>
      <c r="G487" s="931" t="s">
        <v>21</v>
      </c>
      <c r="H487" s="932">
        <v>78227.820000000007</v>
      </c>
      <c r="I487" s="932">
        <v>136898.69</v>
      </c>
      <c r="J487" s="932">
        <v>102030.56</v>
      </c>
      <c r="K487" s="932">
        <v>178553.49</v>
      </c>
      <c r="L487" s="932">
        <v>123535.26</v>
      </c>
      <c r="M487" s="932">
        <v>216186.7</v>
      </c>
      <c r="N487" s="932">
        <v>150569.57999999999</v>
      </c>
      <c r="O487" s="932">
        <v>263496.76</v>
      </c>
      <c r="P487" s="932">
        <v>178486.8</v>
      </c>
      <c r="Q487" s="932">
        <v>312351.90000000002</v>
      </c>
      <c r="R487" s="932">
        <v>196256.35</v>
      </c>
      <c r="S487" s="932">
        <v>343448.61</v>
      </c>
      <c r="T487" s="932">
        <v>212836.76</v>
      </c>
      <c r="U487" s="932">
        <v>372464.33</v>
      </c>
    </row>
    <row r="488" spans="1:21" ht="14.4">
      <c r="A488" s="931">
        <v>3</v>
      </c>
      <c r="B488" s="931" t="s">
        <v>192</v>
      </c>
      <c r="C488" s="931" t="s">
        <v>211</v>
      </c>
      <c r="D488" s="931" t="s">
        <v>481</v>
      </c>
      <c r="E488" s="931" t="s">
        <v>1056</v>
      </c>
      <c r="F488" s="931">
        <v>3</v>
      </c>
      <c r="G488" s="931" t="s">
        <v>46</v>
      </c>
      <c r="H488" s="932">
        <v>69055.360000000001</v>
      </c>
      <c r="I488" s="932">
        <v>120846.88</v>
      </c>
      <c r="J488" s="932">
        <v>94390.04</v>
      </c>
      <c r="K488" s="932">
        <v>165182.56</v>
      </c>
      <c r="L488" s="932">
        <v>119552.72</v>
      </c>
      <c r="M488" s="932">
        <v>209217.27</v>
      </c>
      <c r="N488" s="932">
        <v>157604.35</v>
      </c>
      <c r="O488" s="932">
        <v>275807.61</v>
      </c>
      <c r="P488" s="932">
        <v>195417.84</v>
      </c>
      <c r="Q488" s="932">
        <v>341981.22</v>
      </c>
      <c r="R488" s="932">
        <v>220274.03</v>
      </c>
      <c r="S488" s="932">
        <v>385479.55</v>
      </c>
      <c r="T488" s="932">
        <v>244847.98</v>
      </c>
      <c r="U488" s="932">
        <v>428483.97</v>
      </c>
    </row>
    <row r="489" spans="1:21" ht="14.4">
      <c r="A489" s="931">
        <v>3</v>
      </c>
      <c r="B489" s="931" t="s">
        <v>192</v>
      </c>
      <c r="C489" s="931" t="s">
        <v>211</v>
      </c>
      <c r="D489" s="931" t="s">
        <v>481</v>
      </c>
      <c r="E489" s="931" t="s">
        <v>1056</v>
      </c>
      <c r="F489" s="931">
        <v>4</v>
      </c>
      <c r="G489" s="931" t="s">
        <v>23</v>
      </c>
      <c r="H489" s="932">
        <v>77144</v>
      </c>
      <c r="I489" s="932">
        <v>123430.41</v>
      </c>
      <c r="J489" s="932">
        <v>108001.60000000001</v>
      </c>
      <c r="K489" s="932">
        <v>172802.57</v>
      </c>
      <c r="L489" s="932">
        <v>138859.21</v>
      </c>
      <c r="M489" s="932">
        <v>222174.73</v>
      </c>
      <c r="N489" s="932">
        <v>185145.61</v>
      </c>
      <c r="O489" s="932">
        <v>296232.98</v>
      </c>
      <c r="P489" s="932">
        <v>231432.01</v>
      </c>
      <c r="Q489" s="932">
        <v>370291.22</v>
      </c>
      <c r="R489" s="932">
        <v>262289.61</v>
      </c>
      <c r="S489" s="932">
        <v>419663.39</v>
      </c>
      <c r="T489" s="932">
        <v>293147.21000000002</v>
      </c>
      <c r="U489" s="932">
        <v>469035.55</v>
      </c>
    </row>
    <row r="490" spans="1:21" ht="14.4">
      <c r="A490" s="931">
        <v>3</v>
      </c>
      <c r="B490" s="931" t="s">
        <v>192</v>
      </c>
      <c r="C490" s="931" t="s">
        <v>211</v>
      </c>
      <c r="D490" s="931" t="s">
        <v>481</v>
      </c>
      <c r="E490" s="931" t="s">
        <v>747</v>
      </c>
      <c r="F490" s="931">
        <v>1</v>
      </c>
      <c r="G490" s="931" t="s">
        <v>171</v>
      </c>
      <c r="H490" s="932">
        <v>88390.73</v>
      </c>
      <c r="I490" s="932">
        <v>154683.76999999999</v>
      </c>
      <c r="J490" s="932">
        <v>114475.85</v>
      </c>
      <c r="K490" s="932">
        <v>200332.73</v>
      </c>
      <c r="L490" s="932">
        <v>137056.51</v>
      </c>
      <c r="M490" s="932">
        <v>239848.89</v>
      </c>
      <c r="N490" s="932">
        <v>163526.54</v>
      </c>
      <c r="O490" s="932">
        <v>286171.44</v>
      </c>
      <c r="P490" s="932">
        <v>192807.58</v>
      </c>
      <c r="Q490" s="932">
        <v>337413.26</v>
      </c>
      <c r="R490" s="932">
        <v>211397.87</v>
      </c>
      <c r="S490" s="932">
        <v>369946.27</v>
      </c>
      <c r="T490" s="932">
        <v>228873.48</v>
      </c>
      <c r="U490" s="932">
        <v>400528.59</v>
      </c>
    </row>
    <row r="491" spans="1:21" ht="14.4">
      <c r="A491" s="931">
        <v>3</v>
      </c>
      <c r="B491" s="931" t="s">
        <v>192</v>
      </c>
      <c r="C491" s="931" t="s">
        <v>211</v>
      </c>
      <c r="D491" s="931" t="s">
        <v>481</v>
      </c>
      <c r="E491" s="931" t="s">
        <v>747</v>
      </c>
      <c r="F491" s="931">
        <v>2</v>
      </c>
      <c r="G491" s="931" t="s">
        <v>21</v>
      </c>
      <c r="H491" s="932">
        <v>75501.03</v>
      </c>
      <c r="I491" s="932">
        <v>132126.81</v>
      </c>
      <c r="J491" s="932">
        <v>98760.1</v>
      </c>
      <c r="K491" s="932">
        <v>172830.17</v>
      </c>
      <c r="L491" s="932">
        <v>119846.04</v>
      </c>
      <c r="M491" s="932">
        <v>209730.57</v>
      </c>
      <c r="N491" s="932">
        <v>146573.03</v>
      </c>
      <c r="O491" s="932">
        <v>256502.8</v>
      </c>
      <c r="P491" s="932">
        <v>174042.11</v>
      </c>
      <c r="Q491" s="932">
        <v>304573.69</v>
      </c>
      <c r="R491" s="932">
        <v>191531.02</v>
      </c>
      <c r="S491" s="932">
        <v>335179.28999999998</v>
      </c>
      <c r="T491" s="932">
        <v>207929.7</v>
      </c>
      <c r="U491" s="932">
        <v>363876.98</v>
      </c>
    </row>
    <row r="492" spans="1:21" ht="14.4">
      <c r="A492" s="931">
        <v>3</v>
      </c>
      <c r="B492" s="931" t="s">
        <v>192</v>
      </c>
      <c r="C492" s="931" t="s">
        <v>211</v>
      </c>
      <c r="D492" s="931" t="s">
        <v>481</v>
      </c>
      <c r="E492" s="931" t="s">
        <v>747</v>
      </c>
      <c r="F492" s="931">
        <v>3</v>
      </c>
      <c r="G492" s="931" t="s">
        <v>46</v>
      </c>
      <c r="H492" s="932">
        <v>65868.98</v>
      </c>
      <c r="I492" s="932">
        <v>115270.71</v>
      </c>
      <c r="J492" s="932">
        <v>89802.02</v>
      </c>
      <c r="K492" s="932">
        <v>157153.54</v>
      </c>
      <c r="L492" s="932">
        <v>113553.52</v>
      </c>
      <c r="M492" s="932">
        <v>198718.66</v>
      </c>
      <c r="N492" s="932">
        <v>149505.45000000001</v>
      </c>
      <c r="O492" s="932">
        <v>261634.54</v>
      </c>
      <c r="P492" s="932">
        <v>185206.01</v>
      </c>
      <c r="Q492" s="932">
        <v>324110.52</v>
      </c>
      <c r="R492" s="932">
        <v>208633.99</v>
      </c>
      <c r="S492" s="932">
        <v>365109.48</v>
      </c>
      <c r="T492" s="932">
        <v>231764.04</v>
      </c>
      <c r="U492" s="932">
        <v>405587.07</v>
      </c>
    </row>
    <row r="493" spans="1:21" ht="14.4">
      <c r="A493" s="931">
        <v>3</v>
      </c>
      <c r="B493" s="931" t="s">
        <v>192</v>
      </c>
      <c r="C493" s="931" t="s">
        <v>211</v>
      </c>
      <c r="D493" s="931" t="s">
        <v>481</v>
      </c>
      <c r="E493" s="931" t="s">
        <v>747</v>
      </c>
      <c r="F493" s="931">
        <v>4</v>
      </c>
      <c r="G493" s="931" t="s">
        <v>23</v>
      </c>
      <c r="H493" s="932">
        <v>75343.88</v>
      </c>
      <c r="I493" s="932">
        <v>120550.21</v>
      </c>
      <c r="J493" s="932">
        <v>105481.43</v>
      </c>
      <c r="K493" s="932">
        <v>168770.29</v>
      </c>
      <c r="L493" s="932">
        <v>135618.98000000001</v>
      </c>
      <c r="M493" s="932">
        <v>216990.38</v>
      </c>
      <c r="N493" s="932">
        <v>180825.31</v>
      </c>
      <c r="O493" s="932">
        <v>289320.5</v>
      </c>
      <c r="P493" s="932">
        <v>226031.64</v>
      </c>
      <c r="Q493" s="932">
        <v>361650.63</v>
      </c>
      <c r="R493" s="932">
        <v>256169.19</v>
      </c>
      <c r="S493" s="932">
        <v>409870.71</v>
      </c>
      <c r="T493" s="932">
        <v>286306.74</v>
      </c>
      <c r="U493" s="932">
        <v>458090.8</v>
      </c>
    </row>
    <row r="494" spans="1:21" ht="14.4">
      <c r="A494" s="931">
        <v>3</v>
      </c>
      <c r="B494" s="931" t="s">
        <v>192</v>
      </c>
      <c r="C494" s="931" t="s">
        <v>211</v>
      </c>
      <c r="D494" s="931" t="s">
        <v>481</v>
      </c>
      <c r="E494" s="931" t="s">
        <v>215</v>
      </c>
      <c r="F494" s="931">
        <v>1</v>
      </c>
      <c r="G494" s="931" t="s">
        <v>171</v>
      </c>
      <c r="H494" s="932">
        <v>95834.66</v>
      </c>
      <c r="I494" s="932">
        <v>167710.65</v>
      </c>
      <c r="J494" s="932">
        <v>123854.65</v>
      </c>
      <c r="K494" s="932">
        <v>216745.63</v>
      </c>
      <c r="L494" s="932">
        <v>148107.99</v>
      </c>
      <c r="M494" s="932">
        <v>259188.99</v>
      </c>
      <c r="N494" s="932">
        <v>176441.58</v>
      </c>
      <c r="O494" s="932">
        <v>308772.76</v>
      </c>
      <c r="P494" s="932">
        <v>207781.38</v>
      </c>
      <c r="Q494" s="932">
        <v>363617.41</v>
      </c>
      <c r="R494" s="932">
        <v>227677.13</v>
      </c>
      <c r="S494" s="932">
        <v>398434.98</v>
      </c>
      <c r="T494" s="932">
        <v>246274.61</v>
      </c>
      <c r="U494" s="932">
        <v>430980.57</v>
      </c>
    </row>
    <row r="495" spans="1:21" ht="14.4">
      <c r="A495" s="931">
        <v>3</v>
      </c>
      <c r="B495" s="931" t="s">
        <v>192</v>
      </c>
      <c r="C495" s="931" t="s">
        <v>211</v>
      </c>
      <c r="D495" s="931" t="s">
        <v>481</v>
      </c>
      <c r="E495" s="931" t="s">
        <v>215</v>
      </c>
      <c r="F495" s="931">
        <v>2</v>
      </c>
      <c r="G495" s="931" t="s">
        <v>21</v>
      </c>
      <c r="H495" s="932">
        <v>83080.639999999999</v>
      </c>
      <c r="I495" s="932">
        <v>145391.13</v>
      </c>
      <c r="J495" s="932">
        <v>108304.33</v>
      </c>
      <c r="K495" s="932">
        <v>189532.57</v>
      </c>
      <c r="L495" s="932">
        <v>131078.69</v>
      </c>
      <c r="M495" s="932">
        <v>229387.71</v>
      </c>
      <c r="N495" s="932">
        <v>159666.53</v>
      </c>
      <c r="O495" s="932">
        <v>279416.42</v>
      </c>
      <c r="P495" s="932">
        <v>189213.44</v>
      </c>
      <c r="Q495" s="932">
        <v>331123.52</v>
      </c>
      <c r="R495" s="932">
        <v>208019.41</v>
      </c>
      <c r="S495" s="932">
        <v>364033.97</v>
      </c>
      <c r="T495" s="932">
        <v>225551.3</v>
      </c>
      <c r="U495" s="932">
        <v>394714.77</v>
      </c>
    </row>
    <row r="496" spans="1:21" ht="14.4">
      <c r="A496" s="931">
        <v>3</v>
      </c>
      <c r="B496" s="931" t="s">
        <v>192</v>
      </c>
      <c r="C496" s="931" t="s">
        <v>211</v>
      </c>
      <c r="D496" s="931" t="s">
        <v>481</v>
      </c>
      <c r="E496" s="931" t="s">
        <v>215</v>
      </c>
      <c r="F496" s="931">
        <v>3</v>
      </c>
      <c r="G496" s="931" t="s">
        <v>46</v>
      </c>
      <c r="H496" s="932">
        <v>73490.789999999994</v>
      </c>
      <c r="I496" s="932">
        <v>128608.88</v>
      </c>
      <c r="J496" s="932">
        <v>100497.97</v>
      </c>
      <c r="K496" s="932">
        <v>175871.45</v>
      </c>
      <c r="L496" s="932">
        <v>127325.52</v>
      </c>
      <c r="M496" s="932">
        <v>222819.66</v>
      </c>
      <c r="N496" s="932">
        <v>167888.11</v>
      </c>
      <c r="O496" s="932">
        <v>293804.2</v>
      </c>
      <c r="P496" s="932">
        <v>208201.98</v>
      </c>
      <c r="Q496" s="932">
        <v>364353.47</v>
      </c>
      <c r="R496" s="932">
        <v>234709.42</v>
      </c>
      <c r="S496" s="932">
        <v>410741.48</v>
      </c>
      <c r="T496" s="932">
        <v>260922.06</v>
      </c>
      <c r="U496" s="932">
        <v>456613.61</v>
      </c>
    </row>
    <row r="497" spans="1:21" ht="14.4">
      <c r="A497" s="931">
        <v>3</v>
      </c>
      <c r="B497" s="931" t="s">
        <v>192</v>
      </c>
      <c r="C497" s="931" t="s">
        <v>211</v>
      </c>
      <c r="D497" s="931" t="s">
        <v>481</v>
      </c>
      <c r="E497" s="931" t="s">
        <v>215</v>
      </c>
      <c r="F497" s="931">
        <v>4</v>
      </c>
      <c r="G497" s="931" t="s">
        <v>23</v>
      </c>
      <c r="H497" s="932">
        <v>81756.649999999994</v>
      </c>
      <c r="I497" s="932">
        <v>130810.65</v>
      </c>
      <c r="J497" s="932">
        <v>114459.32</v>
      </c>
      <c r="K497" s="932">
        <v>183134.91</v>
      </c>
      <c r="L497" s="932">
        <v>147161.98000000001</v>
      </c>
      <c r="M497" s="932">
        <v>235459.17</v>
      </c>
      <c r="N497" s="932">
        <v>196215.97</v>
      </c>
      <c r="O497" s="932">
        <v>313945.56</v>
      </c>
      <c r="P497" s="932">
        <v>245269.96</v>
      </c>
      <c r="Q497" s="932">
        <v>392431.95</v>
      </c>
      <c r="R497" s="932">
        <v>277972.62</v>
      </c>
      <c r="S497" s="932">
        <v>444756.21</v>
      </c>
      <c r="T497" s="932">
        <v>310675.28999999998</v>
      </c>
      <c r="U497" s="932">
        <v>497080.47</v>
      </c>
    </row>
    <row r="498" spans="1:21" ht="14.4">
      <c r="A498" s="931">
        <v>3</v>
      </c>
      <c r="B498" s="931" t="s">
        <v>192</v>
      </c>
      <c r="C498" s="931" t="s">
        <v>211</v>
      </c>
      <c r="D498" s="931" t="s">
        <v>481</v>
      </c>
      <c r="E498" s="931" t="s">
        <v>1057</v>
      </c>
      <c r="F498" s="931">
        <v>1</v>
      </c>
      <c r="G498" s="931" t="s">
        <v>171</v>
      </c>
      <c r="H498" s="932">
        <v>94843.92</v>
      </c>
      <c r="I498" s="932">
        <v>165976.85999999999</v>
      </c>
      <c r="J498" s="932">
        <v>122602.51</v>
      </c>
      <c r="K498" s="932">
        <v>214554.4</v>
      </c>
      <c r="L498" s="932">
        <v>146629.85</v>
      </c>
      <c r="M498" s="932">
        <v>256602.23999999999</v>
      </c>
      <c r="N498" s="932">
        <v>174710.01</v>
      </c>
      <c r="O498" s="932">
        <v>305742.51</v>
      </c>
      <c r="P498" s="932">
        <v>205769.78</v>
      </c>
      <c r="Q498" s="932">
        <v>360097.11</v>
      </c>
      <c r="R498" s="932">
        <v>225487.93</v>
      </c>
      <c r="S498" s="932">
        <v>394603.88</v>
      </c>
      <c r="T498" s="932">
        <v>243930.93</v>
      </c>
      <c r="U498" s="932">
        <v>426879.12</v>
      </c>
    </row>
    <row r="499" spans="1:21" ht="14.4">
      <c r="A499" s="931">
        <v>3</v>
      </c>
      <c r="B499" s="931" t="s">
        <v>192</v>
      </c>
      <c r="C499" s="931" t="s">
        <v>211</v>
      </c>
      <c r="D499" s="931" t="s">
        <v>481</v>
      </c>
      <c r="E499" s="931" t="s">
        <v>1057</v>
      </c>
      <c r="F499" s="931">
        <v>2</v>
      </c>
      <c r="G499" s="931" t="s">
        <v>21</v>
      </c>
      <c r="H499" s="932">
        <v>82089.91</v>
      </c>
      <c r="I499" s="932">
        <v>143657.32999999999</v>
      </c>
      <c r="J499" s="932">
        <v>107052.2</v>
      </c>
      <c r="K499" s="932">
        <v>187341.35</v>
      </c>
      <c r="L499" s="932">
        <v>129600.55</v>
      </c>
      <c r="M499" s="932">
        <v>226800.96</v>
      </c>
      <c r="N499" s="932">
        <v>157934.95000000001</v>
      </c>
      <c r="O499" s="932">
        <v>276386.17</v>
      </c>
      <c r="P499" s="932">
        <v>187201.84</v>
      </c>
      <c r="Q499" s="932">
        <v>327603.21999999997</v>
      </c>
      <c r="R499" s="932">
        <v>205830.21</v>
      </c>
      <c r="S499" s="932">
        <v>360202.87</v>
      </c>
      <c r="T499" s="932">
        <v>223207.61</v>
      </c>
      <c r="U499" s="932">
        <v>390613.32</v>
      </c>
    </row>
    <row r="500" spans="1:21" ht="14.4">
      <c r="A500" s="931">
        <v>3</v>
      </c>
      <c r="B500" s="931" t="s">
        <v>192</v>
      </c>
      <c r="C500" s="931" t="s">
        <v>211</v>
      </c>
      <c r="D500" s="931" t="s">
        <v>481</v>
      </c>
      <c r="E500" s="931" t="s">
        <v>1057</v>
      </c>
      <c r="F500" s="931">
        <v>3</v>
      </c>
      <c r="G500" s="931" t="s">
        <v>46</v>
      </c>
      <c r="H500" s="932">
        <v>72507.05</v>
      </c>
      <c r="I500" s="932">
        <v>126887.34</v>
      </c>
      <c r="J500" s="932">
        <v>99120.74</v>
      </c>
      <c r="K500" s="932">
        <v>173461.3</v>
      </c>
      <c r="L500" s="932">
        <v>125554.8</v>
      </c>
      <c r="M500" s="932">
        <v>219720.89</v>
      </c>
      <c r="N500" s="932">
        <v>165527.15</v>
      </c>
      <c r="O500" s="932">
        <v>289672.51</v>
      </c>
      <c r="P500" s="932">
        <v>205250.77</v>
      </c>
      <c r="Q500" s="932">
        <v>359188.85</v>
      </c>
      <c r="R500" s="932">
        <v>231364.71</v>
      </c>
      <c r="S500" s="932">
        <v>404888.24</v>
      </c>
      <c r="T500" s="932">
        <v>257183.86</v>
      </c>
      <c r="U500" s="932">
        <v>450071.76</v>
      </c>
    </row>
    <row r="501" spans="1:21" ht="14.4">
      <c r="A501" s="931">
        <v>3</v>
      </c>
      <c r="B501" s="931" t="s">
        <v>192</v>
      </c>
      <c r="C501" s="931" t="s">
        <v>211</v>
      </c>
      <c r="D501" s="931" t="s">
        <v>481</v>
      </c>
      <c r="E501" s="931" t="s">
        <v>1057</v>
      </c>
      <c r="F501" s="931">
        <v>4</v>
      </c>
      <c r="G501" s="931" t="s">
        <v>23</v>
      </c>
      <c r="H501" s="932">
        <v>80904.160000000003</v>
      </c>
      <c r="I501" s="932">
        <v>129446.65</v>
      </c>
      <c r="J501" s="932">
        <v>113265.82</v>
      </c>
      <c r="K501" s="932">
        <v>181225.31</v>
      </c>
      <c r="L501" s="932">
        <v>145627.48000000001</v>
      </c>
      <c r="M501" s="932">
        <v>233003.97</v>
      </c>
      <c r="N501" s="932">
        <v>194169.97</v>
      </c>
      <c r="O501" s="932">
        <v>310671.96000000002</v>
      </c>
      <c r="P501" s="932">
        <v>242712.47</v>
      </c>
      <c r="Q501" s="932">
        <v>388339.95</v>
      </c>
      <c r="R501" s="932">
        <v>275074.13</v>
      </c>
      <c r="S501" s="932">
        <v>440118.61</v>
      </c>
      <c r="T501" s="932">
        <v>307435.78999999998</v>
      </c>
      <c r="U501" s="932">
        <v>491897.27</v>
      </c>
    </row>
    <row r="502" spans="1:21" ht="14.4">
      <c r="A502" s="931">
        <v>3</v>
      </c>
      <c r="B502" s="931" t="s">
        <v>192</v>
      </c>
      <c r="C502" s="931" t="s">
        <v>211</v>
      </c>
      <c r="D502" s="931" t="s">
        <v>481</v>
      </c>
      <c r="E502" s="931" t="s">
        <v>1058</v>
      </c>
      <c r="F502" s="931">
        <v>1</v>
      </c>
      <c r="G502" s="931" t="s">
        <v>171</v>
      </c>
      <c r="H502" s="932">
        <v>97735.85</v>
      </c>
      <c r="I502" s="932">
        <v>171037.74</v>
      </c>
      <c r="J502" s="932">
        <v>126432.04</v>
      </c>
      <c r="K502" s="932">
        <v>221256.07</v>
      </c>
      <c r="L502" s="932">
        <v>151271.73000000001</v>
      </c>
      <c r="M502" s="932">
        <v>264725.53000000003</v>
      </c>
      <c r="N502" s="932">
        <v>180335.4</v>
      </c>
      <c r="O502" s="932">
        <v>315586.95</v>
      </c>
      <c r="P502" s="932">
        <v>212484</v>
      </c>
      <c r="Q502" s="932">
        <v>371847</v>
      </c>
      <c r="R502" s="932">
        <v>232893.97</v>
      </c>
      <c r="S502" s="932">
        <v>407564.44</v>
      </c>
      <c r="T502" s="932">
        <v>252021.13</v>
      </c>
      <c r="U502" s="932">
        <v>441036.98</v>
      </c>
    </row>
    <row r="503" spans="1:21" ht="14.4">
      <c r="A503" s="931">
        <v>3</v>
      </c>
      <c r="B503" s="931" t="s">
        <v>192</v>
      </c>
      <c r="C503" s="931" t="s">
        <v>211</v>
      </c>
      <c r="D503" s="931" t="s">
        <v>481</v>
      </c>
      <c r="E503" s="931" t="s">
        <v>1058</v>
      </c>
      <c r="F503" s="931">
        <v>2</v>
      </c>
      <c r="G503" s="931" t="s">
        <v>21</v>
      </c>
      <c r="H503" s="932">
        <v>84167.75</v>
      </c>
      <c r="I503" s="932">
        <v>147293.56</v>
      </c>
      <c r="J503" s="932">
        <v>109889.15</v>
      </c>
      <c r="K503" s="932">
        <v>192306.01</v>
      </c>
      <c r="L503" s="932">
        <v>133155.45000000001</v>
      </c>
      <c r="M503" s="932">
        <v>233022.04</v>
      </c>
      <c r="N503" s="932">
        <v>162489.60000000001</v>
      </c>
      <c r="O503" s="932">
        <v>284356.8</v>
      </c>
      <c r="P503" s="932">
        <v>192730.88</v>
      </c>
      <c r="Q503" s="932">
        <v>337279.03</v>
      </c>
      <c r="R503" s="932">
        <v>211981.5</v>
      </c>
      <c r="S503" s="932">
        <v>370967.63</v>
      </c>
      <c r="T503" s="932">
        <v>229975.05</v>
      </c>
      <c r="U503" s="932">
        <v>402456.34</v>
      </c>
    </row>
    <row r="504" spans="1:21" ht="14.4">
      <c r="A504" s="931">
        <v>3</v>
      </c>
      <c r="B504" s="931" t="s">
        <v>192</v>
      </c>
      <c r="C504" s="931" t="s">
        <v>211</v>
      </c>
      <c r="D504" s="931" t="s">
        <v>481</v>
      </c>
      <c r="E504" s="931" t="s">
        <v>1058</v>
      </c>
      <c r="F504" s="931">
        <v>3</v>
      </c>
      <c r="G504" s="931" t="s">
        <v>46</v>
      </c>
      <c r="H504" s="932">
        <v>73995.570000000007</v>
      </c>
      <c r="I504" s="932">
        <v>129492.26</v>
      </c>
      <c r="J504" s="932">
        <v>101052.17</v>
      </c>
      <c r="K504" s="932">
        <v>176841.31</v>
      </c>
      <c r="L504" s="932">
        <v>127917.67</v>
      </c>
      <c r="M504" s="932">
        <v>223855.93</v>
      </c>
      <c r="N504" s="932">
        <v>168557.7</v>
      </c>
      <c r="O504" s="932">
        <v>294975.96999999997</v>
      </c>
      <c r="P504" s="932">
        <v>208933.12</v>
      </c>
      <c r="Q504" s="932">
        <v>365632.97</v>
      </c>
      <c r="R504" s="932">
        <v>235458.07</v>
      </c>
      <c r="S504" s="932">
        <v>412051.63</v>
      </c>
      <c r="T504" s="932">
        <v>261669.42</v>
      </c>
      <c r="U504" s="932">
        <v>457921.49</v>
      </c>
    </row>
    <row r="505" spans="1:21" ht="14.4">
      <c r="A505" s="931">
        <v>3</v>
      </c>
      <c r="B505" s="931" t="s">
        <v>192</v>
      </c>
      <c r="C505" s="931" t="s">
        <v>211</v>
      </c>
      <c r="D505" s="931" t="s">
        <v>481</v>
      </c>
      <c r="E505" s="931" t="s">
        <v>1058</v>
      </c>
      <c r="F505" s="931">
        <v>4</v>
      </c>
      <c r="G505" s="931" t="s">
        <v>23</v>
      </c>
      <c r="H505" s="932">
        <v>83347.509999999995</v>
      </c>
      <c r="I505" s="932">
        <v>133356.01</v>
      </c>
      <c r="J505" s="932">
        <v>116686.51</v>
      </c>
      <c r="K505" s="932">
        <v>186698.42</v>
      </c>
      <c r="L505" s="932">
        <v>150025.51</v>
      </c>
      <c r="M505" s="932">
        <v>240040.82</v>
      </c>
      <c r="N505" s="932">
        <v>200034.01</v>
      </c>
      <c r="O505" s="932">
        <v>320054.43</v>
      </c>
      <c r="P505" s="932">
        <v>250042.52</v>
      </c>
      <c r="Q505" s="932">
        <v>400068.03</v>
      </c>
      <c r="R505" s="932">
        <v>283381.52</v>
      </c>
      <c r="S505" s="932">
        <v>453410.44</v>
      </c>
      <c r="T505" s="932">
        <v>316720.52</v>
      </c>
      <c r="U505" s="932">
        <v>506752.84</v>
      </c>
    </row>
    <row r="506" spans="1:21" ht="14.4">
      <c r="A506" s="931">
        <v>3</v>
      </c>
      <c r="B506" s="931" t="s">
        <v>192</v>
      </c>
      <c r="C506" s="931" t="s">
        <v>216</v>
      </c>
      <c r="D506" s="931" t="s">
        <v>482</v>
      </c>
      <c r="E506" s="931" t="s">
        <v>1059</v>
      </c>
      <c r="F506" s="931">
        <v>1</v>
      </c>
      <c r="G506" s="931" t="s">
        <v>171</v>
      </c>
      <c r="H506" s="932">
        <v>97673.07</v>
      </c>
      <c r="I506" s="932">
        <v>170927.87</v>
      </c>
      <c r="J506" s="932">
        <v>126588.17</v>
      </c>
      <c r="K506" s="932">
        <v>221529.29</v>
      </c>
      <c r="L506" s="932">
        <v>151619.39000000001</v>
      </c>
      <c r="M506" s="932">
        <v>265333.93</v>
      </c>
      <c r="N506" s="932">
        <v>180995.73</v>
      </c>
      <c r="O506" s="932">
        <v>316742.53000000003</v>
      </c>
      <c r="P506" s="932">
        <v>213492.66</v>
      </c>
      <c r="Q506" s="932">
        <v>373612.15</v>
      </c>
      <c r="R506" s="932">
        <v>234125.25</v>
      </c>
      <c r="S506" s="932">
        <v>409719.18</v>
      </c>
      <c r="T506" s="932">
        <v>253557.16</v>
      </c>
      <c r="U506" s="932">
        <v>443725.02</v>
      </c>
    </row>
    <row r="507" spans="1:21" ht="14.4">
      <c r="A507" s="931">
        <v>3</v>
      </c>
      <c r="B507" s="931" t="s">
        <v>192</v>
      </c>
      <c r="C507" s="931" t="s">
        <v>216</v>
      </c>
      <c r="D507" s="931" t="s">
        <v>482</v>
      </c>
      <c r="E507" s="931" t="s">
        <v>1059</v>
      </c>
      <c r="F507" s="931">
        <v>2</v>
      </c>
      <c r="G507" s="931" t="s">
        <v>21</v>
      </c>
      <c r="H507" s="932">
        <v>83007.06</v>
      </c>
      <c r="I507" s="932">
        <v>145262.35</v>
      </c>
      <c r="J507" s="932">
        <v>108706.65</v>
      </c>
      <c r="K507" s="932">
        <v>190236.64</v>
      </c>
      <c r="L507" s="932">
        <v>132037.17000000001</v>
      </c>
      <c r="M507" s="932">
        <v>231065.04</v>
      </c>
      <c r="N507" s="932">
        <v>161705.88</v>
      </c>
      <c r="O507" s="932">
        <v>282985.28999999998</v>
      </c>
      <c r="P507" s="932">
        <v>192141.14</v>
      </c>
      <c r="Q507" s="932">
        <v>336247</v>
      </c>
      <c r="R507" s="932">
        <v>211520.58</v>
      </c>
      <c r="S507" s="932">
        <v>370161.01</v>
      </c>
      <c r="T507" s="932">
        <v>229727.14</v>
      </c>
      <c r="U507" s="932">
        <v>402022.5</v>
      </c>
    </row>
    <row r="508" spans="1:21" ht="14.4">
      <c r="A508" s="931">
        <v>3</v>
      </c>
      <c r="B508" s="931" t="s">
        <v>192</v>
      </c>
      <c r="C508" s="931" t="s">
        <v>216</v>
      </c>
      <c r="D508" s="931" t="s">
        <v>482</v>
      </c>
      <c r="E508" s="931" t="s">
        <v>1059</v>
      </c>
      <c r="F508" s="931">
        <v>3</v>
      </c>
      <c r="G508" s="931" t="s">
        <v>46</v>
      </c>
      <c r="H508" s="932">
        <v>72068.11</v>
      </c>
      <c r="I508" s="932">
        <v>126119.19</v>
      </c>
      <c r="J508" s="932">
        <v>98148.05</v>
      </c>
      <c r="K508" s="932">
        <v>171759.09</v>
      </c>
      <c r="L508" s="932">
        <v>124021.44</v>
      </c>
      <c r="M508" s="932">
        <v>217037.52</v>
      </c>
      <c r="N508" s="932">
        <v>163200.95000000001</v>
      </c>
      <c r="O508" s="932">
        <v>285601.65000000002</v>
      </c>
      <c r="P508" s="932">
        <v>202094.44</v>
      </c>
      <c r="Q508" s="932">
        <v>353665.27</v>
      </c>
      <c r="R508" s="932">
        <v>227599.72</v>
      </c>
      <c r="S508" s="932">
        <v>398299.51</v>
      </c>
      <c r="T508" s="932">
        <v>252766.02</v>
      </c>
      <c r="U508" s="932">
        <v>442340.54</v>
      </c>
    </row>
    <row r="509" spans="1:21" ht="14.4">
      <c r="A509" s="931">
        <v>3</v>
      </c>
      <c r="B509" s="931" t="s">
        <v>192</v>
      </c>
      <c r="C509" s="931" t="s">
        <v>216</v>
      </c>
      <c r="D509" s="931" t="s">
        <v>482</v>
      </c>
      <c r="E509" s="931" t="s">
        <v>1059</v>
      </c>
      <c r="F509" s="931">
        <v>4</v>
      </c>
      <c r="G509" s="931" t="s">
        <v>23</v>
      </c>
      <c r="H509" s="932">
        <v>83232.710000000006</v>
      </c>
      <c r="I509" s="932">
        <v>133172.32999999999</v>
      </c>
      <c r="J509" s="932">
        <v>116525.79</v>
      </c>
      <c r="K509" s="932">
        <v>186441.27</v>
      </c>
      <c r="L509" s="932">
        <v>149818.87</v>
      </c>
      <c r="M509" s="932">
        <v>239710.2</v>
      </c>
      <c r="N509" s="932">
        <v>199758.5</v>
      </c>
      <c r="O509" s="932">
        <v>319613.59999999998</v>
      </c>
      <c r="P509" s="932">
        <v>249698.12</v>
      </c>
      <c r="Q509" s="932">
        <v>399517</v>
      </c>
      <c r="R509" s="932">
        <v>282991.2</v>
      </c>
      <c r="S509" s="932">
        <v>452785.93</v>
      </c>
      <c r="T509" s="932">
        <v>316284.28000000003</v>
      </c>
      <c r="U509" s="932">
        <v>506054.86</v>
      </c>
    </row>
    <row r="510" spans="1:21" ht="14.4">
      <c r="A510" s="931">
        <v>3</v>
      </c>
      <c r="B510" s="931" t="s">
        <v>192</v>
      </c>
      <c r="C510" s="931" t="s">
        <v>216</v>
      </c>
      <c r="D510" s="931" t="s">
        <v>482</v>
      </c>
      <c r="E510" s="931" t="s">
        <v>217</v>
      </c>
      <c r="F510" s="931">
        <v>1</v>
      </c>
      <c r="G510" s="931" t="s">
        <v>171</v>
      </c>
      <c r="H510" s="932">
        <v>97186.15</v>
      </c>
      <c r="I510" s="932">
        <v>170075.77</v>
      </c>
      <c r="J510" s="932">
        <v>125943.39</v>
      </c>
      <c r="K510" s="932">
        <v>220400.94</v>
      </c>
      <c r="L510" s="932">
        <v>150837.84</v>
      </c>
      <c r="M510" s="932">
        <v>263966.21999999997</v>
      </c>
      <c r="N510" s="932">
        <v>180048.59</v>
      </c>
      <c r="O510" s="932">
        <v>315085.03000000003</v>
      </c>
      <c r="P510" s="932">
        <v>212362.19</v>
      </c>
      <c r="Q510" s="932">
        <v>371633.83</v>
      </c>
      <c r="R510" s="932">
        <v>232878.3</v>
      </c>
      <c r="S510" s="932">
        <v>407537.02</v>
      </c>
      <c r="T510" s="932">
        <v>252195.02</v>
      </c>
      <c r="U510" s="932">
        <v>441341.28</v>
      </c>
    </row>
    <row r="511" spans="1:21" ht="14.4">
      <c r="A511" s="931">
        <v>3</v>
      </c>
      <c r="B511" s="931" t="s">
        <v>192</v>
      </c>
      <c r="C511" s="931" t="s">
        <v>216</v>
      </c>
      <c r="D511" s="931" t="s">
        <v>482</v>
      </c>
      <c r="E511" s="931" t="s">
        <v>217</v>
      </c>
      <c r="F511" s="931">
        <v>2</v>
      </c>
      <c r="G511" s="931" t="s">
        <v>21</v>
      </c>
      <c r="H511" s="932">
        <v>82657.210000000006</v>
      </c>
      <c r="I511" s="932">
        <v>144650.12</v>
      </c>
      <c r="J511" s="932">
        <v>108229</v>
      </c>
      <c r="K511" s="932">
        <v>189400.75</v>
      </c>
      <c r="L511" s="932">
        <v>131438.63</v>
      </c>
      <c r="M511" s="932">
        <v>230017.6</v>
      </c>
      <c r="N511" s="932">
        <v>160939.01999999999</v>
      </c>
      <c r="O511" s="932">
        <v>281643.28000000003</v>
      </c>
      <c r="P511" s="932">
        <v>191210.22</v>
      </c>
      <c r="Q511" s="932">
        <v>334617.89</v>
      </c>
      <c r="R511" s="932">
        <v>210484.89</v>
      </c>
      <c r="S511" s="932">
        <v>368348.56</v>
      </c>
      <c r="T511" s="932">
        <v>228587.71</v>
      </c>
      <c r="U511" s="932">
        <v>400028.5</v>
      </c>
    </row>
    <row r="512" spans="1:21" ht="14.4">
      <c r="A512" s="931">
        <v>3</v>
      </c>
      <c r="B512" s="931" t="s">
        <v>192</v>
      </c>
      <c r="C512" s="931" t="s">
        <v>216</v>
      </c>
      <c r="D512" s="931" t="s">
        <v>482</v>
      </c>
      <c r="E512" s="931" t="s">
        <v>217</v>
      </c>
      <c r="F512" s="931">
        <v>3</v>
      </c>
      <c r="G512" s="931" t="s">
        <v>46</v>
      </c>
      <c r="H512" s="932">
        <v>71817.48</v>
      </c>
      <c r="I512" s="932">
        <v>125680.6</v>
      </c>
      <c r="J512" s="932">
        <v>97822.86</v>
      </c>
      <c r="K512" s="932">
        <v>171190</v>
      </c>
      <c r="L512" s="932">
        <v>123623.6</v>
      </c>
      <c r="M512" s="932">
        <v>216341.3</v>
      </c>
      <c r="N512" s="932">
        <v>162690.69</v>
      </c>
      <c r="O512" s="932">
        <v>284708.71000000002</v>
      </c>
      <c r="P512" s="932">
        <v>201474.45</v>
      </c>
      <c r="Q512" s="932">
        <v>352580.28</v>
      </c>
      <c r="R512" s="932">
        <v>226910.52</v>
      </c>
      <c r="S512" s="932">
        <v>397093.41</v>
      </c>
      <c r="T512" s="932">
        <v>252010.79</v>
      </c>
      <c r="U512" s="932">
        <v>441018.88</v>
      </c>
    </row>
    <row r="513" spans="1:21" ht="14.4">
      <c r="A513" s="931">
        <v>3</v>
      </c>
      <c r="B513" s="931" t="s">
        <v>192</v>
      </c>
      <c r="C513" s="931" t="s">
        <v>216</v>
      </c>
      <c r="D513" s="931" t="s">
        <v>482</v>
      </c>
      <c r="E513" s="931" t="s">
        <v>217</v>
      </c>
      <c r="F513" s="931">
        <v>4</v>
      </c>
      <c r="G513" s="931" t="s">
        <v>23</v>
      </c>
      <c r="H513" s="932">
        <v>82821.320000000007</v>
      </c>
      <c r="I513" s="932">
        <v>132514.12</v>
      </c>
      <c r="J513" s="932">
        <v>115949.85</v>
      </c>
      <c r="K513" s="932">
        <v>185519.76</v>
      </c>
      <c r="L513" s="932">
        <v>149078.38</v>
      </c>
      <c r="M513" s="932">
        <v>238525.41</v>
      </c>
      <c r="N513" s="932">
        <v>198771.17</v>
      </c>
      <c r="O513" s="932">
        <v>318033.88</v>
      </c>
      <c r="P513" s="932">
        <v>248463.96</v>
      </c>
      <c r="Q513" s="932">
        <v>397542.35</v>
      </c>
      <c r="R513" s="932">
        <v>281592.49</v>
      </c>
      <c r="S513" s="932">
        <v>450548</v>
      </c>
      <c r="T513" s="932">
        <v>314721.02</v>
      </c>
      <c r="U513" s="932">
        <v>503553.64</v>
      </c>
    </row>
    <row r="514" spans="1:21" ht="14.4">
      <c r="A514" s="931">
        <v>3</v>
      </c>
      <c r="B514" s="931" t="s">
        <v>192</v>
      </c>
      <c r="C514" s="931" t="s">
        <v>216</v>
      </c>
      <c r="D514" s="931" t="s">
        <v>482</v>
      </c>
      <c r="E514" s="931" t="s">
        <v>218</v>
      </c>
      <c r="F514" s="931">
        <v>1</v>
      </c>
      <c r="G514" s="931" t="s">
        <v>171</v>
      </c>
      <c r="H514" s="932">
        <v>100132.99</v>
      </c>
      <c r="I514" s="932">
        <v>175232.73</v>
      </c>
      <c r="J514" s="932">
        <v>129755.9</v>
      </c>
      <c r="K514" s="932">
        <v>227072.82</v>
      </c>
      <c r="L514" s="932">
        <v>155399.67999999999</v>
      </c>
      <c r="M514" s="932">
        <v>271949.44</v>
      </c>
      <c r="N514" s="932">
        <v>185487.35999999999</v>
      </c>
      <c r="O514" s="932">
        <v>324602.88</v>
      </c>
      <c r="P514" s="932">
        <v>218770.97</v>
      </c>
      <c r="Q514" s="932">
        <v>382849.2</v>
      </c>
      <c r="R514" s="932">
        <v>239902.91</v>
      </c>
      <c r="S514" s="932">
        <v>419830.09</v>
      </c>
      <c r="T514" s="932">
        <v>259796.93</v>
      </c>
      <c r="U514" s="932">
        <v>454644.64</v>
      </c>
    </row>
    <row r="515" spans="1:21" ht="14.4">
      <c r="A515" s="931">
        <v>3</v>
      </c>
      <c r="B515" s="931" t="s">
        <v>192</v>
      </c>
      <c r="C515" s="931" t="s">
        <v>216</v>
      </c>
      <c r="D515" s="931" t="s">
        <v>482</v>
      </c>
      <c r="E515" s="931" t="s">
        <v>218</v>
      </c>
      <c r="F515" s="931">
        <v>2</v>
      </c>
      <c r="G515" s="931" t="s">
        <v>21</v>
      </c>
      <c r="H515" s="932">
        <v>85192.85</v>
      </c>
      <c r="I515" s="932">
        <v>149087.48000000001</v>
      </c>
      <c r="J515" s="932">
        <v>111540.15</v>
      </c>
      <c r="K515" s="932">
        <v>195195.26</v>
      </c>
      <c r="L515" s="932">
        <v>135451.43</v>
      </c>
      <c r="M515" s="932">
        <v>237040.01</v>
      </c>
      <c r="N515" s="932">
        <v>165836.95000000001</v>
      </c>
      <c r="O515" s="932">
        <v>290214.65999999997</v>
      </c>
      <c r="P515" s="932">
        <v>197020.36</v>
      </c>
      <c r="Q515" s="932">
        <v>344785.63</v>
      </c>
      <c r="R515" s="932">
        <v>216875.72</v>
      </c>
      <c r="S515" s="932">
        <v>379532.52</v>
      </c>
      <c r="T515" s="932">
        <v>235521.5</v>
      </c>
      <c r="U515" s="932">
        <v>412162.63</v>
      </c>
    </row>
    <row r="516" spans="1:21" ht="14.4">
      <c r="A516" s="931">
        <v>3</v>
      </c>
      <c r="B516" s="931" t="s">
        <v>192</v>
      </c>
      <c r="C516" s="931" t="s">
        <v>216</v>
      </c>
      <c r="D516" s="931" t="s">
        <v>482</v>
      </c>
      <c r="E516" s="931" t="s">
        <v>218</v>
      </c>
      <c r="F516" s="931">
        <v>3</v>
      </c>
      <c r="G516" s="931" t="s">
        <v>46</v>
      </c>
      <c r="H516" s="932">
        <v>74044.95</v>
      </c>
      <c r="I516" s="932">
        <v>129578.66</v>
      </c>
      <c r="J516" s="932">
        <v>100864.28</v>
      </c>
      <c r="K516" s="932">
        <v>176512.49</v>
      </c>
      <c r="L516" s="932">
        <v>127473.19</v>
      </c>
      <c r="M516" s="932">
        <v>223078.08</v>
      </c>
      <c r="N516" s="932">
        <v>167762.89000000001</v>
      </c>
      <c r="O516" s="932">
        <v>293585.05</v>
      </c>
      <c r="P516" s="932">
        <v>207761.23</v>
      </c>
      <c r="Q516" s="932">
        <v>363582.15</v>
      </c>
      <c r="R516" s="932">
        <v>233995.15</v>
      </c>
      <c r="S516" s="932">
        <v>409491.51</v>
      </c>
      <c r="T516" s="932">
        <v>259883.76</v>
      </c>
      <c r="U516" s="932">
        <v>454796.58</v>
      </c>
    </row>
    <row r="517" spans="1:21" ht="14.4">
      <c r="A517" s="931">
        <v>3</v>
      </c>
      <c r="B517" s="931" t="s">
        <v>192</v>
      </c>
      <c r="C517" s="931" t="s">
        <v>216</v>
      </c>
      <c r="D517" s="931" t="s">
        <v>482</v>
      </c>
      <c r="E517" s="931" t="s">
        <v>218</v>
      </c>
      <c r="F517" s="931">
        <v>4</v>
      </c>
      <c r="G517" s="931" t="s">
        <v>23</v>
      </c>
      <c r="H517" s="932">
        <v>85334.22</v>
      </c>
      <c r="I517" s="932">
        <v>136534.75</v>
      </c>
      <c r="J517" s="932">
        <v>119467.9</v>
      </c>
      <c r="K517" s="932">
        <v>191148.64</v>
      </c>
      <c r="L517" s="932">
        <v>153601.59</v>
      </c>
      <c r="M517" s="932">
        <v>245762.54</v>
      </c>
      <c r="N517" s="932">
        <v>204802.12</v>
      </c>
      <c r="O517" s="932">
        <v>327683.39</v>
      </c>
      <c r="P517" s="932">
        <v>256002.65</v>
      </c>
      <c r="Q517" s="932">
        <v>409604.24</v>
      </c>
      <c r="R517" s="932">
        <v>290136.33</v>
      </c>
      <c r="S517" s="932">
        <v>464218.14</v>
      </c>
      <c r="T517" s="932">
        <v>324270.02</v>
      </c>
      <c r="U517" s="932">
        <v>518832.04</v>
      </c>
    </row>
    <row r="518" spans="1:21" ht="14.4">
      <c r="A518" s="931">
        <v>3</v>
      </c>
      <c r="B518" s="931" t="s">
        <v>192</v>
      </c>
      <c r="C518" s="931" t="s">
        <v>216</v>
      </c>
      <c r="D518" s="931" t="s">
        <v>482</v>
      </c>
      <c r="E518" s="931" t="s">
        <v>1060</v>
      </c>
      <c r="F518" s="931">
        <v>1</v>
      </c>
      <c r="G518" s="931" t="s">
        <v>171</v>
      </c>
      <c r="H518" s="932">
        <v>97664.6</v>
      </c>
      <c r="I518" s="932">
        <v>170913.05</v>
      </c>
      <c r="J518" s="932">
        <v>126606.87</v>
      </c>
      <c r="K518" s="932">
        <v>221562.02</v>
      </c>
      <c r="L518" s="932">
        <v>151661.85999999999</v>
      </c>
      <c r="M518" s="932">
        <v>265408.25</v>
      </c>
      <c r="N518" s="932">
        <v>181077.08</v>
      </c>
      <c r="O518" s="932">
        <v>316884.89</v>
      </c>
      <c r="P518" s="932">
        <v>213617.31</v>
      </c>
      <c r="Q518" s="932">
        <v>373830.29</v>
      </c>
      <c r="R518" s="932">
        <v>234277.58</v>
      </c>
      <c r="S518" s="932">
        <v>409985.76</v>
      </c>
      <c r="T518" s="932">
        <v>253747.44</v>
      </c>
      <c r="U518" s="932">
        <v>444058.02</v>
      </c>
    </row>
    <row r="519" spans="1:21" ht="14.4">
      <c r="A519" s="931">
        <v>3</v>
      </c>
      <c r="B519" s="931" t="s">
        <v>192</v>
      </c>
      <c r="C519" s="931" t="s">
        <v>216</v>
      </c>
      <c r="D519" s="931" t="s">
        <v>482</v>
      </c>
      <c r="E519" s="931" t="s">
        <v>1060</v>
      </c>
      <c r="F519" s="931">
        <v>2</v>
      </c>
      <c r="G519" s="931" t="s">
        <v>21</v>
      </c>
      <c r="H519" s="932">
        <v>82861.53</v>
      </c>
      <c r="I519" s="932">
        <v>145007.67000000001</v>
      </c>
      <c r="J519" s="932">
        <v>108558.24</v>
      </c>
      <c r="K519" s="932">
        <v>189976.91</v>
      </c>
      <c r="L519" s="932">
        <v>131896.63</v>
      </c>
      <c r="M519" s="932">
        <v>230819.09</v>
      </c>
      <c r="N519" s="932">
        <v>161606.95000000001</v>
      </c>
      <c r="O519" s="932">
        <v>282812.15999999997</v>
      </c>
      <c r="P519" s="932">
        <v>192066.25</v>
      </c>
      <c r="Q519" s="932">
        <v>336115.93</v>
      </c>
      <c r="R519" s="932">
        <v>211461.65</v>
      </c>
      <c r="S519" s="932">
        <v>370057.89</v>
      </c>
      <c r="T519" s="932">
        <v>229694.71</v>
      </c>
      <c r="U519" s="932">
        <v>401965.75</v>
      </c>
    </row>
    <row r="520" spans="1:21" ht="14.4">
      <c r="A520" s="931">
        <v>3</v>
      </c>
      <c r="B520" s="931" t="s">
        <v>192</v>
      </c>
      <c r="C520" s="931" t="s">
        <v>216</v>
      </c>
      <c r="D520" s="931" t="s">
        <v>482</v>
      </c>
      <c r="E520" s="931" t="s">
        <v>1060</v>
      </c>
      <c r="F520" s="931">
        <v>3</v>
      </c>
      <c r="G520" s="931" t="s">
        <v>46</v>
      </c>
      <c r="H520" s="932">
        <v>71826.86</v>
      </c>
      <c r="I520" s="932">
        <v>125697</v>
      </c>
      <c r="J520" s="932">
        <v>97784.63</v>
      </c>
      <c r="K520" s="932">
        <v>171123.1</v>
      </c>
      <c r="L520" s="932">
        <v>123533.91</v>
      </c>
      <c r="M520" s="932">
        <v>216184.34</v>
      </c>
      <c r="N520" s="932">
        <v>162530.71</v>
      </c>
      <c r="O520" s="932">
        <v>284428.74</v>
      </c>
      <c r="P520" s="932">
        <v>201238.82</v>
      </c>
      <c r="Q520" s="932">
        <v>352167.94</v>
      </c>
      <c r="R520" s="932">
        <v>226616.55</v>
      </c>
      <c r="S520" s="932">
        <v>396578.97</v>
      </c>
      <c r="T520" s="932">
        <v>251652.14</v>
      </c>
      <c r="U520" s="932">
        <v>440391.25</v>
      </c>
    </row>
    <row r="521" spans="1:21" ht="14.4">
      <c r="A521" s="931">
        <v>3</v>
      </c>
      <c r="B521" s="931" t="s">
        <v>192</v>
      </c>
      <c r="C521" s="931" t="s">
        <v>216</v>
      </c>
      <c r="D521" s="931" t="s">
        <v>482</v>
      </c>
      <c r="E521" s="931" t="s">
        <v>1060</v>
      </c>
      <c r="F521" s="931">
        <v>4</v>
      </c>
      <c r="G521" s="931" t="s">
        <v>23</v>
      </c>
      <c r="H521" s="932">
        <v>83217.84</v>
      </c>
      <c r="I521" s="932">
        <v>133148.54</v>
      </c>
      <c r="J521" s="932">
        <v>116504.97</v>
      </c>
      <c r="K521" s="932">
        <v>186407.96</v>
      </c>
      <c r="L521" s="932">
        <v>149792.10999999999</v>
      </c>
      <c r="M521" s="932">
        <v>239667.37</v>
      </c>
      <c r="N521" s="932">
        <v>199722.81</v>
      </c>
      <c r="O521" s="932">
        <v>319556.5</v>
      </c>
      <c r="P521" s="932">
        <v>249653.51</v>
      </c>
      <c r="Q521" s="932">
        <v>399445.62</v>
      </c>
      <c r="R521" s="932">
        <v>282940.65000000002</v>
      </c>
      <c r="S521" s="932">
        <v>452705.04</v>
      </c>
      <c r="T521" s="932">
        <v>316227.78000000003</v>
      </c>
      <c r="U521" s="932">
        <v>505964.46</v>
      </c>
    </row>
    <row r="522" spans="1:21" ht="14.4">
      <c r="A522" s="931">
        <v>3</v>
      </c>
      <c r="B522" s="931" t="s">
        <v>192</v>
      </c>
      <c r="C522" s="931" t="s">
        <v>216</v>
      </c>
      <c r="D522" s="931" t="s">
        <v>482</v>
      </c>
      <c r="E522" s="931" t="s">
        <v>219</v>
      </c>
      <c r="F522" s="931">
        <v>1</v>
      </c>
      <c r="G522" s="931" t="s">
        <v>171</v>
      </c>
      <c r="H522" s="932">
        <v>100141.45</v>
      </c>
      <c r="I522" s="932">
        <v>175247.54</v>
      </c>
      <c r="J522" s="932">
        <v>129737.2</v>
      </c>
      <c r="K522" s="932">
        <v>227040.09</v>
      </c>
      <c r="L522" s="932">
        <v>155357.21</v>
      </c>
      <c r="M522" s="932">
        <v>271875.12</v>
      </c>
      <c r="N522" s="932">
        <v>185406.02</v>
      </c>
      <c r="O522" s="932">
        <v>324460.53000000003</v>
      </c>
      <c r="P522" s="932">
        <v>218646.32</v>
      </c>
      <c r="Q522" s="932">
        <v>382631.06</v>
      </c>
      <c r="R522" s="932">
        <v>239750.58</v>
      </c>
      <c r="S522" s="932">
        <v>419563.51</v>
      </c>
      <c r="T522" s="932">
        <v>259606.65</v>
      </c>
      <c r="U522" s="932">
        <v>454311.64</v>
      </c>
    </row>
    <row r="523" spans="1:21" ht="14.4">
      <c r="A523" s="931">
        <v>3</v>
      </c>
      <c r="B523" s="931" t="s">
        <v>192</v>
      </c>
      <c r="C523" s="931" t="s">
        <v>216</v>
      </c>
      <c r="D523" s="931" t="s">
        <v>482</v>
      </c>
      <c r="E523" s="931" t="s">
        <v>219</v>
      </c>
      <c r="F523" s="931">
        <v>2</v>
      </c>
      <c r="G523" s="931" t="s">
        <v>21</v>
      </c>
      <c r="H523" s="932">
        <v>85338.38</v>
      </c>
      <c r="I523" s="932">
        <v>149342.16</v>
      </c>
      <c r="J523" s="932">
        <v>111688.56</v>
      </c>
      <c r="K523" s="932">
        <v>195454.99</v>
      </c>
      <c r="L523" s="932">
        <v>135591.98000000001</v>
      </c>
      <c r="M523" s="932">
        <v>237285.96</v>
      </c>
      <c r="N523" s="932">
        <v>165935.88</v>
      </c>
      <c r="O523" s="932">
        <v>290387.78999999998</v>
      </c>
      <c r="P523" s="932">
        <v>197095.26</v>
      </c>
      <c r="Q523" s="932">
        <v>344916.7</v>
      </c>
      <c r="R523" s="932">
        <v>216934.65</v>
      </c>
      <c r="S523" s="932">
        <v>379635.63</v>
      </c>
      <c r="T523" s="932">
        <v>235553.93</v>
      </c>
      <c r="U523" s="932">
        <v>412219.37</v>
      </c>
    </row>
    <row r="524" spans="1:21" ht="14.4">
      <c r="A524" s="931">
        <v>3</v>
      </c>
      <c r="B524" s="931" t="s">
        <v>192</v>
      </c>
      <c r="C524" s="931" t="s">
        <v>216</v>
      </c>
      <c r="D524" s="931" t="s">
        <v>482</v>
      </c>
      <c r="E524" s="931" t="s">
        <v>219</v>
      </c>
      <c r="F524" s="931">
        <v>3</v>
      </c>
      <c r="G524" s="931" t="s">
        <v>46</v>
      </c>
      <c r="H524" s="932">
        <v>74286.2</v>
      </c>
      <c r="I524" s="932">
        <v>130000.85</v>
      </c>
      <c r="J524" s="932">
        <v>101227.71</v>
      </c>
      <c r="K524" s="932">
        <v>177148.49</v>
      </c>
      <c r="L524" s="932">
        <v>127960.72</v>
      </c>
      <c r="M524" s="932">
        <v>223931.26</v>
      </c>
      <c r="N524" s="932">
        <v>168433.13</v>
      </c>
      <c r="O524" s="932">
        <v>294757.96999999997</v>
      </c>
      <c r="P524" s="932">
        <v>208616.85</v>
      </c>
      <c r="Q524" s="932">
        <v>365079.48</v>
      </c>
      <c r="R524" s="932">
        <v>234978.31</v>
      </c>
      <c r="S524" s="932">
        <v>411212.05</v>
      </c>
      <c r="T524" s="932">
        <v>260997.64</v>
      </c>
      <c r="U524" s="932">
        <v>456745.87</v>
      </c>
    </row>
    <row r="525" spans="1:21" ht="14.4">
      <c r="A525" s="931">
        <v>3</v>
      </c>
      <c r="B525" s="931" t="s">
        <v>192</v>
      </c>
      <c r="C525" s="931" t="s">
        <v>216</v>
      </c>
      <c r="D525" s="931" t="s">
        <v>482</v>
      </c>
      <c r="E525" s="931" t="s">
        <v>219</v>
      </c>
      <c r="F525" s="931">
        <v>4</v>
      </c>
      <c r="G525" s="931" t="s">
        <v>23</v>
      </c>
      <c r="H525" s="932">
        <v>85349.08</v>
      </c>
      <c r="I525" s="932">
        <v>136558.54</v>
      </c>
      <c r="J525" s="932">
        <v>119488.72</v>
      </c>
      <c r="K525" s="932">
        <v>191181.95</v>
      </c>
      <c r="L525" s="932">
        <v>153628.35</v>
      </c>
      <c r="M525" s="932">
        <v>245805.37</v>
      </c>
      <c r="N525" s="932">
        <v>204837.8</v>
      </c>
      <c r="O525" s="932">
        <v>327740.49</v>
      </c>
      <c r="P525" s="932">
        <v>256047.25</v>
      </c>
      <c r="Q525" s="932">
        <v>409675.61</v>
      </c>
      <c r="R525" s="932">
        <v>290186.89</v>
      </c>
      <c r="S525" s="932">
        <v>464299.03</v>
      </c>
      <c r="T525" s="932">
        <v>324326.52</v>
      </c>
      <c r="U525" s="932">
        <v>518922.44</v>
      </c>
    </row>
    <row r="526" spans="1:21" ht="14.4">
      <c r="A526" s="931">
        <v>3</v>
      </c>
      <c r="B526" s="931" t="s">
        <v>192</v>
      </c>
      <c r="C526" s="931" t="s">
        <v>216</v>
      </c>
      <c r="D526" s="931" t="s">
        <v>482</v>
      </c>
      <c r="E526" s="931" t="s">
        <v>1061</v>
      </c>
      <c r="F526" s="931">
        <v>1</v>
      </c>
      <c r="G526" s="931" t="s">
        <v>171</v>
      </c>
      <c r="H526" s="932">
        <v>98159.97</v>
      </c>
      <c r="I526" s="932">
        <v>171779.95</v>
      </c>
      <c r="J526" s="932">
        <v>127232.93</v>
      </c>
      <c r="K526" s="932">
        <v>222657.63</v>
      </c>
      <c r="L526" s="932">
        <v>152400.93</v>
      </c>
      <c r="M526" s="932">
        <v>266701.62</v>
      </c>
      <c r="N526" s="932">
        <v>181942.87</v>
      </c>
      <c r="O526" s="932">
        <v>318400.02</v>
      </c>
      <c r="P526" s="932">
        <v>214623.11</v>
      </c>
      <c r="Q526" s="932">
        <v>375590.45</v>
      </c>
      <c r="R526" s="932">
        <v>235372.18</v>
      </c>
      <c r="S526" s="932">
        <v>411901.31</v>
      </c>
      <c r="T526" s="932">
        <v>254919.28</v>
      </c>
      <c r="U526" s="932">
        <v>446108.74</v>
      </c>
    </row>
    <row r="527" spans="1:21" ht="14.4">
      <c r="A527" s="931">
        <v>3</v>
      </c>
      <c r="B527" s="931" t="s">
        <v>192</v>
      </c>
      <c r="C527" s="931" t="s">
        <v>216</v>
      </c>
      <c r="D527" s="931" t="s">
        <v>482</v>
      </c>
      <c r="E527" s="931" t="s">
        <v>1061</v>
      </c>
      <c r="F527" s="931">
        <v>2</v>
      </c>
      <c r="G527" s="931" t="s">
        <v>21</v>
      </c>
      <c r="H527" s="932">
        <v>83356.899999999994</v>
      </c>
      <c r="I527" s="932">
        <v>145874.57</v>
      </c>
      <c r="J527" s="932">
        <v>109184.3</v>
      </c>
      <c r="K527" s="932">
        <v>191072.53</v>
      </c>
      <c r="L527" s="932">
        <v>132635.70000000001</v>
      </c>
      <c r="M527" s="932">
        <v>232112.47</v>
      </c>
      <c r="N527" s="932">
        <v>162472.73000000001</v>
      </c>
      <c r="O527" s="932">
        <v>284327.28000000003</v>
      </c>
      <c r="P527" s="932">
        <v>193072.05</v>
      </c>
      <c r="Q527" s="932">
        <v>337876.09</v>
      </c>
      <c r="R527" s="932">
        <v>212556.25</v>
      </c>
      <c r="S527" s="932">
        <v>371973.44</v>
      </c>
      <c r="T527" s="932">
        <v>230866.56</v>
      </c>
      <c r="U527" s="932">
        <v>404016.47</v>
      </c>
    </row>
    <row r="528" spans="1:21" ht="14.4">
      <c r="A528" s="931">
        <v>3</v>
      </c>
      <c r="B528" s="931" t="s">
        <v>192</v>
      </c>
      <c r="C528" s="931" t="s">
        <v>216</v>
      </c>
      <c r="D528" s="931" t="s">
        <v>482</v>
      </c>
      <c r="E528" s="931" t="s">
        <v>1061</v>
      </c>
      <c r="F528" s="931">
        <v>3</v>
      </c>
      <c r="G528" s="931" t="s">
        <v>46</v>
      </c>
      <c r="H528" s="932">
        <v>72318.720000000001</v>
      </c>
      <c r="I528" s="932">
        <v>126557.77</v>
      </c>
      <c r="J528" s="932">
        <v>98473.24</v>
      </c>
      <c r="K528" s="932">
        <v>172328.18</v>
      </c>
      <c r="L528" s="932">
        <v>124419.27</v>
      </c>
      <c r="M528" s="932">
        <v>217733.72</v>
      </c>
      <c r="N528" s="932">
        <v>163711.19</v>
      </c>
      <c r="O528" s="932">
        <v>286494.58</v>
      </c>
      <c r="P528" s="932">
        <v>202714.43</v>
      </c>
      <c r="Q528" s="932">
        <v>354750.25</v>
      </c>
      <c r="R528" s="932">
        <v>228288.91</v>
      </c>
      <c r="S528" s="932">
        <v>399505.59</v>
      </c>
      <c r="T528" s="932">
        <v>253521.24</v>
      </c>
      <c r="U528" s="932">
        <v>443662.17</v>
      </c>
    </row>
    <row r="529" spans="1:21" ht="14.4">
      <c r="A529" s="931">
        <v>3</v>
      </c>
      <c r="B529" s="931" t="s">
        <v>192</v>
      </c>
      <c r="C529" s="931" t="s">
        <v>216</v>
      </c>
      <c r="D529" s="931" t="s">
        <v>482</v>
      </c>
      <c r="E529" s="931" t="s">
        <v>1061</v>
      </c>
      <c r="F529" s="931">
        <v>4</v>
      </c>
      <c r="G529" s="931" t="s">
        <v>23</v>
      </c>
      <c r="H529" s="932">
        <v>83644.09</v>
      </c>
      <c r="I529" s="932">
        <v>133830.54</v>
      </c>
      <c r="J529" s="932">
        <v>117101.72</v>
      </c>
      <c r="K529" s="932">
        <v>187362.76</v>
      </c>
      <c r="L529" s="932">
        <v>150559.35999999999</v>
      </c>
      <c r="M529" s="932">
        <v>240894.97</v>
      </c>
      <c r="N529" s="932">
        <v>200745.81</v>
      </c>
      <c r="O529" s="932">
        <v>321193.3</v>
      </c>
      <c r="P529" s="932">
        <v>250932.26</v>
      </c>
      <c r="Q529" s="932">
        <v>401491.62</v>
      </c>
      <c r="R529" s="932">
        <v>284389.89</v>
      </c>
      <c r="S529" s="932">
        <v>455023.84</v>
      </c>
      <c r="T529" s="932">
        <v>317847.53000000003</v>
      </c>
      <c r="U529" s="932">
        <v>508556.05</v>
      </c>
    </row>
    <row r="530" spans="1:21" ht="14.4">
      <c r="A530" s="931">
        <v>3</v>
      </c>
      <c r="B530" s="931" t="s">
        <v>192</v>
      </c>
      <c r="C530" s="931" t="s">
        <v>216</v>
      </c>
      <c r="D530" s="931" t="s">
        <v>482</v>
      </c>
      <c r="E530" s="931" t="s">
        <v>220</v>
      </c>
      <c r="F530" s="931">
        <v>1</v>
      </c>
      <c r="G530" s="931" t="s">
        <v>171</v>
      </c>
      <c r="H530" s="932">
        <v>96203.88</v>
      </c>
      <c r="I530" s="932">
        <v>168356.79</v>
      </c>
      <c r="J530" s="932">
        <v>124672.56</v>
      </c>
      <c r="K530" s="932">
        <v>218176.98</v>
      </c>
      <c r="L530" s="932">
        <v>149317.23000000001</v>
      </c>
      <c r="M530" s="932">
        <v>261305.15</v>
      </c>
      <c r="N530" s="932">
        <v>178235.67</v>
      </c>
      <c r="O530" s="932">
        <v>311912.43</v>
      </c>
      <c r="P530" s="932">
        <v>210225.93</v>
      </c>
      <c r="Q530" s="932">
        <v>367895.38</v>
      </c>
      <c r="R530" s="932">
        <v>230536.76</v>
      </c>
      <c r="S530" s="932">
        <v>403439.34</v>
      </c>
      <c r="T530" s="932">
        <v>249661.05</v>
      </c>
      <c r="U530" s="932">
        <v>436906.83</v>
      </c>
    </row>
    <row r="531" spans="1:21" ht="14.4">
      <c r="A531" s="931">
        <v>3</v>
      </c>
      <c r="B531" s="931" t="s">
        <v>192</v>
      </c>
      <c r="C531" s="931" t="s">
        <v>216</v>
      </c>
      <c r="D531" s="931" t="s">
        <v>482</v>
      </c>
      <c r="E531" s="931" t="s">
        <v>220</v>
      </c>
      <c r="F531" s="931">
        <v>2</v>
      </c>
      <c r="G531" s="931" t="s">
        <v>21</v>
      </c>
      <c r="H531" s="932">
        <v>81812</v>
      </c>
      <c r="I531" s="932">
        <v>143171</v>
      </c>
      <c r="J531" s="932">
        <v>107125.28</v>
      </c>
      <c r="K531" s="932">
        <v>187469.24</v>
      </c>
      <c r="L531" s="932">
        <v>130101.03</v>
      </c>
      <c r="M531" s="932">
        <v>227676.81</v>
      </c>
      <c r="N531" s="932">
        <v>159306.38</v>
      </c>
      <c r="O531" s="932">
        <v>278786.15999999997</v>
      </c>
      <c r="P531" s="932">
        <v>189273.51</v>
      </c>
      <c r="Q531" s="932">
        <v>331228.64</v>
      </c>
      <c r="R531" s="932">
        <v>208354.61</v>
      </c>
      <c r="S531" s="932">
        <v>364620.58</v>
      </c>
      <c r="T531" s="932">
        <v>226276.46</v>
      </c>
      <c r="U531" s="932">
        <v>395983.8</v>
      </c>
    </row>
    <row r="532" spans="1:21" ht="14.4">
      <c r="A532" s="931">
        <v>3</v>
      </c>
      <c r="B532" s="931" t="s">
        <v>192</v>
      </c>
      <c r="C532" s="931" t="s">
        <v>216</v>
      </c>
      <c r="D532" s="931" t="s">
        <v>482</v>
      </c>
      <c r="E532" s="931" t="s">
        <v>220</v>
      </c>
      <c r="F532" s="931">
        <v>3</v>
      </c>
      <c r="G532" s="931" t="s">
        <v>46</v>
      </c>
      <c r="H532" s="932">
        <v>71075</v>
      </c>
      <c r="I532" s="932">
        <v>124381.25</v>
      </c>
      <c r="J532" s="932">
        <v>96809.05</v>
      </c>
      <c r="K532" s="932">
        <v>169415.85</v>
      </c>
      <c r="L532" s="932">
        <v>122340.41</v>
      </c>
      <c r="M532" s="932">
        <v>214095.71</v>
      </c>
      <c r="N532" s="932">
        <v>160999.96</v>
      </c>
      <c r="O532" s="932">
        <v>281749.94</v>
      </c>
      <c r="P532" s="932">
        <v>199378.86</v>
      </c>
      <c r="Q532" s="932">
        <v>348913</v>
      </c>
      <c r="R532" s="932">
        <v>224548.98</v>
      </c>
      <c r="S532" s="932">
        <v>392960.72</v>
      </c>
      <c r="T532" s="932">
        <v>249386.47</v>
      </c>
      <c r="U532" s="932">
        <v>436426.32</v>
      </c>
    </row>
    <row r="533" spans="1:21" ht="14.4">
      <c r="A533" s="931">
        <v>3</v>
      </c>
      <c r="B533" s="931" t="s">
        <v>192</v>
      </c>
      <c r="C533" s="931" t="s">
        <v>216</v>
      </c>
      <c r="D533" s="931" t="s">
        <v>482</v>
      </c>
      <c r="E533" s="931" t="s">
        <v>220</v>
      </c>
      <c r="F533" s="931">
        <v>4</v>
      </c>
      <c r="G533" s="931" t="s">
        <v>23</v>
      </c>
      <c r="H533" s="932">
        <v>81983.69</v>
      </c>
      <c r="I533" s="932">
        <v>131173.91</v>
      </c>
      <c r="J533" s="932">
        <v>114777.17</v>
      </c>
      <c r="K533" s="932">
        <v>183643.47</v>
      </c>
      <c r="L533" s="932">
        <v>147570.65</v>
      </c>
      <c r="M533" s="932">
        <v>236113.04</v>
      </c>
      <c r="N533" s="932">
        <v>196760.86</v>
      </c>
      <c r="O533" s="932">
        <v>314817.38</v>
      </c>
      <c r="P533" s="932">
        <v>245951.08</v>
      </c>
      <c r="Q533" s="932">
        <v>393521.73</v>
      </c>
      <c r="R533" s="932">
        <v>278744.55</v>
      </c>
      <c r="S533" s="932">
        <v>445991.29</v>
      </c>
      <c r="T533" s="932">
        <v>311538.03000000003</v>
      </c>
      <c r="U533" s="932">
        <v>498460.85</v>
      </c>
    </row>
    <row r="534" spans="1:21" ht="14.4">
      <c r="A534" s="931">
        <v>3</v>
      </c>
      <c r="B534" s="931" t="s">
        <v>192</v>
      </c>
      <c r="C534" s="931" t="s">
        <v>216</v>
      </c>
      <c r="D534" s="931" t="s">
        <v>482</v>
      </c>
      <c r="E534" s="931" t="s">
        <v>221</v>
      </c>
      <c r="F534" s="931">
        <v>1</v>
      </c>
      <c r="G534" s="931" t="s">
        <v>171</v>
      </c>
      <c r="H534" s="932">
        <v>96699.25</v>
      </c>
      <c r="I534" s="932">
        <v>169223.67999999999</v>
      </c>
      <c r="J534" s="932">
        <v>125298.63</v>
      </c>
      <c r="K534" s="932">
        <v>219272.6</v>
      </c>
      <c r="L534" s="932">
        <v>150056.29999999999</v>
      </c>
      <c r="M534" s="932">
        <v>262598.52</v>
      </c>
      <c r="N534" s="932">
        <v>179101.46</v>
      </c>
      <c r="O534" s="932">
        <v>313427.55</v>
      </c>
      <c r="P534" s="932">
        <v>211231.73</v>
      </c>
      <c r="Q534" s="932">
        <v>369655.53</v>
      </c>
      <c r="R534" s="932">
        <v>231631.35999999999</v>
      </c>
      <c r="S534" s="932">
        <v>405354.89</v>
      </c>
      <c r="T534" s="932">
        <v>250832.89</v>
      </c>
      <c r="U534" s="932">
        <v>438957.56</v>
      </c>
    </row>
    <row r="535" spans="1:21" ht="14.4">
      <c r="A535" s="931">
        <v>3</v>
      </c>
      <c r="B535" s="931" t="s">
        <v>192</v>
      </c>
      <c r="C535" s="931" t="s">
        <v>216</v>
      </c>
      <c r="D535" s="931" t="s">
        <v>482</v>
      </c>
      <c r="E535" s="931" t="s">
        <v>221</v>
      </c>
      <c r="F535" s="931">
        <v>2</v>
      </c>
      <c r="G535" s="931" t="s">
        <v>21</v>
      </c>
      <c r="H535" s="932">
        <v>82307.37</v>
      </c>
      <c r="I535" s="932">
        <v>144037.9</v>
      </c>
      <c r="J535" s="932">
        <v>107751.35</v>
      </c>
      <c r="K535" s="932">
        <v>188564.86</v>
      </c>
      <c r="L535" s="932">
        <v>130840.1</v>
      </c>
      <c r="M535" s="932">
        <v>228970.18</v>
      </c>
      <c r="N535" s="932">
        <v>160172.16</v>
      </c>
      <c r="O535" s="932">
        <v>280301.28999999998</v>
      </c>
      <c r="P535" s="932">
        <v>190279.31</v>
      </c>
      <c r="Q535" s="932">
        <v>332988.79999999999</v>
      </c>
      <c r="R535" s="932">
        <v>209449.21</v>
      </c>
      <c r="S535" s="932">
        <v>366536.12</v>
      </c>
      <c r="T535" s="932">
        <v>227448.3</v>
      </c>
      <c r="U535" s="932">
        <v>398034.52</v>
      </c>
    </row>
    <row r="536" spans="1:21" ht="14.4">
      <c r="A536" s="931">
        <v>3</v>
      </c>
      <c r="B536" s="931" t="s">
        <v>192</v>
      </c>
      <c r="C536" s="931" t="s">
        <v>216</v>
      </c>
      <c r="D536" s="931" t="s">
        <v>482</v>
      </c>
      <c r="E536" s="931" t="s">
        <v>221</v>
      </c>
      <c r="F536" s="931">
        <v>3</v>
      </c>
      <c r="G536" s="931" t="s">
        <v>46</v>
      </c>
      <c r="H536" s="932">
        <v>71566.87</v>
      </c>
      <c r="I536" s="932">
        <v>125242.02</v>
      </c>
      <c r="J536" s="932">
        <v>97497.67</v>
      </c>
      <c r="K536" s="932">
        <v>170620.92</v>
      </c>
      <c r="L536" s="932">
        <v>123225.77</v>
      </c>
      <c r="M536" s="932">
        <v>215645.1</v>
      </c>
      <c r="N536" s="932">
        <v>162180.45000000001</v>
      </c>
      <c r="O536" s="932">
        <v>283815.78000000003</v>
      </c>
      <c r="P536" s="932">
        <v>200854.46</v>
      </c>
      <c r="Q536" s="932">
        <v>351495.31</v>
      </c>
      <c r="R536" s="932">
        <v>226221.33</v>
      </c>
      <c r="S536" s="932">
        <v>395887.34</v>
      </c>
      <c r="T536" s="932">
        <v>251255.57</v>
      </c>
      <c r="U536" s="932">
        <v>439697.25</v>
      </c>
    </row>
    <row r="537" spans="1:21" ht="14.4">
      <c r="A537" s="931">
        <v>3</v>
      </c>
      <c r="B537" s="931" t="s">
        <v>192</v>
      </c>
      <c r="C537" s="931" t="s">
        <v>216</v>
      </c>
      <c r="D537" s="931" t="s">
        <v>482</v>
      </c>
      <c r="E537" s="931" t="s">
        <v>221</v>
      </c>
      <c r="F537" s="931">
        <v>4</v>
      </c>
      <c r="G537" s="931" t="s">
        <v>23</v>
      </c>
      <c r="H537" s="932">
        <v>82409.94</v>
      </c>
      <c r="I537" s="932">
        <v>131855.91</v>
      </c>
      <c r="J537" s="932">
        <v>115373.92</v>
      </c>
      <c r="K537" s="932">
        <v>184598.27</v>
      </c>
      <c r="L537" s="932">
        <v>148337.89000000001</v>
      </c>
      <c r="M537" s="932">
        <v>237340.64</v>
      </c>
      <c r="N537" s="932">
        <v>197783.86</v>
      </c>
      <c r="O537" s="932">
        <v>316454.18</v>
      </c>
      <c r="P537" s="932">
        <v>247229.82</v>
      </c>
      <c r="Q537" s="932">
        <v>395567.72</v>
      </c>
      <c r="R537" s="932">
        <v>280193.8</v>
      </c>
      <c r="S537" s="932">
        <v>448310.09</v>
      </c>
      <c r="T537" s="932">
        <v>313157.78000000003</v>
      </c>
      <c r="U537" s="932">
        <v>501052.45</v>
      </c>
    </row>
    <row r="538" spans="1:21" ht="14.4">
      <c r="A538" s="931">
        <v>4</v>
      </c>
      <c r="B538" s="931" t="s">
        <v>222</v>
      </c>
      <c r="C538" s="931" t="s">
        <v>223</v>
      </c>
      <c r="D538" s="931" t="s">
        <v>483</v>
      </c>
      <c r="E538" s="931" t="s">
        <v>1062</v>
      </c>
      <c r="F538" s="931">
        <v>1</v>
      </c>
      <c r="G538" s="931" t="s">
        <v>171</v>
      </c>
      <c r="H538" s="932">
        <v>76777.14</v>
      </c>
      <c r="I538" s="932">
        <v>134360</v>
      </c>
      <c r="J538" s="932">
        <v>99276.46</v>
      </c>
      <c r="K538" s="932">
        <v>173733.8</v>
      </c>
      <c r="L538" s="932">
        <v>118751.71</v>
      </c>
      <c r="M538" s="932">
        <v>207815.49</v>
      </c>
      <c r="N538" s="932">
        <v>141522.59</v>
      </c>
      <c r="O538" s="932">
        <v>247664.54</v>
      </c>
      <c r="P538" s="932">
        <v>166710.01999999999</v>
      </c>
      <c r="Q538" s="932">
        <v>291742.53999999998</v>
      </c>
      <c r="R538" s="932">
        <v>182700.32</v>
      </c>
      <c r="S538" s="932">
        <v>319725.57</v>
      </c>
      <c r="T538" s="932">
        <v>197668.12</v>
      </c>
      <c r="U538" s="932">
        <v>345919.2</v>
      </c>
    </row>
    <row r="539" spans="1:21" ht="14.4">
      <c r="A539" s="931">
        <v>4</v>
      </c>
      <c r="B539" s="931" t="s">
        <v>222</v>
      </c>
      <c r="C539" s="931" t="s">
        <v>223</v>
      </c>
      <c r="D539" s="931" t="s">
        <v>483</v>
      </c>
      <c r="E539" s="931" t="s">
        <v>1062</v>
      </c>
      <c r="F539" s="931">
        <v>2</v>
      </c>
      <c r="G539" s="931" t="s">
        <v>21</v>
      </c>
      <c r="H539" s="932">
        <v>66320.009999999995</v>
      </c>
      <c r="I539" s="932">
        <v>116060.03</v>
      </c>
      <c r="J539" s="932">
        <v>86526.62</v>
      </c>
      <c r="K539" s="932">
        <v>151421.57999999999</v>
      </c>
      <c r="L539" s="932">
        <v>104789.23</v>
      </c>
      <c r="M539" s="932">
        <v>183381.15</v>
      </c>
      <c r="N539" s="932">
        <v>127768.58</v>
      </c>
      <c r="O539" s="932">
        <v>223595.01</v>
      </c>
      <c r="P539" s="932">
        <v>151486</v>
      </c>
      <c r="Q539" s="932">
        <v>265100.51</v>
      </c>
      <c r="R539" s="932">
        <v>166582.79</v>
      </c>
      <c r="S539" s="932">
        <v>291519.88</v>
      </c>
      <c r="T539" s="932">
        <v>180676.89</v>
      </c>
      <c r="U539" s="932">
        <v>316184.55</v>
      </c>
    </row>
    <row r="540" spans="1:21" ht="14.4">
      <c r="A540" s="931">
        <v>4</v>
      </c>
      <c r="B540" s="931" t="s">
        <v>222</v>
      </c>
      <c r="C540" s="931" t="s">
        <v>223</v>
      </c>
      <c r="D540" s="931" t="s">
        <v>483</v>
      </c>
      <c r="E540" s="931" t="s">
        <v>1062</v>
      </c>
      <c r="F540" s="931">
        <v>3</v>
      </c>
      <c r="G540" s="931" t="s">
        <v>46</v>
      </c>
      <c r="H540" s="932">
        <v>58469.919999999998</v>
      </c>
      <c r="I540" s="932">
        <v>102322.36</v>
      </c>
      <c r="J540" s="932">
        <v>79899.02</v>
      </c>
      <c r="K540" s="932">
        <v>139823.28</v>
      </c>
      <c r="L540" s="932">
        <v>101180.83</v>
      </c>
      <c r="M540" s="932">
        <v>177066.45</v>
      </c>
      <c r="N540" s="932">
        <v>133366.96</v>
      </c>
      <c r="O540" s="932">
        <v>233392.18</v>
      </c>
      <c r="P540" s="932">
        <v>165349.16</v>
      </c>
      <c r="Q540" s="932">
        <v>289361.03000000003</v>
      </c>
      <c r="R540" s="932">
        <v>186368.51</v>
      </c>
      <c r="S540" s="932">
        <v>326144.89</v>
      </c>
      <c r="T540" s="932">
        <v>207146.16</v>
      </c>
      <c r="U540" s="932">
        <v>362505.78</v>
      </c>
    </row>
    <row r="541" spans="1:21" ht="14.4">
      <c r="A541" s="931">
        <v>4</v>
      </c>
      <c r="B541" s="931" t="s">
        <v>222</v>
      </c>
      <c r="C541" s="931" t="s">
        <v>223</v>
      </c>
      <c r="D541" s="931" t="s">
        <v>483</v>
      </c>
      <c r="E541" s="931" t="s">
        <v>1062</v>
      </c>
      <c r="F541" s="931">
        <v>4</v>
      </c>
      <c r="G541" s="931" t="s">
        <v>23</v>
      </c>
      <c r="H541" s="932">
        <v>65485.42</v>
      </c>
      <c r="I541" s="932">
        <v>104776.67</v>
      </c>
      <c r="J541" s="932">
        <v>91679.58</v>
      </c>
      <c r="K541" s="932">
        <v>146687.34</v>
      </c>
      <c r="L541" s="932">
        <v>117873.75</v>
      </c>
      <c r="M541" s="932">
        <v>188598</v>
      </c>
      <c r="N541" s="932">
        <v>157165</v>
      </c>
      <c r="O541" s="932">
        <v>251464</v>
      </c>
      <c r="P541" s="932">
        <v>196456.25</v>
      </c>
      <c r="Q541" s="932">
        <v>314330.01</v>
      </c>
      <c r="R541" s="932">
        <v>222650.42</v>
      </c>
      <c r="S541" s="932">
        <v>356240.67</v>
      </c>
      <c r="T541" s="932">
        <v>248844.58</v>
      </c>
      <c r="U541" s="932">
        <v>398151.34</v>
      </c>
    </row>
    <row r="542" spans="1:21" ht="14.4">
      <c r="A542" s="931">
        <v>4</v>
      </c>
      <c r="B542" s="931" t="s">
        <v>222</v>
      </c>
      <c r="C542" s="931" t="s">
        <v>223</v>
      </c>
      <c r="D542" s="931" t="s">
        <v>483</v>
      </c>
      <c r="E542" s="931" t="s">
        <v>224</v>
      </c>
      <c r="F542" s="931">
        <v>1</v>
      </c>
      <c r="G542" s="931" t="s">
        <v>171</v>
      </c>
      <c r="H542" s="932">
        <v>81891.55</v>
      </c>
      <c r="I542" s="932">
        <v>143310.21</v>
      </c>
      <c r="J542" s="932">
        <v>105929.37</v>
      </c>
      <c r="K542" s="932">
        <v>185376.41</v>
      </c>
      <c r="L542" s="932">
        <v>126736.69</v>
      </c>
      <c r="M542" s="932">
        <v>221789.21</v>
      </c>
      <c r="N542" s="932">
        <v>151079.92000000001</v>
      </c>
      <c r="O542" s="932">
        <v>264389.86</v>
      </c>
      <c r="P542" s="932">
        <v>178006.97</v>
      </c>
      <c r="Q542" s="932">
        <v>311512.2</v>
      </c>
      <c r="R542" s="932">
        <v>195101.93</v>
      </c>
      <c r="S542" s="932">
        <v>341428.37</v>
      </c>
      <c r="T542" s="932">
        <v>211119.87</v>
      </c>
      <c r="U542" s="932">
        <v>369459.78</v>
      </c>
    </row>
    <row r="543" spans="1:21" ht="14.4">
      <c r="A543" s="931">
        <v>4</v>
      </c>
      <c r="B543" s="931" t="s">
        <v>222</v>
      </c>
      <c r="C543" s="931" t="s">
        <v>223</v>
      </c>
      <c r="D543" s="931" t="s">
        <v>483</v>
      </c>
      <c r="E543" s="931" t="s">
        <v>224</v>
      </c>
      <c r="F543" s="931">
        <v>2</v>
      </c>
      <c r="G543" s="931" t="s">
        <v>21</v>
      </c>
      <c r="H543" s="932">
        <v>70552.490000000005</v>
      </c>
      <c r="I543" s="932">
        <v>123466.86</v>
      </c>
      <c r="J543" s="932">
        <v>92104.24</v>
      </c>
      <c r="K543" s="932">
        <v>161182.43</v>
      </c>
      <c r="L543" s="932">
        <v>111596.65</v>
      </c>
      <c r="M543" s="932">
        <v>195294.15</v>
      </c>
      <c r="N543" s="932">
        <v>136165.93</v>
      </c>
      <c r="O543" s="932">
        <v>238290.38</v>
      </c>
      <c r="P543" s="932">
        <v>161499</v>
      </c>
      <c r="Q543" s="932">
        <v>282623.25</v>
      </c>
      <c r="R543" s="932">
        <v>177625.08</v>
      </c>
      <c r="S543" s="932">
        <v>310843.89</v>
      </c>
      <c r="T543" s="932">
        <v>192695.65</v>
      </c>
      <c r="U543" s="932">
        <v>337217.39</v>
      </c>
    </row>
    <row r="544" spans="1:21" ht="14.4">
      <c r="A544" s="931">
        <v>4</v>
      </c>
      <c r="B544" s="931" t="s">
        <v>222</v>
      </c>
      <c r="C544" s="931" t="s">
        <v>223</v>
      </c>
      <c r="D544" s="931" t="s">
        <v>483</v>
      </c>
      <c r="E544" s="931" t="s">
        <v>224</v>
      </c>
      <c r="F544" s="931">
        <v>3</v>
      </c>
      <c r="G544" s="931" t="s">
        <v>46</v>
      </c>
      <c r="H544" s="932">
        <v>62049.96</v>
      </c>
      <c r="I544" s="932">
        <v>108587.43</v>
      </c>
      <c r="J544" s="932">
        <v>84745.86</v>
      </c>
      <c r="K544" s="932">
        <v>148305.26</v>
      </c>
      <c r="L544" s="932">
        <v>107282.07</v>
      </c>
      <c r="M544" s="932">
        <v>187743.62</v>
      </c>
      <c r="N544" s="932">
        <v>141372</v>
      </c>
      <c r="O544" s="932">
        <v>247400.99</v>
      </c>
      <c r="P544" s="932">
        <v>175240.79</v>
      </c>
      <c r="Q544" s="932">
        <v>306671.39</v>
      </c>
      <c r="R544" s="932">
        <v>197492.39</v>
      </c>
      <c r="S544" s="932">
        <v>345611.69</v>
      </c>
      <c r="T544" s="932">
        <v>219481.91</v>
      </c>
      <c r="U544" s="932">
        <v>384093.35</v>
      </c>
    </row>
    <row r="545" spans="1:21" ht="14.4">
      <c r="A545" s="931">
        <v>4</v>
      </c>
      <c r="B545" s="931" t="s">
        <v>222</v>
      </c>
      <c r="C545" s="931" t="s">
        <v>223</v>
      </c>
      <c r="D545" s="931" t="s">
        <v>483</v>
      </c>
      <c r="E545" s="931" t="s">
        <v>224</v>
      </c>
      <c r="F545" s="931">
        <v>4</v>
      </c>
      <c r="G545" s="931" t="s">
        <v>23</v>
      </c>
      <c r="H545" s="932">
        <v>69837.38</v>
      </c>
      <c r="I545" s="932">
        <v>111739.81</v>
      </c>
      <c r="J545" s="932">
        <v>97772.33</v>
      </c>
      <c r="K545" s="932">
        <v>156435.73000000001</v>
      </c>
      <c r="L545" s="932">
        <v>125707.28</v>
      </c>
      <c r="M545" s="932">
        <v>201131.65</v>
      </c>
      <c r="N545" s="932">
        <v>167609.71</v>
      </c>
      <c r="O545" s="932">
        <v>268175.53999999998</v>
      </c>
      <c r="P545" s="932">
        <v>209512.13</v>
      </c>
      <c r="Q545" s="932">
        <v>335219.42</v>
      </c>
      <c r="R545" s="932">
        <v>237447.08</v>
      </c>
      <c r="S545" s="932">
        <v>379915.34</v>
      </c>
      <c r="T545" s="932">
        <v>265382.03999999998</v>
      </c>
      <c r="U545" s="932">
        <v>424611.26</v>
      </c>
    </row>
    <row r="546" spans="1:21" ht="14.4">
      <c r="A546" s="931">
        <v>4</v>
      </c>
      <c r="B546" s="931" t="s">
        <v>222</v>
      </c>
      <c r="C546" s="931" t="s">
        <v>223</v>
      </c>
      <c r="D546" s="931" t="s">
        <v>483</v>
      </c>
      <c r="E546" s="931" t="s">
        <v>225</v>
      </c>
      <c r="F546" s="931">
        <v>1</v>
      </c>
      <c r="G546" s="931" t="s">
        <v>171</v>
      </c>
      <c r="H546" s="932">
        <v>81891.55</v>
      </c>
      <c r="I546" s="932">
        <v>143310.21</v>
      </c>
      <c r="J546" s="932">
        <v>105929.37</v>
      </c>
      <c r="K546" s="932">
        <v>185376.41</v>
      </c>
      <c r="L546" s="932">
        <v>126736.69</v>
      </c>
      <c r="M546" s="932">
        <v>221789.21</v>
      </c>
      <c r="N546" s="932">
        <v>151079.92000000001</v>
      </c>
      <c r="O546" s="932">
        <v>264389.86</v>
      </c>
      <c r="P546" s="932">
        <v>178006.97</v>
      </c>
      <c r="Q546" s="932">
        <v>311512.2</v>
      </c>
      <c r="R546" s="932">
        <v>195101.93</v>
      </c>
      <c r="S546" s="932">
        <v>341428.37</v>
      </c>
      <c r="T546" s="932">
        <v>211119.87</v>
      </c>
      <c r="U546" s="932">
        <v>369459.78</v>
      </c>
    </row>
    <row r="547" spans="1:21" ht="14.4">
      <c r="A547" s="931">
        <v>4</v>
      </c>
      <c r="B547" s="931" t="s">
        <v>222</v>
      </c>
      <c r="C547" s="931" t="s">
        <v>223</v>
      </c>
      <c r="D547" s="931" t="s">
        <v>483</v>
      </c>
      <c r="E547" s="931" t="s">
        <v>225</v>
      </c>
      <c r="F547" s="931">
        <v>2</v>
      </c>
      <c r="G547" s="931" t="s">
        <v>21</v>
      </c>
      <c r="H547" s="932">
        <v>70552.490000000005</v>
      </c>
      <c r="I547" s="932">
        <v>123466.86</v>
      </c>
      <c r="J547" s="932">
        <v>92104.24</v>
      </c>
      <c r="K547" s="932">
        <v>161182.43</v>
      </c>
      <c r="L547" s="932">
        <v>111596.65</v>
      </c>
      <c r="M547" s="932">
        <v>195294.15</v>
      </c>
      <c r="N547" s="932">
        <v>136165.93</v>
      </c>
      <c r="O547" s="932">
        <v>238290.38</v>
      </c>
      <c r="P547" s="932">
        <v>161499</v>
      </c>
      <c r="Q547" s="932">
        <v>282623.25</v>
      </c>
      <c r="R547" s="932">
        <v>177625.08</v>
      </c>
      <c r="S547" s="932">
        <v>310843.89</v>
      </c>
      <c r="T547" s="932">
        <v>192695.65</v>
      </c>
      <c r="U547" s="932">
        <v>337217.39</v>
      </c>
    </row>
    <row r="548" spans="1:21" ht="14.4">
      <c r="A548" s="931">
        <v>4</v>
      </c>
      <c r="B548" s="931" t="s">
        <v>222</v>
      </c>
      <c r="C548" s="931" t="s">
        <v>223</v>
      </c>
      <c r="D548" s="931" t="s">
        <v>483</v>
      </c>
      <c r="E548" s="931" t="s">
        <v>225</v>
      </c>
      <c r="F548" s="931">
        <v>3</v>
      </c>
      <c r="G548" s="931" t="s">
        <v>46</v>
      </c>
      <c r="H548" s="932">
        <v>62049.96</v>
      </c>
      <c r="I548" s="932">
        <v>108587.43</v>
      </c>
      <c r="J548" s="932">
        <v>84745.86</v>
      </c>
      <c r="K548" s="932">
        <v>148305.26</v>
      </c>
      <c r="L548" s="932">
        <v>107282.07</v>
      </c>
      <c r="M548" s="932">
        <v>187743.62</v>
      </c>
      <c r="N548" s="932">
        <v>141372</v>
      </c>
      <c r="O548" s="932">
        <v>247400.99</v>
      </c>
      <c r="P548" s="932">
        <v>175240.79</v>
      </c>
      <c r="Q548" s="932">
        <v>306671.39</v>
      </c>
      <c r="R548" s="932">
        <v>197492.39</v>
      </c>
      <c r="S548" s="932">
        <v>345611.69</v>
      </c>
      <c r="T548" s="932">
        <v>219481.91</v>
      </c>
      <c r="U548" s="932">
        <v>384093.35</v>
      </c>
    </row>
    <row r="549" spans="1:21" ht="14.4">
      <c r="A549" s="931">
        <v>4</v>
      </c>
      <c r="B549" s="931" t="s">
        <v>222</v>
      </c>
      <c r="C549" s="931" t="s">
        <v>223</v>
      </c>
      <c r="D549" s="931" t="s">
        <v>483</v>
      </c>
      <c r="E549" s="931" t="s">
        <v>225</v>
      </c>
      <c r="F549" s="931">
        <v>4</v>
      </c>
      <c r="G549" s="931" t="s">
        <v>23</v>
      </c>
      <c r="H549" s="932">
        <v>69837.38</v>
      </c>
      <c r="I549" s="932">
        <v>111739.81</v>
      </c>
      <c r="J549" s="932">
        <v>97772.33</v>
      </c>
      <c r="K549" s="932">
        <v>156435.73000000001</v>
      </c>
      <c r="L549" s="932">
        <v>125707.28</v>
      </c>
      <c r="M549" s="932">
        <v>201131.65</v>
      </c>
      <c r="N549" s="932">
        <v>167609.71</v>
      </c>
      <c r="O549" s="932">
        <v>268175.53999999998</v>
      </c>
      <c r="P549" s="932">
        <v>209512.13</v>
      </c>
      <c r="Q549" s="932">
        <v>335219.42</v>
      </c>
      <c r="R549" s="932">
        <v>237447.08</v>
      </c>
      <c r="S549" s="932">
        <v>379915.34</v>
      </c>
      <c r="T549" s="932">
        <v>265382.03999999998</v>
      </c>
      <c r="U549" s="932">
        <v>424611.26</v>
      </c>
    </row>
    <row r="550" spans="1:21" ht="14.4">
      <c r="A550" s="931">
        <v>4</v>
      </c>
      <c r="B550" s="931" t="s">
        <v>222</v>
      </c>
      <c r="C550" s="931" t="s">
        <v>223</v>
      </c>
      <c r="D550" s="931" t="s">
        <v>483</v>
      </c>
      <c r="E550" s="931" t="s">
        <v>1063</v>
      </c>
      <c r="F550" s="931">
        <v>1</v>
      </c>
      <c r="G550" s="931" t="s">
        <v>171</v>
      </c>
      <c r="H550" s="932">
        <v>78167.64</v>
      </c>
      <c r="I550" s="932">
        <v>136793.35999999999</v>
      </c>
      <c r="J550" s="932">
        <v>101087.86</v>
      </c>
      <c r="K550" s="932">
        <v>176903.75</v>
      </c>
      <c r="L550" s="932">
        <v>120927.55</v>
      </c>
      <c r="M550" s="932">
        <v>211623.22</v>
      </c>
      <c r="N550" s="932">
        <v>144129.57999999999</v>
      </c>
      <c r="O550" s="932">
        <v>252226.76</v>
      </c>
      <c r="P550" s="932">
        <v>169794.04</v>
      </c>
      <c r="Q550" s="932">
        <v>297139.57</v>
      </c>
      <c r="R550" s="932">
        <v>186087.27</v>
      </c>
      <c r="S550" s="932">
        <v>325652.71999999997</v>
      </c>
      <c r="T550" s="932">
        <v>201344.07</v>
      </c>
      <c r="U550" s="932">
        <v>352352.13</v>
      </c>
    </row>
    <row r="551" spans="1:21" ht="14.4">
      <c r="A551" s="931">
        <v>4</v>
      </c>
      <c r="B551" s="931" t="s">
        <v>222</v>
      </c>
      <c r="C551" s="931" t="s">
        <v>223</v>
      </c>
      <c r="D551" s="931" t="s">
        <v>483</v>
      </c>
      <c r="E551" s="931" t="s">
        <v>1063</v>
      </c>
      <c r="F551" s="931">
        <v>2</v>
      </c>
      <c r="G551" s="931" t="s">
        <v>21</v>
      </c>
      <c r="H551" s="932">
        <v>67458.53</v>
      </c>
      <c r="I551" s="932">
        <v>118052.42</v>
      </c>
      <c r="J551" s="932">
        <v>88030.79</v>
      </c>
      <c r="K551" s="932">
        <v>154053.88</v>
      </c>
      <c r="L551" s="932">
        <v>106628.63</v>
      </c>
      <c r="M551" s="932">
        <v>186600.1</v>
      </c>
      <c r="N551" s="932">
        <v>130044.14</v>
      </c>
      <c r="O551" s="932">
        <v>227577.25</v>
      </c>
      <c r="P551" s="932">
        <v>154203.18</v>
      </c>
      <c r="Q551" s="932">
        <v>269855.56</v>
      </c>
      <c r="R551" s="932">
        <v>169581.36</v>
      </c>
      <c r="S551" s="932">
        <v>296767.38</v>
      </c>
      <c r="T551" s="932">
        <v>183943.42</v>
      </c>
      <c r="U551" s="932">
        <v>321900.98</v>
      </c>
    </row>
    <row r="552" spans="1:21" ht="14.4">
      <c r="A552" s="931">
        <v>4</v>
      </c>
      <c r="B552" s="931" t="s">
        <v>222</v>
      </c>
      <c r="C552" s="931" t="s">
        <v>223</v>
      </c>
      <c r="D552" s="931" t="s">
        <v>483</v>
      </c>
      <c r="E552" s="931" t="s">
        <v>1063</v>
      </c>
      <c r="F552" s="931">
        <v>3</v>
      </c>
      <c r="G552" s="931" t="s">
        <v>46</v>
      </c>
      <c r="H552" s="932">
        <v>59422.52</v>
      </c>
      <c r="I552" s="932">
        <v>103989.41</v>
      </c>
      <c r="J552" s="932">
        <v>81185.460000000006</v>
      </c>
      <c r="K552" s="932">
        <v>142074.54999999999</v>
      </c>
      <c r="L552" s="932">
        <v>102797.56</v>
      </c>
      <c r="M552" s="932">
        <v>179895.73</v>
      </c>
      <c r="N552" s="932">
        <v>135485.48000000001</v>
      </c>
      <c r="O552" s="932">
        <v>237099.58</v>
      </c>
      <c r="P552" s="932">
        <v>167964.54</v>
      </c>
      <c r="Q552" s="932">
        <v>293937.95</v>
      </c>
      <c r="R552" s="932">
        <v>189307.86</v>
      </c>
      <c r="S552" s="932">
        <v>331288.75</v>
      </c>
      <c r="T552" s="932">
        <v>210403.65</v>
      </c>
      <c r="U552" s="932">
        <v>368206.39</v>
      </c>
    </row>
    <row r="553" spans="1:21" ht="14.4">
      <c r="A553" s="931">
        <v>4</v>
      </c>
      <c r="B553" s="931" t="s">
        <v>222</v>
      </c>
      <c r="C553" s="931" t="s">
        <v>223</v>
      </c>
      <c r="D553" s="931" t="s">
        <v>483</v>
      </c>
      <c r="E553" s="931" t="s">
        <v>1063</v>
      </c>
      <c r="F553" s="931">
        <v>4</v>
      </c>
      <c r="G553" s="931" t="s">
        <v>23</v>
      </c>
      <c r="H553" s="932">
        <v>66667.94</v>
      </c>
      <c r="I553" s="932">
        <v>106668.71</v>
      </c>
      <c r="J553" s="932">
        <v>93335.12</v>
      </c>
      <c r="K553" s="932">
        <v>149336.19</v>
      </c>
      <c r="L553" s="932">
        <v>120002.3</v>
      </c>
      <c r="M553" s="932">
        <v>192003.68</v>
      </c>
      <c r="N553" s="932">
        <v>160003.06</v>
      </c>
      <c r="O553" s="932">
        <v>256004.91</v>
      </c>
      <c r="P553" s="932">
        <v>200003.83</v>
      </c>
      <c r="Q553" s="932">
        <v>320006.13</v>
      </c>
      <c r="R553" s="932">
        <v>226671.01</v>
      </c>
      <c r="S553" s="932">
        <v>362673.62</v>
      </c>
      <c r="T553" s="932">
        <v>253338.18</v>
      </c>
      <c r="U553" s="932">
        <v>405341.1</v>
      </c>
    </row>
    <row r="554" spans="1:21" ht="14.4">
      <c r="A554" s="931">
        <v>4</v>
      </c>
      <c r="B554" s="931" t="s">
        <v>222</v>
      </c>
      <c r="C554" s="931" t="s">
        <v>223</v>
      </c>
      <c r="D554" s="931" t="s">
        <v>483</v>
      </c>
      <c r="E554" s="931" t="s">
        <v>227</v>
      </c>
      <c r="F554" s="931">
        <v>1</v>
      </c>
      <c r="G554" s="931" t="s">
        <v>171</v>
      </c>
      <c r="H554" s="932">
        <v>82339.11</v>
      </c>
      <c r="I554" s="932">
        <v>144093.44</v>
      </c>
      <c r="J554" s="932">
        <v>106522.04</v>
      </c>
      <c r="K554" s="932">
        <v>186413.57</v>
      </c>
      <c r="L554" s="932">
        <v>127455.08</v>
      </c>
      <c r="M554" s="932">
        <v>223046.39</v>
      </c>
      <c r="N554" s="932">
        <v>151950.51999999999</v>
      </c>
      <c r="O554" s="932">
        <v>265913.40999999997</v>
      </c>
      <c r="P554" s="932">
        <v>179046.08</v>
      </c>
      <c r="Q554" s="932">
        <v>313330.64</v>
      </c>
      <c r="R554" s="932">
        <v>196248.1</v>
      </c>
      <c r="S554" s="932">
        <v>343434.18</v>
      </c>
      <c r="T554" s="932">
        <v>212371.94</v>
      </c>
      <c r="U554" s="932">
        <v>371650.89</v>
      </c>
    </row>
    <row r="555" spans="1:21" ht="14.4">
      <c r="A555" s="931">
        <v>4</v>
      </c>
      <c r="B555" s="931" t="s">
        <v>222</v>
      </c>
      <c r="C555" s="931" t="s">
        <v>223</v>
      </c>
      <c r="D555" s="931" t="s">
        <v>483</v>
      </c>
      <c r="E555" s="931" t="s">
        <v>227</v>
      </c>
      <c r="F555" s="931">
        <v>2</v>
      </c>
      <c r="G555" s="931" t="s">
        <v>21</v>
      </c>
      <c r="H555" s="932">
        <v>70874.06</v>
      </c>
      <c r="I555" s="932">
        <v>124029.61</v>
      </c>
      <c r="J555" s="932">
        <v>92543.3</v>
      </c>
      <c r="K555" s="932">
        <v>161950.76999999999</v>
      </c>
      <c r="L555" s="932">
        <v>112146.82</v>
      </c>
      <c r="M555" s="932">
        <v>196256.94</v>
      </c>
      <c r="N555" s="932">
        <v>136870.82</v>
      </c>
      <c r="O555" s="932">
        <v>239523.93</v>
      </c>
      <c r="P555" s="932">
        <v>162354.69</v>
      </c>
      <c r="Q555" s="932">
        <v>284120.71000000002</v>
      </c>
      <c r="R555" s="932">
        <v>178577.07</v>
      </c>
      <c r="S555" s="932">
        <v>312509.87</v>
      </c>
      <c r="T555" s="932">
        <v>193743</v>
      </c>
      <c r="U555" s="932">
        <v>339050.25</v>
      </c>
    </row>
    <row r="556" spans="1:21" ht="14.4">
      <c r="A556" s="931">
        <v>4</v>
      </c>
      <c r="B556" s="931" t="s">
        <v>222</v>
      </c>
      <c r="C556" s="931" t="s">
        <v>223</v>
      </c>
      <c r="D556" s="931" t="s">
        <v>483</v>
      </c>
      <c r="E556" s="931" t="s">
        <v>227</v>
      </c>
      <c r="F556" s="931">
        <v>3</v>
      </c>
      <c r="G556" s="931" t="s">
        <v>46</v>
      </c>
      <c r="H556" s="932">
        <v>62280.33</v>
      </c>
      <c r="I556" s="932">
        <v>108990.57</v>
      </c>
      <c r="J556" s="932">
        <v>85044.78</v>
      </c>
      <c r="K556" s="932">
        <v>148828.35999999999</v>
      </c>
      <c r="L556" s="932">
        <v>107647.75</v>
      </c>
      <c r="M556" s="932">
        <v>188383.57</v>
      </c>
      <c r="N556" s="932">
        <v>141841.01</v>
      </c>
      <c r="O556" s="932">
        <v>248221.77</v>
      </c>
      <c r="P556" s="932">
        <v>175810.68</v>
      </c>
      <c r="Q556" s="932">
        <v>307668.7</v>
      </c>
      <c r="R556" s="932">
        <v>198125.89</v>
      </c>
      <c r="S556" s="932">
        <v>346720.31</v>
      </c>
      <c r="T556" s="932">
        <v>220176.11</v>
      </c>
      <c r="U556" s="932">
        <v>385308.19</v>
      </c>
    </row>
    <row r="557" spans="1:21" ht="14.4">
      <c r="A557" s="931">
        <v>4</v>
      </c>
      <c r="B557" s="931" t="s">
        <v>222</v>
      </c>
      <c r="C557" s="931" t="s">
        <v>223</v>
      </c>
      <c r="D557" s="931" t="s">
        <v>483</v>
      </c>
      <c r="E557" s="931" t="s">
        <v>227</v>
      </c>
      <c r="F557" s="931">
        <v>4</v>
      </c>
      <c r="G557" s="931" t="s">
        <v>23</v>
      </c>
      <c r="H557" s="932">
        <v>70215.520000000004</v>
      </c>
      <c r="I557" s="932">
        <v>112344.83</v>
      </c>
      <c r="J557" s="932">
        <v>98301.72</v>
      </c>
      <c r="K557" s="932">
        <v>157282.76</v>
      </c>
      <c r="L557" s="932">
        <v>126387.93</v>
      </c>
      <c r="M557" s="932">
        <v>202220.69</v>
      </c>
      <c r="N557" s="932">
        <v>168517.24</v>
      </c>
      <c r="O557" s="932">
        <v>269627.59000000003</v>
      </c>
      <c r="P557" s="932">
        <v>210646.55</v>
      </c>
      <c r="Q557" s="932">
        <v>337034.49</v>
      </c>
      <c r="R557" s="932">
        <v>238732.76</v>
      </c>
      <c r="S557" s="932">
        <v>381972.42</v>
      </c>
      <c r="T557" s="932">
        <v>266818.96999999997</v>
      </c>
      <c r="U557" s="932">
        <v>426910.35</v>
      </c>
    </row>
    <row r="558" spans="1:21" ht="14.4">
      <c r="A558" s="931">
        <v>4</v>
      </c>
      <c r="B558" s="931" t="s">
        <v>222</v>
      </c>
      <c r="C558" s="931" t="s">
        <v>223</v>
      </c>
      <c r="D558" s="931" t="s">
        <v>483</v>
      </c>
      <c r="E558" s="931" t="s">
        <v>228</v>
      </c>
      <c r="F558" s="931">
        <v>1</v>
      </c>
      <c r="G558" s="931" t="s">
        <v>171</v>
      </c>
      <c r="H558" s="932">
        <v>81795.929999999993</v>
      </c>
      <c r="I558" s="932">
        <v>143142.88</v>
      </c>
      <c r="J558" s="932">
        <v>105862.58</v>
      </c>
      <c r="K558" s="932">
        <v>185259.51</v>
      </c>
      <c r="L558" s="932">
        <v>126695.32</v>
      </c>
      <c r="M558" s="932">
        <v>221716.81</v>
      </c>
      <c r="N558" s="932">
        <v>151089.54</v>
      </c>
      <c r="O558" s="932">
        <v>264406.7</v>
      </c>
      <c r="P558" s="932">
        <v>178073.58</v>
      </c>
      <c r="Q558" s="932">
        <v>311628.77</v>
      </c>
      <c r="R558" s="932">
        <v>195205.08</v>
      </c>
      <c r="S558" s="932">
        <v>341608.88</v>
      </c>
      <c r="T558" s="932">
        <v>211280.3</v>
      </c>
      <c r="U558" s="932">
        <v>369740.53</v>
      </c>
    </row>
    <row r="559" spans="1:21" ht="14.4">
      <c r="A559" s="931">
        <v>4</v>
      </c>
      <c r="B559" s="931" t="s">
        <v>222</v>
      </c>
      <c r="C559" s="931" t="s">
        <v>223</v>
      </c>
      <c r="D559" s="931" t="s">
        <v>483</v>
      </c>
      <c r="E559" s="931" t="s">
        <v>228</v>
      </c>
      <c r="F559" s="931">
        <v>2</v>
      </c>
      <c r="G559" s="931" t="s">
        <v>21</v>
      </c>
      <c r="H559" s="932">
        <v>70204.899999999994</v>
      </c>
      <c r="I559" s="932">
        <v>122858.57</v>
      </c>
      <c r="J559" s="932">
        <v>91730.22</v>
      </c>
      <c r="K559" s="932">
        <v>160527.89000000001</v>
      </c>
      <c r="L559" s="932">
        <v>111218.84</v>
      </c>
      <c r="M559" s="932">
        <v>194632.97</v>
      </c>
      <c r="N559" s="932">
        <v>135844.13</v>
      </c>
      <c r="O559" s="932">
        <v>237727.23</v>
      </c>
      <c r="P559" s="932">
        <v>161198.76999999999</v>
      </c>
      <c r="Q559" s="932">
        <v>282097.84999999998</v>
      </c>
      <c r="R559" s="932">
        <v>177339.86</v>
      </c>
      <c r="S559" s="932">
        <v>310344.75</v>
      </c>
      <c r="T559" s="932">
        <v>192446.65</v>
      </c>
      <c r="U559" s="932">
        <v>336781.64</v>
      </c>
    </row>
    <row r="560" spans="1:21" ht="14.4">
      <c r="A560" s="931">
        <v>4</v>
      </c>
      <c r="B560" s="931" t="s">
        <v>222</v>
      </c>
      <c r="C560" s="931" t="s">
        <v>223</v>
      </c>
      <c r="D560" s="931" t="s">
        <v>483</v>
      </c>
      <c r="E560" s="931" t="s">
        <v>228</v>
      </c>
      <c r="F560" s="931">
        <v>3</v>
      </c>
      <c r="G560" s="931" t="s">
        <v>46</v>
      </c>
      <c r="H560" s="932">
        <v>61526.96</v>
      </c>
      <c r="I560" s="932">
        <v>107672.17</v>
      </c>
      <c r="J560" s="932">
        <v>83966.46</v>
      </c>
      <c r="K560" s="932">
        <v>146941.29999999999</v>
      </c>
      <c r="L560" s="932">
        <v>106242.71</v>
      </c>
      <c r="M560" s="932">
        <v>185924.74</v>
      </c>
      <c r="N560" s="932">
        <v>139949.06</v>
      </c>
      <c r="O560" s="932">
        <v>244910.85</v>
      </c>
      <c r="P560" s="932">
        <v>173429.36</v>
      </c>
      <c r="Q560" s="932">
        <v>303501.38</v>
      </c>
      <c r="R560" s="932">
        <v>195414.68</v>
      </c>
      <c r="S560" s="932">
        <v>341975.7</v>
      </c>
      <c r="T560" s="932">
        <v>217132.1</v>
      </c>
      <c r="U560" s="932">
        <v>379981.18</v>
      </c>
    </row>
    <row r="561" spans="1:21" ht="14.4">
      <c r="A561" s="931">
        <v>4</v>
      </c>
      <c r="B561" s="931" t="s">
        <v>222</v>
      </c>
      <c r="C561" s="931" t="s">
        <v>223</v>
      </c>
      <c r="D561" s="931" t="s">
        <v>483</v>
      </c>
      <c r="E561" s="931" t="s">
        <v>228</v>
      </c>
      <c r="F561" s="931">
        <v>4</v>
      </c>
      <c r="G561" s="931" t="s">
        <v>23</v>
      </c>
      <c r="H561" s="932">
        <v>69741.16</v>
      </c>
      <c r="I561" s="932">
        <v>111585.85</v>
      </c>
      <c r="J561" s="932">
        <v>97637.62</v>
      </c>
      <c r="K561" s="932">
        <v>156220.19</v>
      </c>
      <c r="L561" s="932">
        <v>125534.08</v>
      </c>
      <c r="M561" s="932">
        <v>200854.53</v>
      </c>
      <c r="N561" s="932">
        <v>167378.76999999999</v>
      </c>
      <c r="O561" s="932">
        <v>267806.03999999998</v>
      </c>
      <c r="P561" s="932">
        <v>209223.47</v>
      </c>
      <c r="Q561" s="932">
        <v>334757.55</v>
      </c>
      <c r="R561" s="932">
        <v>237119.93</v>
      </c>
      <c r="S561" s="932">
        <v>379391.89</v>
      </c>
      <c r="T561" s="932">
        <v>265016.39</v>
      </c>
      <c r="U561" s="932">
        <v>424026.23</v>
      </c>
    </row>
    <row r="562" spans="1:21" ht="14.4">
      <c r="A562" s="931">
        <v>4</v>
      </c>
      <c r="B562" s="931" t="s">
        <v>222</v>
      </c>
      <c r="C562" s="931" t="s">
        <v>223</v>
      </c>
      <c r="D562" s="931" t="s">
        <v>483</v>
      </c>
      <c r="E562" s="931" t="s">
        <v>229</v>
      </c>
      <c r="F562" s="931">
        <v>1</v>
      </c>
      <c r="G562" s="931" t="s">
        <v>171</v>
      </c>
      <c r="H562" s="932">
        <v>80900.81</v>
      </c>
      <c r="I562" s="932">
        <v>141576.41</v>
      </c>
      <c r="J562" s="932">
        <v>104677.24</v>
      </c>
      <c r="K562" s="932">
        <v>183185.18</v>
      </c>
      <c r="L562" s="932">
        <v>125258.55</v>
      </c>
      <c r="M562" s="932">
        <v>219202.46</v>
      </c>
      <c r="N562" s="932">
        <v>149348.35</v>
      </c>
      <c r="O562" s="932">
        <v>261359.6</v>
      </c>
      <c r="P562" s="932">
        <v>175995.37</v>
      </c>
      <c r="Q562" s="932">
        <v>307991.89</v>
      </c>
      <c r="R562" s="932">
        <v>192912.73</v>
      </c>
      <c r="S562" s="932">
        <v>337597.27</v>
      </c>
      <c r="T562" s="932">
        <v>208776.19</v>
      </c>
      <c r="U562" s="932">
        <v>365358.33</v>
      </c>
    </row>
    <row r="563" spans="1:21" ht="14.4">
      <c r="A563" s="931">
        <v>4</v>
      </c>
      <c r="B563" s="931" t="s">
        <v>222</v>
      </c>
      <c r="C563" s="931" t="s">
        <v>223</v>
      </c>
      <c r="D563" s="931" t="s">
        <v>483</v>
      </c>
      <c r="E563" s="931" t="s">
        <v>229</v>
      </c>
      <c r="F563" s="931">
        <v>2</v>
      </c>
      <c r="G563" s="931" t="s">
        <v>21</v>
      </c>
      <c r="H563" s="932">
        <v>69561.75</v>
      </c>
      <c r="I563" s="932">
        <v>121733.07</v>
      </c>
      <c r="J563" s="932">
        <v>90852.11</v>
      </c>
      <c r="K563" s="932">
        <v>158991.20000000001</v>
      </c>
      <c r="L563" s="932">
        <v>110118.51</v>
      </c>
      <c r="M563" s="932">
        <v>192707.4</v>
      </c>
      <c r="N563" s="932">
        <v>134434.35999999999</v>
      </c>
      <c r="O563" s="932">
        <v>235260.12</v>
      </c>
      <c r="P563" s="932">
        <v>159487.4</v>
      </c>
      <c r="Q563" s="932">
        <v>279102.95</v>
      </c>
      <c r="R563" s="932">
        <v>175435.88</v>
      </c>
      <c r="S563" s="932">
        <v>307012.78999999998</v>
      </c>
      <c r="T563" s="932">
        <v>190351.96</v>
      </c>
      <c r="U563" s="932">
        <v>333115.94</v>
      </c>
    </row>
    <row r="564" spans="1:21" ht="14.4">
      <c r="A564" s="931">
        <v>4</v>
      </c>
      <c r="B564" s="931" t="s">
        <v>222</v>
      </c>
      <c r="C564" s="931" t="s">
        <v>223</v>
      </c>
      <c r="D564" s="931" t="s">
        <v>483</v>
      </c>
      <c r="E564" s="931" t="s">
        <v>229</v>
      </c>
      <c r="F564" s="931">
        <v>3</v>
      </c>
      <c r="G564" s="931" t="s">
        <v>46</v>
      </c>
      <c r="H564" s="932">
        <v>61066.22</v>
      </c>
      <c r="I564" s="932">
        <v>106865.89</v>
      </c>
      <c r="J564" s="932">
        <v>83368.63</v>
      </c>
      <c r="K564" s="932">
        <v>145895.10999999999</v>
      </c>
      <c r="L564" s="932">
        <v>105511.34</v>
      </c>
      <c r="M564" s="932">
        <v>184644.85</v>
      </c>
      <c r="N564" s="932">
        <v>139011.03</v>
      </c>
      <c r="O564" s="932">
        <v>243269.3</v>
      </c>
      <c r="P564" s="932">
        <v>172289.58</v>
      </c>
      <c r="Q564" s="932">
        <v>301506.77</v>
      </c>
      <c r="R564" s="932">
        <v>194147.69</v>
      </c>
      <c r="S564" s="932">
        <v>339758.46</v>
      </c>
      <c r="T564" s="932">
        <v>215743.71</v>
      </c>
      <c r="U564" s="932">
        <v>377551.5</v>
      </c>
    </row>
    <row r="565" spans="1:21" ht="14.4">
      <c r="A565" s="931">
        <v>4</v>
      </c>
      <c r="B565" s="931" t="s">
        <v>222</v>
      </c>
      <c r="C565" s="931" t="s">
        <v>223</v>
      </c>
      <c r="D565" s="931" t="s">
        <v>483</v>
      </c>
      <c r="E565" s="931" t="s">
        <v>229</v>
      </c>
      <c r="F565" s="931">
        <v>4</v>
      </c>
      <c r="G565" s="931" t="s">
        <v>23</v>
      </c>
      <c r="H565" s="932">
        <v>68984.88</v>
      </c>
      <c r="I565" s="932">
        <v>110375.81</v>
      </c>
      <c r="J565" s="932">
        <v>96578.83</v>
      </c>
      <c r="K565" s="932">
        <v>154526.13</v>
      </c>
      <c r="L565" s="932">
        <v>124172.78</v>
      </c>
      <c r="M565" s="932">
        <v>198676.45</v>
      </c>
      <c r="N565" s="932">
        <v>165563.71</v>
      </c>
      <c r="O565" s="932">
        <v>264901.94</v>
      </c>
      <c r="P565" s="932">
        <v>206954.64</v>
      </c>
      <c r="Q565" s="932">
        <v>331127.42</v>
      </c>
      <c r="R565" s="932">
        <v>234548.59</v>
      </c>
      <c r="S565" s="932">
        <v>375277.75</v>
      </c>
      <c r="T565" s="932">
        <v>262142.54</v>
      </c>
      <c r="U565" s="932">
        <v>419428.07</v>
      </c>
    </row>
    <row r="566" spans="1:21" ht="14.4">
      <c r="A566" s="931">
        <v>4</v>
      </c>
      <c r="B566" s="931" t="s">
        <v>222</v>
      </c>
      <c r="C566" s="931" t="s">
        <v>223</v>
      </c>
      <c r="D566" s="931" t="s">
        <v>483</v>
      </c>
      <c r="E566" s="931" t="s">
        <v>1064</v>
      </c>
      <c r="F566" s="931">
        <v>1</v>
      </c>
      <c r="G566" s="931" t="s">
        <v>171</v>
      </c>
      <c r="H566" s="932">
        <v>76872.759999999995</v>
      </c>
      <c r="I566" s="932">
        <v>134527.32999999999</v>
      </c>
      <c r="J566" s="932">
        <v>99343.26</v>
      </c>
      <c r="K566" s="932">
        <v>173850.71</v>
      </c>
      <c r="L566" s="932">
        <v>118793.08</v>
      </c>
      <c r="M566" s="932">
        <v>207887.88</v>
      </c>
      <c r="N566" s="932">
        <v>141512.97</v>
      </c>
      <c r="O566" s="932">
        <v>247647.71</v>
      </c>
      <c r="P566" s="932">
        <v>166643.41</v>
      </c>
      <c r="Q566" s="932">
        <v>291625.96999999997</v>
      </c>
      <c r="R566" s="932">
        <v>182597.18</v>
      </c>
      <c r="S566" s="932">
        <v>319545.06</v>
      </c>
      <c r="T566" s="932">
        <v>197507.69</v>
      </c>
      <c r="U566" s="932">
        <v>345638.46</v>
      </c>
    </row>
    <row r="567" spans="1:21" ht="14.4">
      <c r="A567" s="931">
        <v>4</v>
      </c>
      <c r="B567" s="931" t="s">
        <v>222</v>
      </c>
      <c r="C567" s="931" t="s">
        <v>223</v>
      </c>
      <c r="D567" s="931" t="s">
        <v>483</v>
      </c>
      <c r="E567" s="931" t="s">
        <v>1064</v>
      </c>
      <c r="F567" s="931">
        <v>2</v>
      </c>
      <c r="G567" s="931" t="s">
        <v>21</v>
      </c>
      <c r="H567" s="932">
        <v>66667.61</v>
      </c>
      <c r="I567" s="932">
        <v>116668.32</v>
      </c>
      <c r="J567" s="932">
        <v>86900.64</v>
      </c>
      <c r="K567" s="932">
        <v>152076.13</v>
      </c>
      <c r="L567" s="932">
        <v>105167.05</v>
      </c>
      <c r="M567" s="932">
        <v>184042.33</v>
      </c>
      <c r="N567" s="932">
        <v>128090.38</v>
      </c>
      <c r="O567" s="932">
        <v>224158.17</v>
      </c>
      <c r="P567" s="932">
        <v>151786.23999999999</v>
      </c>
      <c r="Q567" s="932">
        <v>265625.92</v>
      </c>
      <c r="R567" s="932">
        <v>166868.01999999999</v>
      </c>
      <c r="S567" s="932">
        <v>292019.03000000003</v>
      </c>
      <c r="T567" s="932">
        <v>180925.89</v>
      </c>
      <c r="U567" s="932">
        <v>316620.31</v>
      </c>
    </row>
    <row r="568" spans="1:21" ht="14.4">
      <c r="A568" s="931">
        <v>4</v>
      </c>
      <c r="B568" s="931" t="s">
        <v>222</v>
      </c>
      <c r="C568" s="931" t="s">
        <v>223</v>
      </c>
      <c r="D568" s="931" t="s">
        <v>483</v>
      </c>
      <c r="E568" s="931" t="s">
        <v>1064</v>
      </c>
      <c r="F568" s="931">
        <v>3</v>
      </c>
      <c r="G568" s="931" t="s">
        <v>46</v>
      </c>
      <c r="H568" s="932">
        <v>58992.92</v>
      </c>
      <c r="I568" s="932">
        <v>103237.62</v>
      </c>
      <c r="J568" s="932">
        <v>80678.42</v>
      </c>
      <c r="K568" s="932">
        <v>141187.24</v>
      </c>
      <c r="L568" s="932">
        <v>102220.19</v>
      </c>
      <c r="M568" s="932">
        <v>178885.33</v>
      </c>
      <c r="N568" s="932">
        <v>134789.9</v>
      </c>
      <c r="O568" s="932">
        <v>235882.33</v>
      </c>
      <c r="P568" s="932">
        <v>167160.6</v>
      </c>
      <c r="Q568" s="932">
        <v>292531.05</v>
      </c>
      <c r="R568" s="932">
        <v>188446.22</v>
      </c>
      <c r="S568" s="932">
        <v>329780.89</v>
      </c>
      <c r="T568" s="932">
        <v>209495.97</v>
      </c>
      <c r="U568" s="932">
        <v>366617.95</v>
      </c>
    </row>
    <row r="569" spans="1:21" ht="14.4">
      <c r="A569" s="931">
        <v>4</v>
      </c>
      <c r="B569" s="931" t="s">
        <v>222</v>
      </c>
      <c r="C569" s="931" t="s">
        <v>223</v>
      </c>
      <c r="D569" s="931" t="s">
        <v>483</v>
      </c>
      <c r="E569" s="931" t="s">
        <v>1064</v>
      </c>
      <c r="F569" s="931">
        <v>4</v>
      </c>
      <c r="G569" s="931" t="s">
        <v>23</v>
      </c>
      <c r="H569" s="932">
        <v>65581.64</v>
      </c>
      <c r="I569" s="932">
        <v>104930.63</v>
      </c>
      <c r="J569" s="932">
        <v>91814.3</v>
      </c>
      <c r="K569" s="932">
        <v>146902.88</v>
      </c>
      <c r="L569" s="932">
        <v>118046.96</v>
      </c>
      <c r="M569" s="932">
        <v>188875.13</v>
      </c>
      <c r="N569" s="932">
        <v>157395.94</v>
      </c>
      <c r="O569" s="932">
        <v>251833.51</v>
      </c>
      <c r="P569" s="932">
        <v>196744.93</v>
      </c>
      <c r="Q569" s="932">
        <v>314791.89</v>
      </c>
      <c r="R569" s="932">
        <v>222977.58</v>
      </c>
      <c r="S569" s="932">
        <v>356764.14</v>
      </c>
      <c r="T569" s="932">
        <v>249210.23999999999</v>
      </c>
      <c r="U569" s="932">
        <v>398736.39</v>
      </c>
    </row>
    <row r="570" spans="1:21" ht="14.4">
      <c r="A570" s="931">
        <v>4</v>
      </c>
      <c r="B570" s="931" t="s">
        <v>222</v>
      </c>
      <c r="C570" s="931" t="s">
        <v>223</v>
      </c>
      <c r="D570" s="931" t="s">
        <v>483</v>
      </c>
      <c r="E570" s="931" t="s">
        <v>230</v>
      </c>
      <c r="F570" s="931">
        <v>1</v>
      </c>
      <c r="G570" s="931" t="s">
        <v>171</v>
      </c>
      <c r="H570" s="932">
        <v>78758.62</v>
      </c>
      <c r="I570" s="932">
        <v>137827.59</v>
      </c>
      <c r="J570" s="932">
        <v>101780.72</v>
      </c>
      <c r="K570" s="932">
        <v>178116.26</v>
      </c>
      <c r="L570" s="932">
        <v>121707.99</v>
      </c>
      <c r="M570" s="932">
        <v>212988.98</v>
      </c>
      <c r="N570" s="932">
        <v>144985.74</v>
      </c>
      <c r="O570" s="932">
        <v>253725.05</v>
      </c>
      <c r="P570" s="932">
        <v>170733.23</v>
      </c>
      <c r="Q570" s="932">
        <v>298783.15000000002</v>
      </c>
      <c r="R570" s="932">
        <v>187078.72</v>
      </c>
      <c r="S570" s="932">
        <v>327387.76</v>
      </c>
      <c r="T570" s="932">
        <v>202355.49</v>
      </c>
      <c r="U570" s="932">
        <v>354122.1</v>
      </c>
    </row>
    <row r="571" spans="1:21" ht="14.4">
      <c r="A571" s="931">
        <v>4</v>
      </c>
      <c r="B571" s="931" t="s">
        <v>222</v>
      </c>
      <c r="C571" s="931" t="s">
        <v>223</v>
      </c>
      <c r="D571" s="931" t="s">
        <v>483</v>
      </c>
      <c r="E571" s="931" t="s">
        <v>230</v>
      </c>
      <c r="F571" s="931">
        <v>2</v>
      </c>
      <c r="G571" s="931" t="s">
        <v>21</v>
      </c>
      <c r="H571" s="932">
        <v>68301.490000000005</v>
      </c>
      <c r="I571" s="932">
        <v>119527.61</v>
      </c>
      <c r="J571" s="932">
        <v>89030.88</v>
      </c>
      <c r="K571" s="932">
        <v>155804.04</v>
      </c>
      <c r="L571" s="932">
        <v>107745.51</v>
      </c>
      <c r="M571" s="932">
        <v>188554.65</v>
      </c>
      <c r="N571" s="932">
        <v>131231.73000000001</v>
      </c>
      <c r="O571" s="932">
        <v>229655.52</v>
      </c>
      <c r="P571" s="932">
        <v>155509.21</v>
      </c>
      <c r="Q571" s="932">
        <v>272141.12</v>
      </c>
      <c r="R571" s="932">
        <v>170961.18</v>
      </c>
      <c r="S571" s="932">
        <v>299182.07</v>
      </c>
      <c r="T571" s="932">
        <v>185364.26</v>
      </c>
      <c r="U571" s="932">
        <v>324387.45</v>
      </c>
    </row>
    <row r="572" spans="1:21" ht="14.4">
      <c r="A572" s="931">
        <v>4</v>
      </c>
      <c r="B572" s="931" t="s">
        <v>222</v>
      </c>
      <c r="C572" s="931" t="s">
        <v>223</v>
      </c>
      <c r="D572" s="931" t="s">
        <v>483</v>
      </c>
      <c r="E572" s="931" t="s">
        <v>230</v>
      </c>
      <c r="F572" s="931">
        <v>3</v>
      </c>
      <c r="G572" s="931" t="s">
        <v>46</v>
      </c>
      <c r="H572" s="932">
        <v>60437.39</v>
      </c>
      <c r="I572" s="932">
        <v>105765.44</v>
      </c>
      <c r="J572" s="932">
        <v>82653.48</v>
      </c>
      <c r="K572" s="932">
        <v>144643.59</v>
      </c>
      <c r="L572" s="932">
        <v>104722.28</v>
      </c>
      <c r="M572" s="932">
        <v>183263.99</v>
      </c>
      <c r="N572" s="932">
        <v>138088.9</v>
      </c>
      <c r="O572" s="932">
        <v>241655.57</v>
      </c>
      <c r="P572" s="932">
        <v>171251.58</v>
      </c>
      <c r="Q572" s="932">
        <v>299690.27</v>
      </c>
      <c r="R572" s="932">
        <v>193057.92000000001</v>
      </c>
      <c r="S572" s="932">
        <v>337851.36</v>
      </c>
      <c r="T572" s="932">
        <v>214622.56</v>
      </c>
      <c r="U572" s="932">
        <v>375589.48</v>
      </c>
    </row>
    <row r="573" spans="1:21" ht="14.4">
      <c r="A573" s="931">
        <v>4</v>
      </c>
      <c r="B573" s="931" t="s">
        <v>222</v>
      </c>
      <c r="C573" s="931" t="s">
        <v>223</v>
      </c>
      <c r="D573" s="931" t="s">
        <v>483</v>
      </c>
      <c r="E573" s="931" t="s">
        <v>230</v>
      </c>
      <c r="F573" s="931">
        <v>4</v>
      </c>
      <c r="G573" s="931" t="s">
        <v>23</v>
      </c>
      <c r="H573" s="932">
        <v>67190.42</v>
      </c>
      <c r="I573" s="932">
        <v>107504.67</v>
      </c>
      <c r="J573" s="932">
        <v>94066.58</v>
      </c>
      <c r="K573" s="932">
        <v>150506.53</v>
      </c>
      <c r="L573" s="932">
        <v>120942.75</v>
      </c>
      <c r="M573" s="932">
        <v>193508.4</v>
      </c>
      <c r="N573" s="932">
        <v>161257</v>
      </c>
      <c r="O573" s="932">
        <v>258011.2</v>
      </c>
      <c r="P573" s="932">
        <v>201571.25</v>
      </c>
      <c r="Q573" s="932">
        <v>322514</v>
      </c>
      <c r="R573" s="932">
        <v>228447.41</v>
      </c>
      <c r="S573" s="932">
        <v>365515.86</v>
      </c>
      <c r="T573" s="932">
        <v>255323.58</v>
      </c>
      <c r="U573" s="932">
        <v>408517.73</v>
      </c>
    </row>
    <row r="574" spans="1:21" ht="14.4">
      <c r="A574" s="931">
        <v>4</v>
      </c>
      <c r="B574" s="931" t="s">
        <v>222</v>
      </c>
      <c r="C574" s="931" t="s">
        <v>231</v>
      </c>
      <c r="D574" s="931" t="s">
        <v>484</v>
      </c>
      <c r="E574" s="931" t="s">
        <v>1065</v>
      </c>
      <c r="F574" s="931">
        <v>1</v>
      </c>
      <c r="G574" s="931" t="s">
        <v>171</v>
      </c>
      <c r="H574" s="932">
        <v>85458.65</v>
      </c>
      <c r="I574" s="932">
        <v>149552.64000000001</v>
      </c>
      <c r="J574" s="932">
        <v>110682.88</v>
      </c>
      <c r="K574" s="932">
        <v>193695.05</v>
      </c>
      <c r="L574" s="932">
        <v>132518.35</v>
      </c>
      <c r="M574" s="932">
        <v>231907.12</v>
      </c>
      <c r="N574" s="932">
        <v>158116.48000000001</v>
      </c>
      <c r="O574" s="932">
        <v>276703.84000000003</v>
      </c>
      <c r="P574" s="932">
        <v>186433.06</v>
      </c>
      <c r="Q574" s="932">
        <v>326257.84999999998</v>
      </c>
      <c r="R574" s="932">
        <v>204411.05</v>
      </c>
      <c r="S574" s="932">
        <v>357719.33</v>
      </c>
      <c r="T574" s="932">
        <v>221312.85</v>
      </c>
      <c r="U574" s="932">
        <v>387297.48</v>
      </c>
    </row>
    <row r="575" spans="1:21" ht="14.4">
      <c r="A575" s="931">
        <v>4</v>
      </c>
      <c r="B575" s="931" t="s">
        <v>222</v>
      </c>
      <c r="C575" s="931" t="s">
        <v>231</v>
      </c>
      <c r="D575" s="931" t="s">
        <v>484</v>
      </c>
      <c r="E575" s="931" t="s">
        <v>1065</v>
      </c>
      <c r="F575" s="931">
        <v>2</v>
      </c>
      <c r="G575" s="931" t="s">
        <v>21</v>
      </c>
      <c r="H575" s="932">
        <v>72976</v>
      </c>
      <c r="I575" s="932">
        <v>127708</v>
      </c>
      <c r="J575" s="932">
        <v>95463.42</v>
      </c>
      <c r="K575" s="932">
        <v>167060.99</v>
      </c>
      <c r="L575" s="932">
        <v>115851.38</v>
      </c>
      <c r="M575" s="932">
        <v>202739.91</v>
      </c>
      <c r="N575" s="932">
        <v>141698.34</v>
      </c>
      <c r="O575" s="932">
        <v>247972.1</v>
      </c>
      <c r="P575" s="932">
        <v>168260.18</v>
      </c>
      <c r="Q575" s="932">
        <v>294455.32</v>
      </c>
      <c r="R575" s="932">
        <v>185171.58</v>
      </c>
      <c r="S575" s="932">
        <v>324050.26</v>
      </c>
      <c r="T575" s="932">
        <v>201030.45</v>
      </c>
      <c r="U575" s="932">
        <v>351803.29</v>
      </c>
    </row>
    <row r="576" spans="1:21" ht="14.4">
      <c r="A576" s="931">
        <v>4</v>
      </c>
      <c r="B576" s="931" t="s">
        <v>222</v>
      </c>
      <c r="C576" s="931" t="s">
        <v>231</v>
      </c>
      <c r="D576" s="931" t="s">
        <v>484</v>
      </c>
      <c r="E576" s="931" t="s">
        <v>1065</v>
      </c>
      <c r="F576" s="931">
        <v>3</v>
      </c>
      <c r="G576" s="931" t="s">
        <v>46</v>
      </c>
      <c r="H576" s="932">
        <v>63649.11</v>
      </c>
      <c r="I576" s="932">
        <v>111385.94</v>
      </c>
      <c r="J576" s="932">
        <v>86770.45</v>
      </c>
      <c r="K576" s="932">
        <v>151848.29</v>
      </c>
      <c r="L576" s="932">
        <v>109715.99</v>
      </c>
      <c r="M576" s="932">
        <v>192002.98</v>
      </c>
      <c r="N576" s="932">
        <v>144448.72</v>
      </c>
      <c r="O576" s="932">
        <v>252785.25</v>
      </c>
      <c r="P576" s="932">
        <v>178938.02</v>
      </c>
      <c r="Q576" s="932">
        <v>313141.53000000003</v>
      </c>
      <c r="R576" s="932">
        <v>201570.24</v>
      </c>
      <c r="S576" s="932">
        <v>352747.92</v>
      </c>
      <c r="T576" s="932">
        <v>223913.96</v>
      </c>
      <c r="U576" s="932">
        <v>391849.42</v>
      </c>
    </row>
    <row r="577" spans="1:21" ht="14.4">
      <c r="A577" s="931">
        <v>4</v>
      </c>
      <c r="B577" s="931" t="s">
        <v>222</v>
      </c>
      <c r="C577" s="931" t="s">
        <v>231</v>
      </c>
      <c r="D577" s="931" t="s">
        <v>484</v>
      </c>
      <c r="E577" s="931" t="s">
        <v>1065</v>
      </c>
      <c r="F577" s="931">
        <v>4</v>
      </c>
      <c r="G577" s="931" t="s">
        <v>23</v>
      </c>
      <c r="H577" s="932">
        <v>72843.45</v>
      </c>
      <c r="I577" s="932">
        <v>116549.53</v>
      </c>
      <c r="J577" s="932">
        <v>101980.84</v>
      </c>
      <c r="K577" s="932">
        <v>163169.34</v>
      </c>
      <c r="L577" s="932">
        <v>131118.22</v>
      </c>
      <c r="M577" s="932">
        <v>209789.15</v>
      </c>
      <c r="N577" s="932">
        <v>174824.29</v>
      </c>
      <c r="O577" s="932">
        <v>279718.87</v>
      </c>
      <c r="P577" s="932">
        <v>218530.36</v>
      </c>
      <c r="Q577" s="932">
        <v>349648.59</v>
      </c>
      <c r="R577" s="932">
        <v>247667.75</v>
      </c>
      <c r="S577" s="932">
        <v>396268.4</v>
      </c>
      <c r="T577" s="932">
        <v>276805.13</v>
      </c>
      <c r="U577" s="932">
        <v>442888.21</v>
      </c>
    </row>
    <row r="578" spans="1:21" ht="14.4">
      <c r="A578" s="931">
        <v>4</v>
      </c>
      <c r="B578" s="931" t="s">
        <v>222</v>
      </c>
      <c r="C578" s="931" t="s">
        <v>231</v>
      </c>
      <c r="D578" s="931" t="s">
        <v>484</v>
      </c>
      <c r="E578" s="931" t="s">
        <v>1066</v>
      </c>
      <c r="F578" s="931">
        <v>1</v>
      </c>
      <c r="G578" s="931" t="s">
        <v>171</v>
      </c>
      <c r="H578" s="932">
        <v>84936.52</v>
      </c>
      <c r="I578" s="932">
        <v>148638.91</v>
      </c>
      <c r="J578" s="932">
        <v>110081.2</v>
      </c>
      <c r="K578" s="932">
        <v>192642.09</v>
      </c>
      <c r="L578" s="932">
        <v>131848.43</v>
      </c>
      <c r="M578" s="932">
        <v>230734.76</v>
      </c>
      <c r="N578" s="932">
        <v>157394.25</v>
      </c>
      <c r="O578" s="932">
        <v>275439.93</v>
      </c>
      <c r="P578" s="932">
        <v>185653.73</v>
      </c>
      <c r="Q578" s="932">
        <v>324894.02</v>
      </c>
      <c r="R578" s="932">
        <v>203595.93</v>
      </c>
      <c r="S578" s="932">
        <v>356292.87</v>
      </c>
      <c r="T578" s="932">
        <v>220494.05</v>
      </c>
      <c r="U578" s="932">
        <v>385864.59</v>
      </c>
    </row>
    <row r="579" spans="1:21" ht="14.4">
      <c r="A579" s="931">
        <v>4</v>
      </c>
      <c r="B579" s="931" t="s">
        <v>222</v>
      </c>
      <c r="C579" s="931" t="s">
        <v>231</v>
      </c>
      <c r="D579" s="931" t="s">
        <v>484</v>
      </c>
      <c r="E579" s="931" t="s">
        <v>1066</v>
      </c>
      <c r="F579" s="931">
        <v>2</v>
      </c>
      <c r="G579" s="931" t="s">
        <v>21</v>
      </c>
      <c r="H579" s="932">
        <v>72182.509999999995</v>
      </c>
      <c r="I579" s="932">
        <v>126319.39</v>
      </c>
      <c r="J579" s="932">
        <v>94530.880000000005</v>
      </c>
      <c r="K579" s="932">
        <v>165429.04</v>
      </c>
      <c r="L579" s="932">
        <v>114819.13</v>
      </c>
      <c r="M579" s="932">
        <v>200933.48</v>
      </c>
      <c r="N579" s="932">
        <v>140619.19</v>
      </c>
      <c r="O579" s="932">
        <v>246083.59</v>
      </c>
      <c r="P579" s="932">
        <v>167085.79</v>
      </c>
      <c r="Q579" s="932">
        <v>292400.13</v>
      </c>
      <c r="R579" s="932">
        <v>183938.21</v>
      </c>
      <c r="S579" s="932">
        <v>321891.87</v>
      </c>
      <c r="T579" s="932">
        <v>199770.73</v>
      </c>
      <c r="U579" s="932">
        <v>349598.78</v>
      </c>
    </row>
    <row r="580" spans="1:21" ht="14.4">
      <c r="A580" s="931">
        <v>4</v>
      </c>
      <c r="B580" s="931" t="s">
        <v>222</v>
      </c>
      <c r="C580" s="931" t="s">
        <v>231</v>
      </c>
      <c r="D580" s="931" t="s">
        <v>484</v>
      </c>
      <c r="E580" s="931" t="s">
        <v>1066</v>
      </c>
      <c r="F580" s="931">
        <v>3</v>
      </c>
      <c r="G580" s="931" t="s">
        <v>46</v>
      </c>
      <c r="H580" s="932">
        <v>62669.68</v>
      </c>
      <c r="I580" s="932">
        <v>109671.94</v>
      </c>
      <c r="J580" s="932">
        <v>85348.42</v>
      </c>
      <c r="K580" s="932">
        <v>149359.73000000001</v>
      </c>
      <c r="L580" s="932">
        <v>107847.52</v>
      </c>
      <c r="M580" s="932">
        <v>188733.16</v>
      </c>
      <c r="N580" s="932">
        <v>141917.45000000001</v>
      </c>
      <c r="O580" s="932">
        <v>248355.53</v>
      </c>
      <c r="P580" s="932">
        <v>175738.65</v>
      </c>
      <c r="Q580" s="932">
        <v>307542.64</v>
      </c>
      <c r="R580" s="932">
        <v>197917.64</v>
      </c>
      <c r="S580" s="932">
        <v>346355.87</v>
      </c>
      <c r="T580" s="932">
        <v>219801.84</v>
      </c>
      <c r="U580" s="932">
        <v>384653.22</v>
      </c>
    </row>
    <row r="581" spans="1:21" ht="14.4">
      <c r="A581" s="931">
        <v>4</v>
      </c>
      <c r="B581" s="931" t="s">
        <v>222</v>
      </c>
      <c r="C581" s="931" t="s">
        <v>231</v>
      </c>
      <c r="D581" s="931" t="s">
        <v>484</v>
      </c>
      <c r="E581" s="931" t="s">
        <v>1066</v>
      </c>
      <c r="F581" s="931">
        <v>4</v>
      </c>
      <c r="G581" s="931" t="s">
        <v>23</v>
      </c>
      <c r="H581" s="932">
        <v>72379.16</v>
      </c>
      <c r="I581" s="932">
        <v>115806.65</v>
      </c>
      <c r="J581" s="932">
        <v>101330.82</v>
      </c>
      <c r="K581" s="932">
        <v>162129.31</v>
      </c>
      <c r="L581" s="932">
        <v>130282.48</v>
      </c>
      <c r="M581" s="932">
        <v>208451.97</v>
      </c>
      <c r="N581" s="932">
        <v>173709.97</v>
      </c>
      <c r="O581" s="932">
        <v>277935.96000000002</v>
      </c>
      <c r="P581" s="932">
        <v>217137.47</v>
      </c>
      <c r="Q581" s="932">
        <v>347419.95</v>
      </c>
      <c r="R581" s="932">
        <v>246089.13</v>
      </c>
      <c r="S581" s="932">
        <v>393742.61</v>
      </c>
      <c r="T581" s="932">
        <v>275040.78999999998</v>
      </c>
      <c r="U581" s="932">
        <v>440065.27</v>
      </c>
    </row>
    <row r="582" spans="1:21" ht="14.4">
      <c r="A582" s="931">
        <v>4</v>
      </c>
      <c r="B582" s="931" t="s">
        <v>222</v>
      </c>
      <c r="C582" s="931" t="s">
        <v>231</v>
      </c>
      <c r="D582" s="931" t="s">
        <v>484</v>
      </c>
      <c r="E582" s="931" t="s">
        <v>1067</v>
      </c>
      <c r="F582" s="931">
        <v>1</v>
      </c>
      <c r="G582" s="931" t="s">
        <v>171</v>
      </c>
      <c r="H582" s="932">
        <v>83972.54</v>
      </c>
      <c r="I582" s="932">
        <v>146951.95000000001</v>
      </c>
      <c r="J582" s="932">
        <v>108804.69</v>
      </c>
      <c r="K582" s="932">
        <v>190408.2</v>
      </c>
      <c r="L582" s="932">
        <v>130301.14</v>
      </c>
      <c r="M582" s="932">
        <v>228027</v>
      </c>
      <c r="N582" s="932">
        <v>155519.12</v>
      </c>
      <c r="O582" s="932">
        <v>272158.45</v>
      </c>
      <c r="P582" s="932">
        <v>183415.65</v>
      </c>
      <c r="Q582" s="932">
        <v>320977.40000000002</v>
      </c>
      <c r="R582" s="932">
        <v>201127.25</v>
      </c>
      <c r="S582" s="932">
        <v>351972.69</v>
      </c>
      <c r="T582" s="932">
        <v>217797.32</v>
      </c>
      <c r="U582" s="932">
        <v>381145.31</v>
      </c>
    </row>
    <row r="583" spans="1:21" ht="14.4">
      <c r="A583" s="931">
        <v>4</v>
      </c>
      <c r="B583" s="931" t="s">
        <v>222</v>
      </c>
      <c r="C583" s="931" t="s">
        <v>231</v>
      </c>
      <c r="D583" s="931" t="s">
        <v>484</v>
      </c>
      <c r="E583" s="931" t="s">
        <v>1067</v>
      </c>
      <c r="F583" s="931">
        <v>2</v>
      </c>
      <c r="G583" s="931" t="s">
        <v>21</v>
      </c>
      <c r="H583" s="932">
        <v>71489.89</v>
      </c>
      <c r="I583" s="932">
        <v>125107.31</v>
      </c>
      <c r="J583" s="932">
        <v>93585.23</v>
      </c>
      <c r="K583" s="932">
        <v>163774.15</v>
      </c>
      <c r="L583" s="932">
        <v>113634.16</v>
      </c>
      <c r="M583" s="932">
        <v>198859.79</v>
      </c>
      <c r="N583" s="932">
        <v>139100.98000000001</v>
      </c>
      <c r="O583" s="932">
        <v>243426.71</v>
      </c>
      <c r="P583" s="932">
        <v>165242.78</v>
      </c>
      <c r="Q583" s="932">
        <v>289174.86</v>
      </c>
      <c r="R583" s="932">
        <v>181887.78</v>
      </c>
      <c r="S583" s="932">
        <v>318303.62</v>
      </c>
      <c r="T583" s="932">
        <v>197514.92</v>
      </c>
      <c r="U583" s="932">
        <v>345651.12</v>
      </c>
    </row>
    <row r="584" spans="1:21" ht="14.4">
      <c r="A584" s="931">
        <v>4</v>
      </c>
      <c r="B584" s="931" t="s">
        <v>222</v>
      </c>
      <c r="C584" s="931" t="s">
        <v>231</v>
      </c>
      <c r="D584" s="931" t="s">
        <v>484</v>
      </c>
      <c r="E584" s="931" t="s">
        <v>1067</v>
      </c>
      <c r="F584" s="931">
        <v>3</v>
      </c>
      <c r="G584" s="931" t="s">
        <v>46</v>
      </c>
      <c r="H584" s="932">
        <v>62173.5</v>
      </c>
      <c r="I584" s="932">
        <v>108803.63</v>
      </c>
      <c r="J584" s="932">
        <v>84704.61</v>
      </c>
      <c r="K584" s="932">
        <v>148233.06</v>
      </c>
      <c r="L584" s="932">
        <v>107059.9</v>
      </c>
      <c r="M584" s="932">
        <v>187354.82</v>
      </c>
      <c r="N584" s="932">
        <v>140907.26999999999</v>
      </c>
      <c r="O584" s="932">
        <v>246587.71</v>
      </c>
      <c r="P584" s="932">
        <v>174511.2</v>
      </c>
      <c r="Q584" s="932">
        <v>305394.59999999998</v>
      </c>
      <c r="R584" s="932">
        <v>196553.19</v>
      </c>
      <c r="S584" s="932">
        <v>343968.08</v>
      </c>
      <c r="T584" s="932">
        <v>218306.66</v>
      </c>
      <c r="U584" s="932">
        <v>382036.65</v>
      </c>
    </row>
    <row r="585" spans="1:21" ht="14.4">
      <c r="A585" s="931">
        <v>4</v>
      </c>
      <c r="B585" s="931" t="s">
        <v>222</v>
      </c>
      <c r="C585" s="931" t="s">
        <v>231</v>
      </c>
      <c r="D585" s="931" t="s">
        <v>484</v>
      </c>
      <c r="E585" s="931" t="s">
        <v>1067</v>
      </c>
      <c r="F585" s="931">
        <v>4</v>
      </c>
      <c r="G585" s="931" t="s">
        <v>23</v>
      </c>
      <c r="H585" s="932">
        <v>71564.710000000006</v>
      </c>
      <c r="I585" s="932">
        <v>114503.53</v>
      </c>
      <c r="J585" s="932">
        <v>100190.59</v>
      </c>
      <c r="K585" s="932">
        <v>160304.94</v>
      </c>
      <c r="L585" s="932">
        <v>128816.47</v>
      </c>
      <c r="M585" s="932">
        <v>206106.36</v>
      </c>
      <c r="N585" s="932">
        <v>171755.29</v>
      </c>
      <c r="O585" s="932">
        <v>274808.48</v>
      </c>
      <c r="P585" s="932">
        <v>214694.12</v>
      </c>
      <c r="Q585" s="932">
        <v>343510.59</v>
      </c>
      <c r="R585" s="932">
        <v>243320</v>
      </c>
      <c r="S585" s="932">
        <v>389312.01</v>
      </c>
      <c r="T585" s="932">
        <v>271945.88</v>
      </c>
      <c r="U585" s="932">
        <v>435113.42</v>
      </c>
    </row>
    <row r="586" spans="1:21" ht="14.4">
      <c r="A586" s="931">
        <v>4</v>
      </c>
      <c r="B586" s="931" t="s">
        <v>222</v>
      </c>
      <c r="C586" s="931" t="s">
        <v>231</v>
      </c>
      <c r="D586" s="931" t="s">
        <v>484</v>
      </c>
      <c r="E586" s="931" t="s">
        <v>232</v>
      </c>
      <c r="F586" s="931">
        <v>1</v>
      </c>
      <c r="G586" s="931" t="s">
        <v>171</v>
      </c>
      <c r="H586" s="932">
        <v>85431.89</v>
      </c>
      <c r="I586" s="932">
        <v>149505.81</v>
      </c>
      <c r="J586" s="932">
        <v>110707.26</v>
      </c>
      <c r="K586" s="932">
        <v>193737.71</v>
      </c>
      <c r="L586" s="932">
        <v>132587.5</v>
      </c>
      <c r="M586" s="932">
        <v>232028.13</v>
      </c>
      <c r="N586" s="932">
        <v>158260.03</v>
      </c>
      <c r="O586" s="932">
        <v>276955.06</v>
      </c>
      <c r="P586" s="932">
        <v>186659.53</v>
      </c>
      <c r="Q586" s="932">
        <v>326654.18</v>
      </c>
      <c r="R586" s="932">
        <v>204690.53</v>
      </c>
      <c r="S586" s="932">
        <v>358208.42</v>
      </c>
      <c r="T586" s="932">
        <v>221665.89</v>
      </c>
      <c r="U586" s="932">
        <v>387915.31</v>
      </c>
    </row>
    <row r="587" spans="1:21" ht="14.4">
      <c r="A587" s="931">
        <v>4</v>
      </c>
      <c r="B587" s="931" t="s">
        <v>222</v>
      </c>
      <c r="C587" s="931" t="s">
        <v>231</v>
      </c>
      <c r="D587" s="931" t="s">
        <v>484</v>
      </c>
      <c r="E587" s="931" t="s">
        <v>232</v>
      </c>
      <c r="F587" s="931">
        <v>2</v>
      </c>
      <c r="G587" s="931" t="s">
        <v>21</v>
      </c>
      <c r="H587" s="932">
        <v>72677.88</v>
      </c>
      <c r="I587" s="932">
        <v>127186.28</v>
      </c>
      <c r="J587" s="932">
        <v>95156.94</v>
      </c>
      <c r="K587" s="932">
        <v>166524.65</v>
      </c>
      <c r="L587" s="932">
        <v>115558.2</v>
      </c>
      <c r="M587" s="932">
        <v>202226.85</v>
      </c>
      <c r="N587" s="932">
        <v>141484.98000000001</v>
      </c>
      <c r="O587" s="932">
        <v>247598.72</v>
      </c>
      <c r="P587" s="932">
        <v>168091.59</v>
      </c>
      <c r="Q587" s="932">
        <v>294160.28999999998</v>
      </c>
      <c r="R587" s="932">
        <v>185032.81</v>
      </c>
      <c r="S587" s="932">
        <v>323807.40999999997</v>
      </c>
      <c r="T587" s="932">
        <v>200942.58</v>
      </c>
      <c r="U587" s="932">
        <v>351649.51</v>
      </c>
    </row>
    <row r="588" spans="1:21" ht="14.4">
      <c r="A588" s="931">
        <v>4</v>
      </c>
      <c r="B588" s="931" t="s">
        <v>222</v>
      </c>
      <c r="C588" s="931" t="s">
        <v>231</v>
      </c>
      <c r="D588" s="931" t="s">
        <v>484</v>
      </c>
      <c r="E588" s="931" t="s">
        <v>232</v>
      </c>
      <c r="F588" s="931">
        <v>3</v>
      </c>
      <c r="G588" s="931" t="s">
        <v>46</v>
      </c>
      <c r="H588" s="932">
        <v>63161.55</v>
      </c>
      <c r="I588" s="932">
        <v>110532.71</v>
      </c>
      <c r="J588" s="932">
        <v>86037.03</v>
      </c>
      <c r="K588" s="932">
        <v>150564.81</v>
      </c>
      <c r="L588" s="932">
        <v>108732.89</v>
      </c>
      <c r="M588" s="932">
        <v>190282.55</v>
      </c>
      <c r="N588" s="932">
        <v>143097.93</v>
      </c>
      <c r="O588" s="932">
        <v>250421.38</v>
      </c>
      <c r="P588" s="932">
        <v>177214.26</v>
      </c>
      <c r="Q588" s="932">
        <v>310124.95</v>
      </c>
      <c r="R588" s="932">
        <v>199589.99</v>
      </c>
      <c r="S588" s="932">
        <v>349282.48</v>
      </c>
      <c r="T588" s="932">
        <v>221670.94</v>
      </c>
      <c r="U588" s="932">
        <v>387924.15</v>
      </c>
    </row>
    <row r="589" spans="1:21" ht="14.4">
      <c r="A589" s="931">
        <v>4</v>
      </c>
      <c r="B589" s="931" t="s">
        <v>222</v>
      </c>
      <c r="C589" s="931" t="s">
        <v>231</v>
      </c>
      <c r="D589" s="931" t="s">
        <v>484</v>
      </c>
      <c r="E589" s="931" t="s">
        <v>232</v>
      </c>
      <c r="F589" s="931">
        <v>4</v>
      </c>
      <c r="G589" s="931" t="s">
        <v>23</v>
      </c>
      <c r="H589" s="932">
        <v>72805.41</v>
      </c>
      <c r="I589" s="932">
        <v>116488.65</v>
      </c>
      <c r="J589" s="932">
        <v>101927.57</v>
      </c>
      <c r="K589" s="932">
        <v>163084.10999999999</v>
      </c>
      <c r="L589" s="932">
        <v>131049.73</v>
      </c>
      <c r="M589" s="932">
        <v>209679.57</v>
      </c>
      <c r="N589" s="932">
        <v>174732.97</v>
      </c>
      <c r="O589" s="932">
        <v>279572.76</v>
      </c>
      <c r="P589" s="932">
        <v>218416.21</v>
      </c>
      <c r="Q589" s="932">
        <v>349465.95</v>
      </c>
      <c r="R589" s="932">
        <v>247538.38</v>
      </c>
      <c r="S589" s="932">
        <v>396061.41</v>
      </c>
      <c r="T589" s="932">
        <v>276660.53999999998</v>
      </c>
      <c r="U589" s="932">
        <v>442656.87</v>
      </c>
    </row>
    <row r="590" spans="1:21" ht="14.4">
      <c r="A590" s="931">
        <v>4</v>
      </c>
      <c r="B590" s="931" t="s">
        <v>222</v>
      </c>
      <c r="C590" s="931" t="s">
        <v>231</v>
      </c>
      <c r="D590" s="931" t="s">
        <v>484</v>
      </c>
      <c r="E590" s="931" t="s">
        <v>1068</v>
      </c>
      <c r="F590" s="931">
        <v>1</v>
      </c>
      <c r="G590" s="931" t="s">
        <v>171</v>
      </c>
      <c r="H590" s="932">
        <v>84909.75</v>
      </c>
      <c r="I590" s="932">
        <v>148592.07</v>
      </c>
      <c r="J590" s="932">
        <v>110105.57</v>
      </c>
      <c r="K590" s="932">
        <v>192684.74</v>
      </c>
      <c r="L590" s="932">
        <v>131917.57999999999</v>
      </c>
      <c r="M590" s="932">
        <v>230855.77</v>
      </c>
      <c r="N590" s="932">
        <v>157537.79999999999</v>
      </c>
      <c r="O590" s="932">
        <v>275691.14</v>
      </c>
      <c r="P590" s="932">
        <v>185880.19</v>
      </c>
      <c r="Q590" s="932">
        <v>325290.34000000003</v>
      </c>
      <c r="R590" s="932">
        <v>203875.4</v>
      </c>
      <c r="S590" s="932">
        <v>356781.95</v>
      </c>
      <c r="T590" s="932">
        <v>220847.09</v>
      </c>
      <c r="U590" s="932">
        <v>386482.41</v>
      </c>
    </row>
    <row r="591" spans="1:21" ht="14.4">
      <c r="A591" s="931">
        <v>4</v>
      </c>
      <c r="B591" s="931" t="s">
        <v>222</v>
      </c>
      <c r="C591" s="931" t="s">
        <v>231</v>
      </c>
      <c r="D591" s="931" t="s">
        <v>484</v>
      </c>
      <c r="E591" s="931" t="s">
        <v>1068</v>
      </c>
      <c r="F591" s="931">
        <v>2</v>
      </c>
      <c r="G591" s="931" t="s">
        <v>21</v>
      </c>
      <c r="H591" s="932">
        <v>71884.38</v>
      </c>
      <c r="I591" s="932">
        <v>125797.66</v>
      </c>
      <c r="J591" s="932">
        <v>94224.39</v>
      </c>
      <c r="K591" s="932">
        <v>164892.69</v>
      </c>
      <c r="L591" s="932">
        <v>114525.95</v>
      </c>
      <c r="M591" s="932">
        <v>200420.42</v>
      </c>
      <c r="N591" s="932">
        <v>140405.82999999999</v>
      </c>
      <c r="O591" s="932">
        <v>245710.2</v>
      </c>
      <c r="P591" s="932">
        <v>166917.19</v>
      </c>
      <c r="Q591" s="932">
        <v>292105.09000000003</v>
      </c>
      <c r="R591" s="932">
        <v>183799.43</v>
      </c>
      <c r="S591" s="932">
        <v>321649.01</v>
      </c>
      <c r="T591" s="932">
        <v>199682.85</v>
      </c>
      <c r="U591" s="932">
        <v>349444.99</v>
      </c>
    </row>
    <row r="592" spans="1:21" ht="14.4">
      <c r="A592" s="931">
        <v>4</v>
      </c>
      <c r="B592" s="931" t="s">
        <v>222</v>
      </c>
      <c r="C592" s="931" t="s">
        <v>231</v>
      </c>
      <c r="D592" s="931" t="s">
        <v>484</v>
      </c>
      <c r="E592" s="931" t="s">
        <v>1068</v>
      </c>
      <c r="F592" s="931">
        <v>3</v>
      </c>
      <c r="G592" s="931" t="s">
        <v>46</v>
      </c>
      <c r="H592" s="932">
        <v>62182.11</v>
      </c>
      <c r="I592" s="932">
        <v>108818.7</v>
      </c>
      <c r="J592" s="932">
        <v>84614.99</v>
      </c>
      <c r="K592" s="932">
        <v>148076.24</v>
      </c>
      <c r="L592" s="932">
        <v>106864.42</v>
      </c>
      <c r="M592" s="932">
        <v>187012.73</v>
      </c>
      <c r="N592" s="932">
        <v>140566.66</v>
      </c>
      <c r="O592" s="932">
        <v>245991.65</v>
      </c>
      <c r="P592" s="932">
        <v>174014.88</v>
      </c>
      <c r="Q592" s="932">
        <v>304526.03999999998</v>
      </c>
      <c r="R592" s="932">
        <v>195937.38</v>
      </c>
      <c r="S592" s="932">
        <v>342890.41</v>
      </c>
      <c r="T592" s="932">
        <v>217558.82</v>
      </c>
      <c r="U592" s="932">
        <v>380727.93</v>
      </c>
    </row>
    <row r="593" spans="1:21" ht="14.4">
      <c r="A593" s="931">
        <v>4</v>
      </c>
      <c r="B593" s="931" t="s">
        <v>222</v>
      </c>
      <c r="C593" s="931" t="s">
        <v>231</v>
      </c>
      <c r="D593" s="931" t="s">
        <v>484</v>
      </c>
      <c r="E593" s="931" t="s">
        <v>1068</v>
      </c>
      <c r="F593" s="931">
        <v>4</v>
      </c>
      <c r="G593" s="931" t="s">
        <v>23</v>
      </c>
      <c r="H593" s="932">
        <v>72341.100000000006</v>
      </c>
      <c r="I593" s="932">
        <v>115745.77</v>
      </c>
      <c r="J593" s="932">
        <v>101277.54</v>
      </c>
      <c r="K593" s="932">
        <v>162044.07</v>
      </c>
      <c r="L593" s="932">
        <v>130213.99</v>
      </c>
      <c r="M593" s="932">
        <v>208342.38</v>
      </c>
      <c r="N593" s="932">
        <v>173618.65</v>
      </c>
      <c r="O593" s="932">
        <v>277789.84000000003</v>
      </c>
      <c r="P593" s="932">
        <v>217023.31</v>
      </c>
      <c r="Q593" s="932">
        <v>347237.3</v>
      </c>
      <c r="R593" s="932">
        <v>245959.75</v>
      </c>
      <c r="S593" s="932">
        <v>393535.61</v>
      </c>
      <c r="T593" s="932">
        <v>274896.19</v>
      </c>
      <c r="U593" s="932">
        <v>439833.91</v>
      </c>
    </row>
    <row r="594" spans="1:21" ht="14.4">
      <c r="A594" s="931">
        <v>4</v>
      </c>
      <c r="B594" s="931" t="s">
        <v>222</v>
      </c>
      <c r="C594" s="931" t="s">
        <v>231</v>
      </c>
      <c r="D594" s="931" t="s">
        <v>484</v>
      </c>
      <c r="E594" s="931" t="s">
        <v>233</v>
      </c>
      <c r="F594" s="931">
        <v>1</v>
      </c>
      <c r="G594" s="931" t="s">
        <v>171</v>
      </c>
      <c r="H594" s="932">
        <v>86877.86</v>
      </c>
      <c r="I594" s="932">
        <v>152036.25</v>
      </c>
      <c r="J594" s="932">
        <v>112622.03</v>
      </c>
      <c r="K594" s="932">
        <v>197088.55</v>
      </c>
      <c r="L594" s="932">
        <v>134908.45000000001</v>
      </c>
      <c r="M594" s="932">
        <v>236089.78</v>
      </c>
      <c r="N594" s="932">
        <v>161072.73000000001</v>
      </c>
      <c r="O594" s="932">
        <v>281877.28999999998</v>
      </c>
      <c r="P594" s="932">
        <v>190016.65</v>
      </c>
      <c r="Q594" s="932">
        <v>332529.13</v>
      </c>
      <c r="R594" s="932">
        <v>208393.55</v>
      </c>
      <c r="S594" s="932">
        <v>364688.71</v>
      </c>
      <c r="T594" s="932">
        <v>225711</v>
      </c>
      <c r="U594" s="932">
        <v>394994.25</v>
      </c>
    </row>
    <row r="595" spans="1:21" ht="14.4">
      <c r="A595" s="931">
        <v>4</v>
      </c>
      <c r="B595" s="931" t="s">
        <v>222</v>
      </c>
      <c r="C595" s="931" t="s">
        <v>231</v>
      </c>
      <c r="D595" s="931" t="s">
        <v>484</v>
      </c>
      <c r="E595" s="931" t="s">
        <v>233</v>
      </c>
      <c r="F595" s="931">
        <v>2</v>
      </c>
      <c r="G595" s="931" t="s">
        <v>21</v>
      </c>
      <c r="H595" s="932">
        <v>73716.800000000003</v>
      </c>
      <c r="I595" s="932">
        <v>129004.4</v>
      </c>
      <c r="J595" s="932">
        <v>96575.42</v>
      </c>
      <c r="K595" s="932">
        <v>169006.99</v>
      </c>
      <c r="L595" s="932">
        <v>117335.65</v>
      </c>
      <c r="M595" s="932">
        <v>205337.39</v>
      </c>
      <c r="N595" s="932">
        <v>143762.31</v>
      </c>
      <c r="O595" s="932">
        <v>251584.04</v>
      </c>
      <c r="P595" s="932">
        <v>170856.11</v>
      </c>
      <c r="Q595" s="932">
        <v>298998.2</v>
      </c>
      <c r="R595" s="932">
        <v>188108.46</v>
      </c>
      <c r="S595" s="932">
        <v>329189.8</v>
      </c>
      <c r="T595" s="932">
        <v>204326.3</v>
      </c>
      <c r="U595" s="932">
        <v>357571.02</v>
      </c>
    </row>
    <row r="596" spans="1:21" ht="14.4">
      <c r="A596" s="931">
        <v>4</v>
      </c>
      <c r="B596" s="931" t="s">
        <v>222</v>
      </c>
      <c r="C596" s="931" t="s">
        <v>231</v>
      </c>
      <c r="D596" s="931" t="s">
        <v>484</v>
      </c>
      <c r="E596" s="931" t="s">
        <v>233</v>
      </c>
      <c r="F596" s="931">
        <v>3</v>
      </c>
      <c r="G596" s="931" t="s">
        <v>46</v>
      </c>
      <c r="H596" s="932">
        <v>63905.81</v>
      </c>
      <c r="I596" s="932">
        <v>111835.16</v>
      </c>
      <c r="J596" s="932">
        <v>87002.75</v>
      </c>
      <c r="K596" s="932">
        <v>152254.81</v>
      </c>
      <c r="L596" s="932">
        <v>109914.33</v>
      </c>
      <c r="M596" s="932">
        <v>192350.07</v>
      </c>
      <c r="N596" s="932">
        <v>144613.21</v>
      </c>
      <c r="O596" s="932">
        <v>253073.12</v>
      </c>
      <c r="P596" s="932">
        <v>179055.43</v>
      </c>
      <c r="Q596" s="932">
        <v>313347.01</v>
      </c>
      <c r="R596" s="932">
        <v>201636.67</v>
      </c>
      <c r="S596" s="932">
        <v>352864.18</v>
      </c>
      <c r="T596" s="932">
        <v>223913.72</v>
      </c>
      <c r="U596" s="932">
        <v>391849.02</v>
      </c>
    </row>
    <row r="597" spans="1:21" ht="14.4">
      <c r="A597" s="931">
        <v>4</v>
      </c>
      <c r="B597" s="931" t="s">
        <v>222</v>
      </c>
      <c r="C597" s="931" t="s">
        <v>231</v>
      </c>
      <c r="D597" s="931" t="s">
        <v>484</v>
      </c>
      <c r="E597" s="931" t="s">
        <v>233</v>
      </c>
      <c r="F597" s="931">
        <v>4</v>
      </c>
      <c r="G597" s="931" t="s">
        <v>23</v>
      </c>
      <c r="H597" s="932">
        <v>74027.08</v>
      </c>
      <c r="I597" s="932">
        <v>118443.33</v>
      </c>
      <c r="J597" s="932">
        <v>103637.91</v>
      </c>
      <c r="K597" s="932">
        <v>165820.66</v>
      </c>
      <c r="L597" s="932">
        <v>133248.75</v>
      </c>
      <c r="M597" s="932">
        <v>213198</v>
      </c>
      <c r="N597" s="932">
        <v>177665</v>
      </c>
      <c r="O597" s="932">
        <v>284264</v>
      </c>
      <c r="P597" s="932">
        <v>222081.24</v>
      </c>
      <c r="Q597" s="932">
        <v>355330</v>
      </c>
      <c r="R597" s="932">
        <v>251692.08</v>
      </c>
      <c r="S597" s="932">
        <v>402707.33</v>
      </c>
      <c r="T597" s="932">
        <v>281302.90999999997</v>
      </c>
      <c r="U597" s="932">
        <v>450084.66</v>
      </c>
    </row>
    <row r="598" spans="1:21" ht="14.4">
      <c r="A598" s="931">
        <v>4</v>
      </c>
      <c r="B598" s="931" t="s">
        <v>222</v>
      </c>
      <c r="C598" s="931" t="s">
        <v>231</v>
      </c>
      <c r="D598" s="931" t="s">
        <v>484</v>
      </c>
      <c r="E598" s="931" t="s">
        <v>234</v>
      </c>
      <c r="F598" s="931">
        <v>1</v>
      </c>
      <c r="G598" s="931" t="s">
        <v>171</v>
      </c>
      <c r="H598" s="932">
        <v>87855.21</v>
      </c>
      <c r="I598" s="932">
        <v>153746.63</v>
      </c>
      <c r="J598" s="932">
        <v>113886.35</v>
      </c>
      <c r="K598" s="932">
        <v>199301.1</v>
      </c>
      <c r="L598" s="932">
        <v>136421.16</v>
      </c>
      <c r="M598" s="932">
        <v>238737.03</v>
      </c>
      <c r="N598" s="932">
        <v>162876.09</v>
      </c>
      <c r="O598" s="932">
        <v>285033.15000000002</v>
      </c>
      <c r="P598" s="932">
        <v>192141.48</v>
      </c>
      <c r="Q598" s="932">
        <v>336247.6</v>
      </c>
      <c r="R598" s="932">
        <v>210722.49</v>
      </c>
      <c r="S598" s="932">
        <v>368764.35</v>
      </c>
      <c r="T598" s="932">
        <v>228231.21</v>
      </c>
      <c r="U598" s="932">
        <v>399404.61</v>
      </c>
    </row>
    <row r="599" spans="1:21" ht="14.4">
      <c r="A599" s="931">
        <v>4</v>
      </c>
      <c r="B599" s="931" t="s">
        <v>222</v>
      </c>
      <c r="C599" s="931" t="s">
        <v>231</v>
      </c>
      <c r="D599" s="931" t="s">
        <v>484</v>
      </c>
      <c r="E599" s="931" t="s">
        <v>234</v>
      </c>
      <c r="F599" s="931">
        <v>2</v>
      </c>
      <c r="G599" s="931" t="s">
        <v>21</v>
      </c>
      <c r="H599" s="932">
        <v>74558.48</v>
      </c>
      <c r="I599" s="932">
        <v>130477.33</v>
      </c>
      <c r="J599" s="932">
        <v>97674.31</v>
      </c>
      <c r="K599" s="932">
        <v>170930.05</v>
      </c>
      <c r="L599" s="932">
        <v>118667.21</v>
      </c>
      <c r="M599" s="932">
        <v>207667.61</v>
      </c>
      <c r="N599" s="932">
        <v>145387.20000000001</v>
      </c>
      <c r="O599" s="932">
        <v>254427.6</v>
      </c>
      <c r="P599" s="932">
        <v>172783.42</v>
      </c>
      <c r="Q599" s="932">
        <v>302370.99</v>
      </c>
      <c r="R599" s="932">
        <v>190228.27</v>
      </c>
      <c r="S599" s="932">
        <v>332899.46999999997</v>
      </c>
      <c r="T599" s="932">
        <v>206626.05</v>
      </c>
      <c r="U599" s="932">
        <v>361595.58</v>
      </c>
    </row>
    <row r="600" spans="1:21" ht="14.4">
      <c r="A600" s="931">
        <v>4</v>
      </c>
      <c r="B600" s="931" t="s">
        <v>222</v>
      </c>
      <c r="C600" s="931" t="s">
        <v>231</v>
      </c>
      <c r="D600" s="931" t="s">
        <v>484</v>
      </c>
      <c r="E600" s="931" t="s">
        <v>234</v>
      </c>
      <c r="F600" s="931">
        <v>3</v>
      </c>
      <c r="G600" s="931" t="s">
        <v>46</v>
      </c>
      <c r="H600" s="932">
        <v>64645.760000000002</v>
      </c>
      <c r="I600" s="932">
        <v>113130.09</v>
      </c>
      <c r="J600" s="932">
        <v>88013.27</v>
      </c>
      <c r="K600" s="932">
        <v>154023.22</v>
      </c>
      <c r="L600" s="932">
        <v>111193.5</v>
      </c>
      <c r="M600" s="932">
        <v>194588.63</v>
      </c>
      <c r="N600" s="932">
        <v>146298.79</v>
      </c>
      <c r="O600" s="932">
        <v>256022.87</v>
      </c>
      <c r="P600" s="932">
        <v>181144.76</v>
      </c>
      <c r="Q600" s="932">
        <v>317003.33</v>
      </c>
      <c r="R600" s="932">
        <v>203991.25</v>
      </c>
      <c r="S600" s="932">
        <v>356984.69</v>
      </c>
      <c r="T600" s="932">
        <v>226530.42</v>
      </c>
      <c r="U600" s="932">
        <v>396428.23</v>
      </c>
    </row>
    <row r="601" spans="1:21" ht="14.4">
      <c r="A601" s="931">
        <v>4</v>
      </c>
      <c r="B601" s="931" t="s">
        <v>222</v>
      </c>
      <c r="C601" s="931" t="s">
        <v>231</v>
      </c>
      <c r="D601" s="931" t="s">
        <v>484</v>
      </c>
      <c r="E601" s="931" t="s">
        <v>234</v>
      </c>
      <c r="F601" s="931">
        <v>4</v>
      </c>
      <c r="G601" s="931" t="s">
        <v>23</v>
      </c>
      <c r="H601" s="932">
        <v>74860.56</v>
      </c>
      <c r="I601" s="932">
        <v>119776.89</v>
      </c>
      <c r="J601" s="932">
        <v>104804.78</v>
      </c>
      <c r="K601" s="932">
        <v>167687.65</v>
      </c>
      <c r="L601" s="932">
        <v>134749</v>
      </c>
      <c r="M601" s="932">
        <v>215598.4</v>
      </c>
      <c r="N601" s="932">
        <v>179665.33</v>
      </c>
      <c r="O601" s="932">
        <v>287464.53999999998</v>
      </c>
      <c r="P601" s="932">
        <v>224581.67</v>
      </c>
      <c r="Q601" s="932">
        <v>359330.67</v>
      </c>
      <c r="R601" s="932">
        <v>254525.89</v>
      </c>
      <c r="S601" s="932">
        <v>407241.43</v>
      </c>
      <c r="T601" s="932">
        <v>284470.11</v>
      </c>
      <c r="U601" s="932">
        <v>455152.19</v>
      </c>
    </row>
    <row r="602" spans="1:21" ht="14.4">
      <c r="A602" s="931">
        <v>4</v>
      </c>
      <c r="B602" s="931" t="s">
        <v>222</v>
      </c>
      <c r="C602" s="931" t="s">
        <v>231</v>
      </c>
      <c r="D602" s="931" t="s">
        <v>484</v>
      </c>
      <c r="E602" s="931" t="s">
        <v>1069</v>
      </c>
      <c r="F602" s="931">
        <v>1</v>
      </c>
      <c r="G602" s="931" t="s">
        <v>171</v>
      </c>
      <c r="H602" s="932">
        <v>79648.03</v>
      </c>
      <c r="I602" s="932">
        <v>139384.04999999999</v>
      </c>
      <c r="J602" s="932">
        <v>103048.21</v>
      </c>
      <c r="K602" s="932">
        <v>180334.36</v>
      </c>
      <c r="L602" s="932">
        <v>123303.75</v>
      </c>
      <c r="M602" s="932">
        <v>215781.56</v>
      </c>
      <c r="N602" s="932">
        <v>147009.24</v>
      </c>
      <c r="O602" s="932">
        <v>257266.17</v>
      </c>
      <c r="P602" s="932">
        <v>173231.08</v>
      </c>
      <c r="Q602" s="932">
        <v>303154.39</v>
      </c>
      <c r="R602" s="932">
        <v>189878.45</v>
      </c>
      <c r="S602" s="932">
        <v>332287.28999999998</v>
      </c>
      <c r="T602" s="932">
        <v>205485.48</v>
      </c>
      <c r="U602" s="932">
        <v>359599.6</v>
      </c>
    </row>
    <row r="603" spans="1:21" ht="14.4">
      <c r="A603" s="931">
        <v>4</v>
      </c>
      <c r="B603" s="931" t="s">
        <v>222</v>
      </c>
      <c r="C603" s="931" t="s">
        <v>231</v>
      </c>
      <c r="D603" s="931" t="s">
        <v>484</v>
      </c>
      <c r="E603" s="931" t="s">
        <v>1069</v>
      </c>
      <c r="F603" s="931">
        <v>2</v>
      </c>
      <c r="G603" s="931" t="s">
        <v>21</v>
      </c>
      <c r="H603" s="932">
        <v>68522.19</v>
      </c>
      <c r="I603" s="932">
        <v>119913.82</v>
      </c>
      <c r="J603" s="932">
        <v>89483.04</v>
      </c>
      <c r="K603" s="932">
        <v>156595.32</v>
      </c>
      <c r="L603" s="932">
        <v>108448.4</v>
      </c>
      <c r="M603" s="932">
        <v>189784.7</v>
      </c>
      <c r="N603" s="932">
        <v>132375.67999999999</v>
      </c>
      <c r="O603" s="932">
        <v>231657.45</v>
      </c>
      <c r="P603" s="932">
        <v>157033.51999999999</v>
      </c>
      <c r="Q603" s="932">
        <v>274808.65000000002</v>
      </c>
      <c r="R603" s="932">
        <v>172730.23</v>
      </c>
      <c r="S603" s="932">
        <v>302277.90000000002</v>
      </c>
      <c r="T603" s="932">
        <v>187407.7</v>
      </c>
      <c r="U603" s="932">
        <v>327963.46999999997</v>
      </c>
    </row>
    <row r="604" spans="1:21" ht="14.4">
      <c r="A604" s="931">
        <v>4</v>
      </c>
      <c r="B604" s="931" t="s">
        <v>222</v>
      </c>
      <c r="C604" s="931" t="s">
        <v>231</v>
      </c>
      <c r="D604" s="931" t="s">
        <v>484</v>
      </c>
      <c r="E604" s="931" t="s">
        <v>1069</v>
      </c>
      <c r="F604" s="931">
        <v>3</v>
      </c>
      <c r="G604" s="931" t="s">
        <v>46</v>
      </c>
      <c r="H604" s="932">
        <v>60184.5</v>
      </c>
      <c r="I604" s="932">
        <v>105322.88</v>
      </c>
      <c r="J604" s="932">
        <v>82174.17</v>
      </c>
      <c r="K604" s="932">
        <v>143804.79</v>
      </c>
      <c r="L604" s="932">
        <v>104007.13</v>
      </c>
      <c r="M604" s="932">
        <v>182012.48</v>
      </c>
      <c r="N604" s="932">
        <v>137036.82999999999</v>
      </c>
      <c r="O604" s="932">
        <v>239814.45</v>
      </c>
      <c r="P604" s="932">
        <v>169849.55</v>
      </c>
      <c r="Q604" s="932">
        <v>297236.71999999997</v>
      </c>
      <c r="R604" s="932">
        <v>191403.27</v>
      </c>
      <c r="S604" s="932">
        <v>334955.71999999997</v>
      </c>
      <c r="T604" s="932">
        <v>212699.83</v>
      </c>
      <c r="U604" s="932">
        <v>372224.69</v>
      </c>
    </row>
    <row r="605" spans="1:21" ht="14.4">
      <c r="A605" s="931">
        <v>4</v>
      </c>
      <c r="B605" s="931" t="s">
        <v>222</v>
      </c>
      <c r="C605" s="931" t="s">
        <v>231</v>
      </c>
      <c r="D605" s="931" t="s">
        <v>484</v>
      </c>
      <c r="E605" s="931" t="s">
        <v>1069</v>
      </c>
      <c r="F605" s="931">
        <v>4</v>
      </c>
      <c r="G605" s="931" t="s">
        <v>23</v>
      </c>
      <c r="H605" s="932">
        <v>67918.7</v>
      </c>
      <c r="I605" s="932">
        <v>108669.93</v>
      </c>
      <c r="J605" s="932">
        <v>95086.19</v>
      </c>
      <c r="K605" s="932">
        <v>152137.9</v>
      </c>
      <c r="L605" s="932">
        <v>122253.67</v>
      </c>
      <c r="M605" s="932">
        <v>195605.87</v>
      </c>
      <c r="N605" s="932">
        <v>163004.89000000001</v>
      </c>
      <c r="O605" s="932">
        <v>260807.83</v>
      </c>
      <c r="P605" s="932">
        <v>203756.11</v>
      </c>
      <c r="Q605" s="932">
        <v>326009.78999999998</v>
      </c>
      <c r="R605" s="932">
        <v>230923.59</v>
      </c>
      <c r="S605" s="932">
        <v>369477.76</v>
      </c>
      <c r="T605" s="932">
        <v>258091.08</v>
      </c>
      <c r="U605" s="932">
        <v>412945.73</v>
      </c>
    </row>
    <row r="606" spans="1:21" ht="14.4">
      <c r="A606" s="931">
        <v>4</v>
      </c>
      <c r="B606" s="931" t="s">
        <v>222</v>
      </c>
      <c r="C606" s="931" t="s">
        <v>231</v>
      </c>
      <c r="D606" s="931" t="s">
        <v>484</v>
      </c>
      <c r="E606" s="931" t="s">
        <v>235</v>
      </c>
      <c r="F606" s="931">
        <v>1</v>
      </c>
      <c r="G606" s="931" t="s">
        <v>171</v>
      </c>
      <c r="H606" s="932">
        <v>82566.720000000001</v>
      </c>
      <c r="I606" s="932">
        <v>144491.76</v>
      </c>
      <c r="J606" s="932">
        <v>106853.36</v>
      </c>
      <c r="K606" s="932">
        <v>186993.38</v>
      </c>
      <c r="L606" s="932">
        <v>127876.48</v>
      </c>
      <c r="M606" s="932">
        <v>223783.83</v>
      </c>
      <c r="N606" s="932">
        <v>152491.07999999999</v>
      </c>
      <c r="O606" s="932">
        <v>266859.39</v>
      </c>
      <c r="P606" s="932">
        <v>179718.83</v>
      </c>
      <c r="Q606" s="932">
        <v>314507.96000000002</v>
      </c>
      <c r="R606" s="932">
        <v>197005.01</v>
      </c>
      <c r="S606" s="932">
        <v>344758.77</v>
      </c>
      <c r="T606" s="932">
        <v>213222.64</v>
      </c>
      <c r="U606" s="932">
        <v>373139.62</v>
      </c>
    </row>
    <row r="607" spans="1:21" ht="14.4">
      <c r="A607" s="931">
        <v>4</v>
      </c>
      <c r="B607" s="931" t="s">
        <v>222</v>
      </c>
      <c r="C607" s="931" t="s">
        <v>231</v>
      </c>
      <c r="D607" s="931" t="s">
        <v>484</v>
      </c>
      <c r="E607" s="931" t="s">
        <v>235</v>
      </c>
      <c r="F607" s="931">
        <v>2</v>
      </c>
      <c r="G607" s="931" t="s">
        <v>21</v>
      </c>
      <c r="H607" s="932">
        <v>70898.16</v>
      </c>
      <c r="I607" s="932">
        <v>124071.77</v>
      </c>
      <c r="J607" s="932">
        <v>92626.47</v>
      </c>
      <c r="K607" s="932">
        <v>162096.32000000001</v>
      </c>
      <c r="L607" s="932">
        <v>112296.47</v>
      </c>
      <c r="M607" s="932">
        <v>196518.83</v>
      </c>
      <c r="N607" s="932">
        <v>137143.69</v>
      </c>
      <c r="O607" s="932">
        <v>240001.46</v>
      </c>
      <c r="P607" s="932">
        <v>162731.15</v>
      </c>
      <c r="Q607" s="932">
        <v>284779.51</v>
      </c>
      <c r="R607" s="932">
        <v>179020.29</v>
      </c>
      <c r="S607" s="932">
        <v>313285.51</v>
      </c>
      <c r="T607" s="932">
        <v>194263.01</v>
      </c>
      <c r="U607" s="932">
        <v>339960.27</v>
      </c>
    </row>
    <row r="608" spans="1:21" ht="14.4">
      <c r="A608" s="931">
        <v>4</v>
      </c>
      <c r="B608" s="931" t="s">
        <v>222</v>
      </c>
      <c r="C608" s="931" t="s">
        <v>231</v>
      </c>
      <c r="D608" s="931" t="s">
        <v>484</v>
      </c>
      <c r="E608" s="931" t="s">
        <v>235</v>
      </c>
      <c r="F608" s="931">
        <v>3</v>
      </c>
      <c r="G608" s="931" t="s">
        <v>46</v>
      </c>
      <c r="H608" s="932">
        <v>62160.59</v>
      </c>
      <c r="I608" s="932">
        <v>108781.03</v>
      </c>
      <c r="J608" s="932">
        <v>84839.02</v>
      </c>
      <c r="K608" s="932">
        <v>148468.29</v>
      </c>
      <c r="L608" s="932">
        <v>107353.11</v>
      </c>
      <c r="M608" s="932">
        <v>187867.94</v>
      </c>
      <c r="N608" s="932">
        <v>141418.16</v>
      </c>
      <c r="O608" s="932">
        <v>247481.79</v>
      </c>
      <c r="P608" s="932">
        <v>175255.67</v>
      </c>
      <c r="Q608" s="932">
        <v>306697.42</v>
      </c>
      <c r="R608" s="932">
        <v>197476.88</v>
      </c>
      <c r="S608" s="932">
        <v>345584.54</v>
      </c>
      <c r="T608" s="932">
        <v>219428.4</v>
      </c>
      <c r="U608" s="932">
        <v>383999.7</v>
      </c>
    </row>
    <row r="609" spans="1:21" ht="14.4">
      <c r="A609" s="931">
        <v>4</v>
      </c>
      <c r="B609" s="931" t="s">
        <v>222</v>
      </c>
      <c r="C609" s="931" t="s">
        <v>231</v>
      </c>
      <c r="D609" s="931" t="s">
        <v>484</v>
      </c>
      <c r="E609" s="931" t="s">
        <v>235</v>
      </c>
      <c r="F609" s="931">
        <v>4</v>
      </c>
      <c r="G609" s="931" t="s">
        <v>23</v>
      </c>
      <c r="H609" s="932">
        <v>70400.100000000006</v>
      </c>
      <c r="I609" s="932">
        <v>112640.17</v>
      </c>
      <c r="J609" s="932">
        <v>98560.15</v>
      </c>
      <c r="K609" s="932">
        <v>157696.24</v>
      </c>
      <c r="L609" s="932">
        <v>126720.19</v>
      </c>
      <c r="M609" s="932">
        <v>202752.3</v>
      </c>
      <c r="N609" s="932">
        <v>168960.25</v>
      </c>
      <c r="O609" s="932">
        <v>270336.40999999997</v>
      </c>
      <c r="P609" s="932">
        <v>211200.31</v>
      </c>
      <c r="Q609" s="932">
        <v>337920.51</v>
      </c>
      <c r="R609" s="932">
        <v>239360.36</v>
      </c>
      <c r="S609" s="932">
        <v>382976.57</v>
      </c>
      <c r="T609" s="932">
        <v>267520.40000000002</v>
      </c>
      <c r="U609" s="932">
        <v>428032.64</v>
      </c>
    </row>
    <row r="610" spans="1:21" ht="14.4">
      <c r="A610" s="931">
        <v>4</v>
      </c>
      <c r="B610" s="931" t="s">
        <v>222</v>
      </c>
      <c r="C610" s="931" t="s">
        <v>231</v>
      </c>
      <c r="D610" s="931" t="s">
        <v>484</v>
      </c>
      <c r="E610" s="931" t="s">
        <v>1070</v>
      </c>
      <c r="F610" s="931">
        <v>1</v>
      </c>
      <c r="G610" s="931" t="s">
        <v>171</v>
      </c>
      <c r="H610" s="932">
        <v>88819.19</v>
      </c>
      <c r="I610" s="932">
        <v>155433.57999999999</v>
      </c>
      <c r="J610" s="932">
        <v>115162.85</v>
      </c>
      <c r="K610" s="932">
        <v>201534.99</v>
      </c>
      <c r="L610" s="932">
        <v>137968.45000000001</v>
      </c>
      <c r="M610" s="932">
        <v>241444.79</v>
      </c>
      <c r="N610" s="932">
        <v>164751.22</v>
      </c>
      <c r="O610" s="932">
        <v>288314.63</v>
      </c>
      <c r="P610" s="932">
        <v>194379.56</v>
      </c>
      <c r="Q610" s="932">
        <v>340164.22</v>
      </c>
      <c r="R610" s="932">
        <v>213191.16</v>
      </c>
      <c r="S610" s="932">
        <v>373084.53</v>
      </c>
      <c r="T610" s="932">
        <v>230927.94</v>
      </c>
      <c r="U610" s="932">
        <v>404123.89</v>
      </c>
    </row>
    <row r="611" spans="1:21" ht="14.4">
      <c r="A611" s="931">
        <v>4</v>
      </c>
      <c r="B611" s="931" t="s">
        <v>222</v>
      </c>
      <c r="C611" s="931" t="s">
        <v>231</v>
      </c>
      <c r="D611" s="931" t="s">
        <v>484</v>
      </c>
      <c r="E611" s="931" t="s">
        <v>1070</v>
      </c>
      <c r="F611" s="931">
        <v>2</v>
      </c>
      <c r="G611" s="931" t="s">
        <v>21</v>
      </c>
      <c r="H611" s="932">
        <v>75251.09</v>
      </c>
      <c r="I611" s="932">
        <v>131689.41</v>
      </c>
      <c r="J611" s="932">
        <v>98619.96</v>
      </c>
      <c r="K611" s="932">
        <v>172584.93</v>
      </c>
      <c r="L611" s="932">
        <v>119852.17</v>
      </c>
      <c r="M611" s="932">
        <v>209741.3</v>
      </c>
      <c r="N611" s="932">
        <v>146905.42000000001</v>
      </c>
      <c r="O611" s="932">
        <v>257084.48</v>
      </c>
      <c r="P611" s="932">
        <v>174626.43</v>
      </c>
      <c r="Q611" s="932">
        <v>305596.25</v>
      </c>
      <c r="R611" s="932">
        <v>192278.7</v>
      </c>
      <c r="S611" s="932">
        <v>336487.72</v>
      </c>
      <c r="T611" s="932">
        <v>208881.86</v>
      </c>
      <c r="U611" s="932">
        <v>365543.25</v>
      </c>
    </row>
    <row r="612" spans="1:21" ht="14.4">
      <c r="A612" s="931">
        <v>4</v>
      </c>
      <c r="B612" s="931" t="s">
        <v>222</v>
      </c>
      <c r="C612" s="931" t="s">
        <v>231</v>
      </c>
      <c r="D612" s="931" t="s">
        <v>484</v>
      </c>
      <c r="E612" s="931" t="s">
        <v>1070</v>
      </c>
      <c r="F612" s="931">
        <v>3</v>
      </c>
      <c r="G612" s="931" t="s">
        <v>46</v>
      </c>
      <c r="H612" s="932">
        <v>65141.94</v>
      </c>
      <c r="I612" s="932">
        <v>113998.39</v>
      </c>
      <c r="J612" s="932">
        <v>88657.08</v>
      </c>
      <c r="K612" s="932">
        <v>155149.89000000001</v>
      </c>
      <c r="L612" s="932">
        <v>111981.13</v>
      </c>
      <c r="M612" s="932">
        <v>195966.97</v>
      </c>
      <c r="N612" s="932">
        <v>147308.97</v>
      </c>
      <c r="O612" s="932">
        <v>257790.69</v>
      </c>
      <c r="P612" s="932">
        <v>182372.21</v>
      </c>
      <c r="Q612" s="932">
        <v>319151.37</v>
      </c>
      <c r="R612" s="932">
        <v>205355.71</v>
      </c>
      <c r="S612" s="932">
        <v>359372.48</v>
      </c>
      <c r="T612" s="932">
        <v>228025.60000000001</v>
      </c>
      <c r="U612" s="932">
        <v>399044.8</v>
      </c>
    </row>
    <row r="613" spans="1:21" ht="14.4">
      <c r="A613" s="931">
        <v>4</v>
      </c>
      <c r="B613" s="931" t="s">
        <v>222</v>
      </c>
      <c r="C613" s="931" t="s">
        <v>231</v>
      </c>
      <c r="D613" s="931" t="s">
        <v>484</v>
      </c>
      <c r="E613" s="931" t="s">
        <v>1070</v>
      </c>
      <c r="F613" s="931">
        <v>4</v>
      </c>
      <c r="G613" s="931" t="s">
        <v>23</v>
      </c>
      <c r="H613" s="932">
        <v>75675.009999999995</v>
      </c>
      <c r="I613" s="932">
        <v>121080.01</v>
      </c>
      <c r="J613" s="932">
        <v>105945.01</v>
      </c>
      <c r="K613" s="932">
        <v>169512.01</v>
      </c>
      <c r="L613" s="932">
        <v>136215.01</v>
      </c>
      <c r="M613" s="932">
        <v>217944.02</v>
      </c>
      <c r="N613" s="932">
        <v>181620.01</v>
      </c>
      <c r="O613" s="932">
        <v>290592.02</v>
      </c>
      <c r="P613" s="932">
        <v>227025.01</v>
      </c>
      <c r="Q613" s="932">
        <v>363240.03</v>
      </c>
      <c r="R613" s="932">
        <v>257295.02</v>
      </c>
      <c r="S613" s="932">
        <v>411672.03</v>
      </c>
      <c r="T613" s="932">
        <v>287565.02</v>
      </c>
      <c r="U613" s="932">
        <v>460104.04</v>
      </c>
    </row>
    <row r="614" spans="1:21" ht="14.4">
      <c r="A614" s="931">
        <v>4</v>
      </c>
      <c r="B614" s="931" t="s">
        <v>222</v>
      </c>
      <c r="C614" s="931" t="s">
        <v>231</v>
      </c>
      <c r="D614" s="931" t="s">
        <v>484</v>
      </c>
      <c r="E614" s="931" t="s">
        <v>1071</v>
      </c>
      <c r="F614" s="931">
        <v>1</v>
      </c>
      <c r="G614" s="931" t="s">
        <v>171</v>
      </c>
      <c r="H614" s="932">
        <v>84949.9</v>
      </c>
      <c r="I614" s="932">
        <v>148662.32999999999</v>
      </c>
      <c r="J614" s="932">
        <v>110069.01</v>
      </c>
      <c r="K614" s="932">
        <v>192620.76</v>
      </c>
      <c r="L614" s="932">
        <v>131813.85999999999</v>
      </c>
      <c r="M614" s="932">
        <v>230674.25</v>
      </c>
      <c r="N614" s="932">
        <v>157322.47</v>
      </c>
      <c r="O614" s="932">
        <v>275314.32</v>
      </c>
      <c r="P614" s="932">
        <v>185540.49</v>
      </c>
      <c r="Q614" s="932">
        <v>324695.86</v>
      </c>
      <c r="R614" s="932">
        <v>203456.19</v>
      </c>
      <c r="S614" s="932">
        <v>356048.33</v>
      </c>
      <c r="T614" s="932">
        <v>220317.53</v>
      </c>
      <c r="U614" s="932">
        <v>385555.67</v>
      </c>
    </row>
    <row r="615" spans="1:21" ht="14.4">
      <c r="A615" s="931">
        <v>4</v>
      </c>
      <c r="B615" s="931" t="s">
        <v>222</v>
      </c>
      <c r="C615" s="931" t="s">
        <v>231</v>
      </c>
      <c r="D615" s="931" t="s">
        <v>484</v>
      </c>
      <c r="E615" s="931" t="s">
        <v>1071</v>
      </c>
      <c r="F615" s="931">
        <v>2</v>
      </c>
      <c r="G615" s="931" t="s">
        <v>21</v>
      </c>
      <c r="H615" s="932">
        <v>72331.570000000007</v>
      </c>
      <c r="I615" s="932">
        <v>126580.24</v>
      </c>
      <c r="J615" s="932">
        <v>94684.12</v>
      </c>
      <c r="K615" s="932">
        <v>165697.21</v>
      </c>
      <c r="L615" s="932">
        <v>114965.72</v>
      </c>
      <c r="M615" s="932">
        <v>201190.01</v>
      </c>
      <c r="N615" s="932">
        <v>140725.87</v>
      </c>
      <c r="O615" s="932">
        <v>246270.28</v>
      </c>
      <c r="P615" s="932">
        <v>167170.09</v>
      </c>
      <c r="Q615" s="932">
        <v>292547.65000000002</v>
      </c>
      <c r="R615" s="932">
        <v>184007.59</v>
      </c>
      <c r="S615" s="932">
        <v>322013.28999999998</v>
      </c>
      <c r="T615" s="932">
        <v>199814.67</v>
      </c>
      <c r="U615" s="932">
        <v>349675.68</v>
      </c>
    </row>
    <row r="616" spans="1:21" ht="14.4">
      <c r="A616" s="931">
        <v>4</v>
      </c>
      <c r="B616" s="931" t="s">
        <v>222</v>
      </c>
      <c r="C616" s="931" t="s">
        <v>231</v>
      </c>
      <c r="D616" s="931" t="s">
        <v>484</v>
      </c>
      <c r="E616" s="931" t="s">
        <v>1071</v>
      </c>
      <c r="F616" s="931">
        <v>3</v>
      </c>
      <c r="G616" s="931" t="s">
        <v>46</v>
      </c>
      <c r="H616" s="932">
        <v>62913.46</v>
      </c>
      <c r="I616" s="932">
        <v>110098.55</v>
      </c>
      <c r="J616" s="932">
        <v>85715.13</v>
      </c>
      <c r="K616" s="932">
        <v>150001.47</v>
      </c>
      <c r="L616" s="932">
        <v>108339.07</v>
      </c>
      <c r="M616" s="932">
        <v>189593.38</v>
      </c>
      <c r="N616" s="932">
        <v>142592.84</v>
      </c>
      <c r="O616" s="932">
        <v>249537.47</v>
      </c>
      <c r="P616" s="932">
        <v>176600.53</v>
      </c>
      <c r="Q616" s="932">
        <v>309050.93</v>
      </c>
      <c r="R616" s="932">
        <v>198907.76</v>
      </c>
      <c r="S616" s="932">
        <v>348088.59</v>
      </c>
      <c r="T616" s="932">
        <v>220923.35</v>
      </c>
      <c r="U616" s="932">
        <v>386615.86</v>
      </c>
    </row>
    <row r="617" spans="1:21" ht="14.4">
      <c r="A617" s="931">
        <v>4</v>
      </c>
      <c r="B617" s="931" t="s">
        <v>222</v>
      </c>
      <c r="C617" s="931" t="s">
        <v>231</v>
      </c>
      <c r="D617" s="931" t="s">
        <v>484</v>
      </c>
      <c r="E617" s="931" t="s">
        <v>1071</v>
      </c>
      <c r="F617" s="931">
        <v>4</v>
      </c>
      <c r="G617" s="931" t="s">
        <v>23</v>
      </c>
      <c r="H617" s="932">
        <v>72398.179999999993</v>
      </c>
      <c r="I617" s="932">
        <v>115837.09</v>
      </c>
      <c r="J617" s="932">
        <v>101357.45</v>
      </c>
      <c r="K617" s="932">
        <v>162171.93</v>
      </c>
      <c r="L617" s="932">
        <v>130316.72</v>
      </c>
      <c r="M617" s="932">
        <v>208506.76</v>
      </c>
      <c r="N617" s="932">
        <v>173755.63</v>
      </c>
      <c r="O617" s="932">
        <v>278009.02</v>
      </c>
      <c r="P617" s="932">
        <v>217194.54</v>
      </c>
      <c r="Q617" s="932">
        <v>347511.27</v>
      </c>
      <c r="R617" s="932">
        <v>246153.81</v>
      </c>
      <c r="S617" s="932">
        <v>393846.11</v>
      </c>
      <c r="T617" s="932">
        <v>275113.09000000003</v>
      </c>
      <c r="U617" s="932">
        <v>440180.94</v>
      </c>
    </row>
    <row r="618" spans="1:21" ht="14.4">
      <c r="A618" s="931">
        <v>4</v>
      </c>
      <c r="B618" s="931" t="s">
        <v>222</v>
      </c>
      <c r="C618" s="931" t="s">
        <v>231</v>
      </c>
      <c r="D618" s="931" t="s">
        <v>484</v>
      </c>
      <c r="E618" s="931" t="s">
        <v>236</v>
      </c>
      <c r="F618" s="931">
        <v>1</v>
      </c>
      <c r="G618" s="931" t="s">
        <v>171</v>
      </c>
      <c r="H618" s="932">
        <v>87359.84</v>
      </c>
      <c r="I618" s="932">
        <v>152879.73000000001</v>
      </c>
      <c r="J618" s="932">
        <v>113260.28</v>
      </c>
      <c r="K618" s="932">
        <v>198205.49</v>
      </c>
      <c r="L618" s="932">
        <v>135682.09</v>
      </c>
      <c r="M618" s="932">
        <v>237443.66</v>
      </c>
      <c r="N618" s="932">
        <v>162010.29999999999</v>
      </c>
      <c r="O618" s="932">
        <v>283518.02</v>
      </c>
      <c r="P618" s="932">
        <v>191135.68</v>
      </c>
      <c r="Q618" s="932">
        <v>334487.44</v>
      </c>
      <c r="R618" s="932">
        <v>209627.89</v>
      </c>
      <c r="S618" s="932">
        <v>366848.8</v>
      </c>
      <c r="T618" s="932">
        <v>227059.36</v>
      </c>
      <c r="U618" s="932">
        <v>397353.89</v>
      </c>
    </row>
    <row r="619" spans="1:21" ht="14.4">
      <c r="A619" s="931">
        <v>4</v>
      </c>
      <c r="B619" s="931" t="s">
        <v>222</v>
      </c>
      <c r="C619" s="931" t="s">
        <v>231</v>
      </c>
      <c r="D619" s="931" t="s">
        <v>484</v>
      </c>
      <c r="E619" s="931" t="s">
        <v>236</v>
      </c>
      <c r="F619" s="931">
        <v>2</v>
      </c>
      <c r="G619" s="931" t="s">
        <v>21</v>
      </c>
      <c r="H619" s="932">
        <v>74063.11</v>
      </c>
      <c r="I619" s="932">
        <v>129610.44</v>
      </c>
      <c r="J619" s="932">
        <v>97048.25</v>
      </c>
      <c r="K619" s="932">
        <v>169834.43</v>
      </c>
      <c r="L619" s="932">
        <v>117928.14</v>
      </c>
      <c r="M619" s="932">
        <v>206374.24</v>
      </c>
      <c r="N619" s="932">
        <v>144521.42000000001</v>
      </c>
      <c r="O619" s="932">
        <v>252912.48</v>
      </c>
      <c r="P619" s="932">
        <v>171777.62</v>
      </c>
      <c r="Q619" s="932">
        <v>300610.83</v>
      </c>
      <c r="R619" s="932">
        <v>189133.67</v>
      </c>
      <c r="S619" s="932">
        <v>330983.92</v>
      </c>
      <c r="T619" s="932">
        <v>205454.21</v>
      </c>
      <c r="U619" s="932">
        <v>359544.86</v>
      </c>
    </row>
    <row r="620" spans="1:21" ht="14.4">
      <c r="A620" s="931">
        <v>4</v>
      </c>
      <c r="B620" s="931" t="s">
        <v>222</v>
      </c>
      <c r="C620" s="931" t="s">
        <v>231</v>
      </c>
      <c r="D620" s="931" t="s">
        <v>484</v>
      </c>
      <c r="E620" s="931" t="s">
        <v>236</v>
      </c>
      <c r="F620" s="931">
        <v>3</v>
      </c>
      <c r="G620" s="931" t="s">
        <v>46</v>
      </c>
      <c r="H620" s="932">
        <v>64153.9</v>
      </c>
      <c r="I620" s="932">
        <v>112269.32</v>
      </c>
      <c r="J620" s="932">
        <v>87324.66</v>
      </c>
      <c r="K620" s="932">
        <v>152818.15</v>
      </c>
      <c r="L620" s="932">
        <v>110308.14</v>
      </c>
      <c r="M620" s="932">
        <v>193039.24</v>
      </c>
      <c r="N620" s="932">
        <v>145118.29999999999</v>
      </c>
      <c r="O620" s="932">
        <v>253957.03</v>
      </c>
      <c r="P620" s="932">
        <v>179669.16</v>
      </c>
      <c r="Q620" s="932">
        <v>314421.02</v>
      </c>
      <c r="R620" s="932">
        <v>202318.9</v>
      </c>
      <c r="S620" s="932">
        <v>354058.08</v>
      </c>
      <c r="T620" s="932">
        <v>224661.32</v>
      </c>
      <c r="U620" s="932">
        <v>393157.3</v>
      </c>
    </row>
    <row r="621" spans="1:21" ht="14.4">
      <c r="A621" s="931">
        <v>4</v>
      </c>
      <c r="B621" s="931" t="s">
        <v>222</v>
      </c>
      <c r="C621" s="931" t="s">
        <v>231</v>
      </c>
      <c r="D621" s="931" t="s">
        <v>484</v>
      </c>
      <c r="E621" s="931" t="s">
        <v>236</v>
      </c>
      <c r="F621" s="931">
        <v>4</v>
      </c>
      <c r="G621" s="931" t="s">
        <v>23</v>
      </c>
      <c r="H621" s="932">
        <v>74434.31</v>
      </c>
      <c r="I621" s="932">
        <v>119094.89</v>
      </c>
      <c r="J621" s="932">
        <v>104208.03</v>
      </c>
      <c r="K621" s="932">
        <v>166732.85</v>
      </c>
      <c r="L621" s="932">
        <v>133981.75</v>
      </c>
      <c r="M621" s="932">
        <v>214370.8</v>
      </c>
      <c r="N621" s="932">
        <v>178642.33</v>
      </c>
      <c r="O621" s="932">
        <v>285827.74</v>
      </c>
      <c r="P621" s="932">
        <v>223302.92</v>
      </c>
      <c r="Q621" s="932">
        <v>357284.67</v>
      </c>
      <c r="R621" s="932">
        <v>253076.64</v>
      </c>
      <c r="S621" s="932">
        <v>404922.63</v>
      </c>
      <c r="T621" s="932">
        <v>282850.36</v>
      </c>
      <c r="U621" s="932">
        <v>452560.59</v>
      </c>
    </row>
    <row r="622" spans="1:21" ht="14.4">
      <c r="A622" s="931">
        <v>4</v>
      </c>
      <c r="B622" s="931" t="s">
        <v>222</v>
      </c>
      <c r="C622" s="931" t="s">
        <v>237</v>
      </c>
      <c r="D622" s="931" t="s">
        <v>800</v>
      </c>
      <c r="E622" s="931" t="s">
        <v>238</v>
      </c>
      <c r="F622" s="931">
        <v>1</v>
      </c>
      <c r="G622" s="931" t="s">
        <v>171</v>
      </c>
      <c r="H622" s="932">
        <v>81120.75</v>
      </c>
      <c r="I622" s="932">
        <v>141961.32</v>
      </c>
      <c r="J622" s="932">
        <v>104938.59</v>
      </c>
      <c r="K622" s="932">
        <v>183642.54</v>
      </c>
      <c r="L622" s="932">
        <v>125555.53</v>
      </c>
      <c r="M622" s="932">
        <v>219722.19</v>
      </c>
      <c r="N622" s="932">
        <v>149678.38</v>
      </c>
      <c r="O622" s="932">
        <v>261937.17</v>
      </c>
      <c r="P622" s="932">
        <v>176361.72</v>
      </c>
      <c r="Q622" s="932">
        <v>308633.01</v>
      </c>
      <c r="R622" s="932">
        <v>193301.99</v>
      </c>
      <c r="S622" s="932">
        <v>338278.48</v>
      </c>
      <c r="T622" s="932">
        <v>209177.54</v>
      </c>
      <c r="U622" s="932">
        <v>366060.69</v>
      </c>
    </row>
    <row r="623" spans="1:21" ht="14.4">
      <c r="A623" s="931">
        <v>4</v>
      </c>
      <c r="B623" s="931" t="s">
        <v>222</v>
      </c>
      <c r="C623" s="931" t="s">
        <v>237</v>
      </c>
      <c r="D623" s="931" t="s">
        <v>800</v>
      </c>
      <c r="E623" s="931" t="s">
        <v>238</v>
      </c>
      <c r="F623" s="931">
        <v>2</v>
      </c>
      <c r="G623" s="931" t="s">
        <v>21</v>
      </c>
      <c r="H623" s="932">
        <v>69859.23</v>
      </c>
      <c r="I623" s="932">
        <v>122253.66</v>
      </c>
      <c r="J623" s="932">
        <v>91207.99</v>
      </c>
      <c r="K623" s="932">
        <v>159613.99</v>
      </c>
      <c r="L623" s="932">
        <v>110519.02</v>
      </c>
      <c r="M623" s="932">
        <v>193408.29</v>
      </c>
      <c r="N623" s="932">
        <v>134866.37</v>
      </c>
      <c r="O623" s="932">
        <v>236016.14</v>
      </c>
      <c r="P623" s="932">
        <v>159966.62</v>
      </c>
      <c r="Q623" s="932">
        <v>279941.59000000003</v>
      </c>
      <c r="R623" s="932">
        <v>175944.64</v>
      </c>
      <c r="S623" s="932">
        <v>307903.13</v>
      </c>
      <c r="T623" s="932">
        <v>190879.29</v>
      </c>
      <c r="U623" s="932">
        <v>334038.76</v>
      </c>
    </row>
    <row r="624" spans="1:21" ht="14.4">
      <c r="A624" s="931">
        <v>4</v>
      </c>
      <c r="B624" s="931" t="s">
        <v>222</v>
      </c>
      <c r="C624" s="931" t="s">
        <v>237</v>
      </c>
      <c r="D624" s="931" t="s">
        <v>800</v>
      </c>
      <c r="E624" s="931" t="s">
        <v>238</v>
      </c>
      <c r="F624" s="931">
        <v>3</v>
      </c>
      <c r="G624" s="931" t="s">
        <v>46</v>
      </c>
      <c r="H624" s="932">
        <v>61416.33</v>
      </c>
      <c r="I624" s="932">
        <v>107478.57</v>
      </c>
      <c r="J624" s="932">
        <v>83873.3</v>
      </c>
      <c r="K624" s="932">
        <v>146778.28</v>
      </c>
      <c r="L624" s="932">
        <v>106171.67</v>
      </c>
      <c r="M624" s="932">
        <v>185800.42</v>
      </c>
      <c r="N624" s="932">
        <v>139902.89000000001</v>
      </c>
      <c r="O624" s="932">
        <v>244830.05</v>
      </c>
      <c r="P624" s="932">
        <v>173414.49</v>
      </c>
      <c r="Q624" s="932">
        <v>303475.36</v>
      </c>
      <c r="R624" s="932">
        <v>195430.2</v>
      </c>
      <c r="S624" s="932">
        <v>342002.84</v>
      </c>
      <c r="T624" s="932">
        <v>217185.62</v>
      </c>
      <c r="U624" s="932">
        <v>380074.83</v>
      </c>
    </row>
    <row r="625" spans="1:21" ht="14.4">
      <c r="A625" s="931">
        <v>4</v>
      </c>
      <c r="B625" s="931" t="s">
        <v>222</v>
      </c>
      <c r="C625" s="931" t="s">
        <v>237</v>
      </c>
      <c r="D625" s="931" t="s">
        <v>800</v>
      </c>
      <c r="E625" s="931" t="s">
        <v>238</v>
      </c>
      <c r="F625" s="931">
        <v>4</v>
      </c>
      <c r="G625" s="931" t="s">
        <v>23</v>
      </c>
      <c r="H625" s="932">
        <v>69178.429999999993</v>
      </c>
      <c r="I625" s="932">
        <v>110685.49</v>
      </c>
      <c r="J625" s="932">
        <v>96849.8</v>
      </c>
      <c r="K625" s="932">
        <v>154959.67999999999</v>
      </c>
      <c r="L625" s="932">
        <v>124521.17</v>
      </c>
      <c r="M625" s="932">
        <v>199233.88</v>
      </c>
      <c r="N625" s="932">
        <v>166028.23000000001</v>
      </c>
      <c r="O625" s="932">
        <v>265645.17</v>
      </c>
      <c r="P625" s="932">
        <v>207535.28</v>
      </c>
      <c r="Q625" s="932">
        <v>332056.46000000002</v>
      </c>
      <c r="R625" s="932">
        <v>235206.66</v>
      </c>
      <c r="S625" s="932">
        <v>376330.65</v>
      </c>
      <c r="T625" s="932">
        <v>262878.03000000003</v>
      </c>
      <c r="U625" s="932">
        <v>420604.85</v>
      </c>
    </row>
    <row r="626" spans="1:21" ht="14.4">
      <c r="A626" s="931">
        <v>4</v>
      </c>
      <c r="B626" s="931" t="s">
        <v>222</v>
      </c>
      <c r="C626" s="931" t="s">
        <v>237</v>
      </c>
      <c r="D626" s="931" t="s">
        <v>800</v>
      </c>
      <c r="E626" s="931" t="s">
        <v>1072</v>
      </c>
      <c r="F626" s="931">
        <v>1</v>
      </c>
      <c r="G626" s="931" t="s">
        <v>171</v>
      </c>
      <c r="H626" s="932">
        <v>81093.990000000005</v>
      </c>
      <c r="I626" s="932">
        <v>141914.49</v>
      </c>
      <c r="J626" s="932">
        <v>104962.97</v>
      </c>
      <c r="K626" s="932">
        <v>183685.2</v>
      </c>
      <c r="L626" s="932">
        <v>125624.69</v>
      </c>
      <c r="M626" s="932">
        <v>219843.21</v>
      </c>
      <c r="N626" s="932">
        <v>149821.94</v>
      </c>
      <c r="O626" s="932">
        <v>262188.40000000002</v>
      </c>
      <c r="P626" s="932">
        <v>176588.19</v>
      </c>
      <c r="Q626" s="932">
        <v>309029.34000000003</v>
      </c>
      <c r="R626" s="932">
        <v>193581.47</v>
      </c>
      <c r="S626" s="932">
        <v>338767.58</v>
      </c>
      <c r="T626" s="932">
        <v>209530.59</v>
      </c>
      <c r="U626" s="932">
        <v>366678.53</v>
      </c>
    </row>
    <row r="627" spans="1:21" ht="14.4">
      <c r="A627" s="931">
        <v>4</v>
      </c>
      <c r="B627" s="931" t="s">
        <v>222</v>
      </c>
      <c r="C627" s="931" t="s">
        <v>237</v>
      </c>
      <c r="D627" s="931" t="s">
        <v>800</v>
      </c>
      <c r="E627" s="931" t="s">
        <v>1072</v>
      </c>
      <c r="F627" s="931">
        <v>2</v>
      </c>
      <c r="G627" s="931" t="s">
        <v>21</v>
      </c>
      <c r="H627" s="932">
        <v>69561.11</v>
      </c>
      <c r="I627" s="932">
        <v>121731.94</v>
      </c>
      <c r="J627" s="932">
        <v>90901.52</v>
      </c>
      <c r="K627" s="932">
        <v>159077.65</v>
      </c>
      <c r="L627" s="932">
        <v>110225.85</v>
      </c>
      <c r="M627" s="932">
        <v>192895.24</v>
      </c>
      <c r="N627" s="932">
        <v>134653.01</v>
      </c>
      <c r="O627" s="932">
        <v>235642.77</v>
      </c>
      <c r="P627" s="932">
        <v>159798.04</v>
      </c>
      <c r="Q627" s="932">
        <v>279646.57</v>
      </c>
      <c r="R627" s="932">
        <v>175805.88</v>
      </c>
      <c r="S627" s="932">
        <v>307660.28999999998</v>
      </c>
      <c r="T627" s="932">
        <v>190791.42</v>
      </c>
      <c r="U627" s="932">
        <v>333884.99</v>
      </c>
    </row>
    <row r="628" spans="1:21" ht="14.4">
      <c r="A628" s="931">
        <v>4</v>
      </c>
      <c r="B628" s="931" t="s">
        <v>222</v>
      </c>
      <c r="C628" s="931" t="s">
        <v>237</v>
      </c>
      <c r="D628" s="931" t="s">
        <v>800</v>
      </c>
      <c r="E628" s="931" t="s">
        <v>1072</v>
      </c>
      <c r="F628" s="931">
        <v>3</v>
      </c>
      <c r="G628" s="931" t="s">
        <v>46</v>
      </c>
      <c r="H628" s="932">
        <v>60928.76</v>
      </c>
      <c r="I628" s="932">
        <v>106625.34</v>
      </c>
      <c r="J628" s="932">
        <v>83139.88</v>
      </c>
      <c r="K628" s="932">
        <v>145494.79999999999</v>
      </c>
      <c r="L628" s="932">
        <v>105188.57</v>
      </c>
      <c r="M628" s="932">
        <v>184080</v>
      </c>
      <c r="N628" s="932">
        <v>138552.10999999999</v>
      </c>
      <c r="O628" s="932">
        <v>242466.18</v>
      </c>
      <c r="P628" s="932">
        <v>171690.73</v>
      </c>
      <c r="Q628" s="932">
        <v>300458.78000000003</v>
      </c>
      <c r="R628" s="932">
        <v>193449.95</v>
      </c>
      <c r="S628" s="932">
        <v>338537.41</v>
      </c>
      <c r="T628" s="932">
        <v>214942.61</v>
      </c>
      <c r="U628" s="932">
        <v>376149.56</v>
      </c>
    </row>
    <row r="629" spans="1:21" ht="14.4">
      <c r="A629" s="931">
        <v>4</v>
      </c>
      <c r="B629" s="931" t="s">
        <v>222</v>
      </c>
      <c r="C629" s="931" t="s">
        <v>237</v>
      </c>
      <c r="D629" s="931" t="s">
        <v>800</v>
      </c>
      <c r="E629" s="931" t="s">
        <v>1072</v>
      </c>
      <c r="F629" s="931">
        <v>4</v>
      </c>
      <c r="G629" s="931" t="s">
        <v>23</v>
      </c>
      <c r="H629" s="932">
        <v>69140.38</v>
      </c>
      <c r="I629" s="932">
        <v>110624.61</v>
      </c>
      <c r="J629" s="932">
        <v>96796.53</v>
      </c>
      <c r="K629" s="932">
        <v>154874.46</v>
      </c>
      <c r="L629" s="932">
        <v>124452.69</v>
      </c>
      <c r="M629" s="932">
        <v>199124.3</v>
      </c>
      <c r="N629" s="932">
        <v>165936.91</v>
      </c>
      <c r="O629" s="932">
        <v>265499.07</v>
      </c>
      <c r="P629" s="932">
        <v>207421.14</v>
      </c>
      <c r="Q629" s="932">
        <v>331873.83</v>
      </c>
      <c r="R629" s="932">
        <v>235077.29</v>
      </c>
      <c r="S629" s="932">
        <v>376123.68</v>
      </c>
      <c r="T629" s="932">
        <v>262733.45</v>
      </c>
      <c r="U629" s="932">
        <v>420373.52</v>
      </c>
    </row>
    <row r="630" spans="1:21" ht="14.4">
      <c r="A630" s="931">
        <v>4</v>
      </c>
      <c r="B630" s="931" t="s">
        <v>222</v>
      </c>
      <c r="C630" s="931" t="s">
        <v>237</v>
      </c>
      <c r="D630" s="931" t="s">
        <v>800</v>
      </c>
      <c r="E630" s="931" t="s">
        <v>239</v>
      </c>
      <c r="F630" s="931">
        <v>1</v>
      </c>
      <c r="G630" s="931" t="s">
        <v>171</v>
      </c>
      <c r="H630" s="932">
        <v>87935.5</v>
      </c>
      <c r="I630" s="932">
        <v>153887.13</v>
      </c>
      <c r="J630" s="932">
        <v>113813.21</v>
      </c>
      <c r="K630" s="932">
        <v>199173.13</v>
      </c>
      <c r="L630" s="932">
        <v>136213.71</v>
      </c>
      <c r="M630" s="932">
        <v>238373.99</v>
      </c>
      <c r="N630" s="932">
        <v>162445.42000000001</v>
      </c>
      <c r="O630" s="932">
        <v>284279.48</v>
      </c>
      <c r="P630" s="932">
        <v>191462.07</v>
      </c>
      <c r="Q630" s="932">
        <v>335058.63</v>
      </c>
      <c r="R630" s="932">
        <v>209884.05</v>
      </c>
      <c r="S630" s="932">
        <v>367297.09</v>
      </c>
      <c r="T630" s="932">
        <v>227172.07</v>
      </c>
      <c r="U630" s="932">
        <v>397551.12</v>
      </c>
    </row>
    <row r="631" spans="1:21" ht="14.4">
      <c r="A631" s="931">
        <v>4</v>
      </c>
      <c r="B631" s="931" t="s">
        <v>222</v>
      </c>
      <c r="C631" s="931" t="s">
        <v>237</v>
      </c>
      <c r="D631" s="931" t="s">
        <v>800</v>
      </c>
      <c r="E631" s="931" t="s">
        <v>239</v>
      </c>
      <c r="F631" s="931">
        <v>2</v>
      </c>
      <c r="G631" s="931" t="s">
        <v>21</v>
      </c>
      <c r="H631" s="932">
        <v>75452.850000000006</v>
      </c>
      <c r="I631" s="932">
        <v>132042.49</v>
      </c>
      <c r="J631" s="932">
        <v>98593.76</v>
      </c>
      <c r="K631" s="932">
        <v>172539.07</v>
      </c>
      <c r="L631" s="932">
        <v>119546.73</v>
      </c>
      <c r="M631" s="932">
        <v>209206.78</v>
      </c>
      <c r="N631" s="932">
        <v>146027.28</v>
      </c>
      <c r="O631" s="932">
        <v>255547.74</v>
      </c>
      <c r="P631" s="932">
        <v>173289.2</v>
      </c>
      <c r="Q631" s="932">
        <v>303256.09999999998</v>
      </c>
      <c r="R631" s="932">
        <v>190644.58</v>
      </c>
      <c r="S631" s="932">
        <v>333628.02</v>
      </c>
      <c r="T631" s="932">
        <v>206889.67</v>
      </c>
      <c r="U631" s="932">
        <v>362056.93</v>
      </c>
    </row>
    <row r="632" spans="1:21" ht="14.4">
      <c r="A632" s="931">
        <v>4</v>
      </c>
      <c r="B632" s="931" t="s">
        <v>222</v>
      </c>
      <c r="C632" s="931" t="s">
        <v>237</v>
      </c>
      <c r="D632" s="931" t="s">
        <v>800</v>
      </c>
      <c r="E632" s="931" t="s">
        <v>239</v>
      </c>
      <c r="F632" s="931">
        <v>3</v>
      </c>
      <c r="G632" s="931" t="s">
        <v>46</v>
      </c>
      <c r="H632" s="932">
        <v>66108.45</v>
      </c>
      <c r="I632" s="932">
        <v>115689.79</v>
      </c>
      <c r="J632" s="932">
        <v>90213.54</v>
      </c>
      <c r="K632" s="932">
        <v>157873.69</v>
      </c>
      <c r="L632" s="932">
        <v>114142.81</v>
      </c>
      <c r="M632" s="932">
        <v>199749.91</v>
      </c>
      <c r="N632" s="932">
        <v>150351.14000000001</v>
      </c>
      <c r="O632" s="932">
        <v>263114.5</v>
      </c>
      <c r="P632" s="932">
        <v>186316.05</v>
      </c>
      <c r="Q632" s="932">
        <v>326053.09000000003</v>
      </c>
      <c r="R632" s="932">
        <v>209932.01</v>
      </c>
      <c r="S632" s="932">
        <v>367381.02</v>
      </c>
      <c r="T632" s="932">
        <v>233259.46</v>
      </c>
      <c r="U632" s="932">
        <v>408204.06</v>
      </c>
    </row>
    <row r="633" spans="1:21" ht="14.4">
      <c r="A633" s="931">
        <v>4</v>
      </c>
      <c r="B633" s="931" t="s">
        <v>222</v>
      </c>
      <c r="C633" s="931" t="s">
        <v>237</v>
      </c>
      <c r="D633" s="931" t="s">
        <v>800</v>
      </c>
      <c r="E633" s="931" t="s">
        <v>239</v>
      </c>
      <c r="F633" s="931">
        <v>4</v>
      </c>
      <c r="G633" s="931" t="s">
        <v>23</v>
      </c>
      <c r="H633" s="932">
        <v>74974.710000000006</v>
      </c>
      <c r="I633" s="932">
        <v>119959.53</v>
      </c>
      <c r="J633" s="932">
        <v>104964.59</v>
      </c>
      <c r="K633" s="932">
        <v>167943.34</v>
      </c>
      <c r="L633" s="932">
        <v>134954.47</v>
      </c>
      <c r="M633" s="932">
        <v>215927.15</v>
      </c>
      <c r="N633" s="932">
        <v>179939.29</v>
      </c>
      <c r="O633" s="932">
        <v>287902.87</v>
      </c>
      <c r="P633" s="932">
        <v>224924.12</v>
      </c>
      <c r="Q633" s="932">
        <v>359878.59</v>
      </c>
      <c r="R633" s="932">
        <v>254914</v>
      </c>
      <c r="S633" s="932">
        <v>407862.4</v>
      </c>
      <c r="T633" s="932">
        <v>284903.88</v>
      </c>
      <c r="U633" s="932">
        <v>455846.22</v>
      </c>
    </row>
    <row r="634" spans="1:21" ht="14.4">
      <c r="A634" s="931">
        <v>4</v>
      </c>
      <c r="B634" s="931" t="s">
        <v>222</v>
      </c>
      <c r="C634" s="931" t="s">
        <v>237</v>
      </c>
      <c r="D634" s="931" t="s">
        <v>800</v>
      </c>
      <c r="E634" s="931" t="s">
        <v>240</v>
      </c>
      <c r="F634" s="931">
        <v>1</v>
      </c>
      <c r="G634" s="931" t="s">
        <v>171</v>
      </c>
      <c r="H634" s="932">
        <v>82138.259999999995</v>
      </c>
      <c r="I634" s="932">
        <v>143741.95000000001</v>
      </c>
      <c r="J634" s="932">
        <v>106166.35</v>
      </c>
      <c r="K634" s="932">
        <v>185791.11</v>
      </c>
      <c r="L634" s="932">
        <v>126964.53</v>
      </c>
      <c r="M634" s="932">
        <v>222187.93</v>
      </c>
      <c r="N634" s="932">
        <v>151266.4</v>
      </c>
      <c r="O634" s="932">
        <v>264716.21000000002</v>
      </c>
      <c r="P634" s="932">
        <v>178146.86</v>
      </c>
      <c r="Q634" s="932">
        <v>311757</v>
      </c>
      <c r="R634" s="932">
        <v>195211.72</v>
      </c>
      <c r="S634" s="932">
        <v>341620.5</v>
      </c>
      <c r="T634" s="932">
        <v>211168.18</v>
      </c>
      <c r="U634" s="932">
        <v>369544.32</v>
      </c>
    </row>
    <row r="635" spans="1:21" ht="14.4">
      <c r="A635" s="931">
        <v>4</v>
      </c>
      <c r="B635" s="931" t="s">
        <v>222</v>
      </c>
      <c r="C635" s="931" t="s">
        <v>237</v>
      </c>
      <c r="D635" s="931" t="s">
        <v>800</v>
      </c>
      <c r="E635" s="931" t="s">
        <v>240</v>
      </c>
      <c r="F635" s="931">
        <v>2</v>
      </c>
      <c r="G635" s="931" t="s">
        <v>21</v>
      </c>
      <c r="H635" s="932">
        <v>71148.100000000006</v>
      </c>
      <c r="I635" s="932">
        <v>124509.17</v>
      </c>
      <c r="J635" s="932">
        <v>92766.61</v>
      </c>
      <c r="K635" s="932">
        <v>162341.56</v>
      </c>
      <c r="L635" s="932">
        <v>112290.34</v>
      </c>
      <c r="M635" s="932">
        <v>196508.1</v>
      </c>
      <c r="N635" s="932">
        <v>136811.31</v>
      </c>
      <c r="O635" s="932">
        <v>239419.78</v>
      </c>
      <c r="P635" s="932">
        <v>162146.82999999999</v>
      </c>
      <c r="Q635" s="932">
        <v>283756.94</v>
      </c>
      <c r="R635" s="932">
        <v>178272.62</v>
      </c>
      <c r="S635" s="932">
        <v>311977.08</v>
      </c>
      <c r="T635" s="932">
        <v>193310.86</v>
      </c>
      <c r="U635" s="932">
        <v>338294</v>
      </c>
    </row>
    <row r="636" spans="1:21" ht="14.4">
      <c r="A636" s="931">
        <v>4</v>
      </c>
      <c r="B636" s="931" t="s">
        <v>222</v>
      </c>
      <c r="C636" s="931" t="s">
        <v>237</v>
      </c>
      <c r="D636" s="931" t="s">
        <v>800</v>
      </c>
      <c r="E636" s="931" t="s">
        <v>240</v>
      </c>
      <c r="F636" s="931">
        <v>3</v>
      </c>
      <c r="G636" s="931" t="s">
        <v>46</v>
      </c>
      <c r="H636" s="932">
        <v>62887.63</v>
      </c>
      <c r="I636" s="932">
        <v>110053.35</v>
      </c>
      <c r="J636" s="932">
        <v>85983.96</v>
      </c>
      <c r="K636" s="932">
        <v>150471.93</v>
      </c>
      <c r="L636" s="932">
        <v>108925.5</v>
      </c>
      <c r="M636" s="932">
        <v>190619.62</v>
      </c>
      <c r="N636" s="932">
        <v>143614.65</v>
      </c>
      <c r="O636" s="932">
        <v>251325.63</v>
      </c>
      <c r="P636" s="932">
        <v>178089.47</v>
      </c>
      <c r="Q636" s="932">
        <v>311656.57</v>
      </c>
      <c r="R636" s="932">
        <v>200755.16</v>
      </c>
      <c r="S636" s="932">
        <v>351321.53</v>
      </c>
      <c r="T636" s="932">
        <v>223166.84</v>
      </c>
      <c r="U636" s="932">
        <v>390541.97</v>
      </c>
    </row>
    <row r="637" spans="1:21" ht="14.4">
      <c r="A637" s="931">
        <v>4</v>
      </c>
      <c r="B637" s="931" t="s">
        <v>222</v>
      </c>
      <c r="C637" s="931" t="s">
        <v>237</v>
      </c>
      <c r="D637" s="931" t="s">
        <v>800</v>
      </c>
      <c r="E637" s="931" t="s">
        <v>240</v>
      </c>
      <c r="F637" s="931">
        <v>4</v>
      </c>
      <c r="G637" s="931" t="s">
        <v>23</v>
      </c>
      <c r="H637" s="932">
        <v>70068.98</v>
      </c>
      <c r="I637" s="932">
        <v>112110.37</v>
      </c>
      <c r="J637" s="932">
        <v>98096.57</v>
      </c>
      <c r="K637" s="932">
        <v>156954.51999999999</v>
      </c>
      <c r="L637" s="932">
        <v>126124.16</v>
      </c>
      <c r="M637" s="932">
        <v>201798.66</v>
      </c>
      <c r="N637" s="932">
        <v>168165.55</v>
      </c>
      <c r="O637" s="932">
        <v>269064.89</v>
      </c>
      <c r="P637" s="932">
        <v>210206.94</v>
      </c>
      <c r="Q637" s="932">
        <v>336331.11</v>
      </c>
      <c r="R637" s="932">
        <v>238234.53</v>
      </c>
      <c r="S637" s="932">
        <v>381175.26</v>
      </c>
      <c r="T637" s="932">
        <v>266262.12</v>
      </c>
      <c r="U637" s="932">
        <v>426019.4</v>
      </c>
    </row>
    <row r="638" spans="1:21" ht="14.4">
      <c r="A638" s="931">
        <v>4</v>
      </c>
      <c r="B638" s="931" t="s">
        <v>222</v>
      </c>
      <c r="C638" s="931" t="s">
        <v>237</v>
      </c>
      <c r="D638" s="931" t="s">
        <v>800</v>
      </c>
      <c r="E638" s="931" t="s">
        <v>241</v>
      </c>
      <c r="F638" s="931">
        <v>1</v>
      </c>
      <c r="G638" s="931" t="s">
        <v>171</v>
      </c>
      <c r="H638" s="932">
        <v>80143.399999999994</v>
      </c>
      <c r="I638" s="932">
        <v>140250.94</v>
      </c>
      <c r="J638" s="932">
        <v>103674.27</v>
      </c>
      <c r="K638" s="932">
        <v>181429.98</v>
      </c>
      <c r="L638" s="932">
        <v>124042.82</v>
      </c>
      <c r="M638" s="932">
        <v>217074.93</v>
      </c>
      <c r="N638" s="932">
        <v>147875.03</v>
      </c>
      <c r="O638" s="932">
        <v>258781.3</v>
      </c>
      <c r="P638" s="932">
        <v>174236.88</v>
      </c>
      <c r="Q638" s="932">
        <v>304914.53999999998</v>
      </c>
      <c r="R638" s="932">
        <v>190973.05</v>
      </c>
      <c r="S638" s="932">
        <v>334202.84000000003</v>
      </c>
      <c r="T638" s="932">
        <v>206657.33</v>
      </c>
      <c r="U638" s="932">
        <v>361650.32</v>
      </c>
    </row>
    <row r="639" spans="1:21" ht="14.4">
      <c r="A639" s="931">
        <v>4</v>
      </c>
      <c r="B639" s="931" t="s">
        <v>222</v>
      </c>
      <c r="C639" s="931" t="s">
        <v>237</v>
      </c>
      <c r="D639" s="931" t="s">
        <v>800</v>
      </c>
      <c r="E639" s="931" t="s">
        <v>241</v>
      </c>
      <c r="F639" s="931">
        <v>2</v>
      </c>
      <c r="G639" s="931" t="s">
        <v>21</v>
      </c>
      <c r="H639" s="932">
        <v>69017.55</v>
      </c>
      <c r="I639" s="932">
        <v>120780.72</v>
      </c>
      <c r="J639" s="932">
        <v>90109.1</v>
      </c>
      <c r="K639" s="932">
        <v>157690.93</v>
      </c>
      <c r="L639" s="932">
        <v>109187.47</v>
      </c>
      <c r="M639" s="932">
        <v>191078.07</v>
      </c>
      <c r="N639" s="932">
        <v>133241.47</v>
      </c>
      <c r="O639" s="932">
        <v>233172.58</v>
      </c>
      <c r="P639" s="932">
        <v>158039.32</v>
      </c>
      <c r="Q639" s="932">
        <v>276568.81</v>
      </c>
      <c r="R639" s="932">
        <v>173824.83</v>
      </c>
      <c r="S639" s="932">
        <v>304193.45</v>
      </c>
      <c r="T639" s="932">
        <v>188579.54</v>
      </c>
      <c r="U639" s="932">
        <v>330014.2</v>
      </c>
    </row>
    <row r="640" spans="1:21" ht="14.4">
      <c r="A640" s="931">
        <v>4</v>
      </c>
      <c r="B640" s="931" t="s">
        <v>222</v>
      </c>
      <c r="C640" s="931" t="s">
        <v>237</v>
      </c>
      <c r="D640" s="931" t="s">
        <v>800</v>
      </c>
      <c r="E640" s="931" t="s">
        <v>241</v>
      </c>
      <c r="F640" s="931">
        <v>3</v>
      </c>
      <c r="G640" s="931" t="s">
        <v>46</v>
      </c>
      <c r="H640" s="932">
        <v>60676.37</v>
      </c>
      <c r="I640" s="932">
        <v>106183.65</v>
      </c>
      <c r="J640" s="932">
        <v>82862.78</v>
      </c>
      <c r="K640" s="932">
        <v>145009.87</v>
      </c>
      <c r="L640" s="932">
        <v>104892.49</v>
      </c>
      <c r="M640" s="932">
        <v>183561.86</v>
      </c>
      <c r="N640" s="932">
        <v>138217.31</v>
      </c>
      <c r="O640" s="932">
        <v>241880.3</v>
      </c>
      <c r="P640" s="932">
        <v>171325.16</v>
      </c>
      <c r="Q640" s="932">
        <v>299819.03000000003</v>
      </c>
      <c r="R640" s="932">
        <v>193075.62</v>
      </c>
      <c r="S640" s="932">
        <v>337882.33</v>
      </c>
      <c r="T640" s="932">
        <v>214568.92</v>
      </c>
      <c r="U640" s="932">
        <v>375495.62</v>
      </c>
    </row>
    <row r="641" spans="1:21" ht="14.4">
      <c r="A641" s="931">
        <v>4</v>
      </c>
      <c r="B641" s="931" t="s">
        <v>222</v>
      </c>
      <c r="C641" s="931" t="s">
        <v>237</v>
      </c>
      <c r="D641" s="931" t="s">
        <v>800</v>
      </c>
      <c r="E641" s="931" t="s">
        <v>241</v>
      </c>
      <c r="F641" s="931">
        <v>4</v>
      </c>
      <c r="G641" s="931" t="s">
        <v>23</v>
      </c>
      <c r="H641" s="932">
        <v>68344.95</v>
      </c>
      <c r="I641" s="932">
        <v>109351.93</v>
      </c>
      <c r="J641" s="932">
        <v>95682.94</v>
      </c>
      <c r="K641" s="932">
        <v>153092.70000000001</v>
      </c>
      <c r="L641" s="932">
        <v>123020.92</v>
      </c>
      <c r="M641" s="932">
        <v>196833.47</v>
      </c>
      <c r="N641" s="932">
        <v>164027.89000000001</v>
      </c>
      <c r="O641" s="932">
        <v>262444.63</v>
      </c>
      <c r="P641" s="932">
        <v>205034.86</v>
      </c>
      <c r="Q641" s="932">
        <v>328055.78000000003</v>
      </c>
      <c r="R641" s="932">
        <v>232372.84</v>
      </c>
      <c r="S641" s="932">
        <v>371796.55</v>
      </c>
      <c r="T641" s="932">
        <v>259710.82</v>
      </c>
      <c r="U641" s="932">
        <v>415537.33</v>
      </c>
    </row>
    <row r="642" spans="1:21" ht="14.4">
      <c r="A642" s="931">
        <v>4</v>
      </c>
      <c r="B642" s="931" t="s">
        <v>222</v>
      </c>
      <c r="C642" s="931" t="s">
        <v>237</v>
      </c>
      <c r="D642" s="931" t="s">
        <v>800</v>
      </c>
      <c r="E642" s="931" t="s">
        <v>242</v>
      </c>
      <c r="F642" s="931">
        <v>1</v>
      </c>
      <c r="G642" s="931" t="s">
        <v>171</v>
      </c>
      <c r="H642" s="932">
        <v>82084.73</v>
      </c>
      <c r="I642" s="932">
        <v>143648.28</v>
      </c>
      <c r="J642" s="932">
        <v>106215.1</v>
      </c>
      <c r="K642" s="932">
        <v>185876.43</v>
      </c>
      <c r="L642" s="932">
        <v>127102.83</v>
      </c>
      <c r="M642" s="932">
        <v>222429.95</v>
      </c>
      <c r="N642" s="932">
        <v>151553.51999999999</v>
      </c>
      <c r="O642" s="932">
        <v>265218.65000000002</v>
      </c>
      <c r="P642" s="932">
        <v>178599.8</v>
      </c>
      <c r="Q642" s="932">
        <v>312549.65000000002</v>
      </c>
      <c r="R642" s="932">
        <v>195770.67</v>
      </c>
      <c r="S642" s="932">
        <v>342598.68</v>
      </c>
      <c r="T642" s="932">
        <v>211874.28</v>
      </c>
      <c r="U642" s="932">
        <v>370779.98</v>
      </c>
    </row>
    <row r="643" spans="1:21" ht="14.4">
      <c r="A643" s="931">
        <v>4</v>
      </c>
      <c r="B643" s="931" t="s">
        <v>222</v>
      </c>
      <c r="C643" s="931" t="s">
        <v>237</v>
      </c>
      <c r="D643" s="931" t="s">
        <v>800</v>
      </c>
      <c r="E643" s="931" t="s">
        <v>242</v>
      </c>
      <c r="F643" s="931">
        <v>2</v>
      </c>
      <c r="G643" s="931" t="s">
        <v>21</v>
      </c>
      <c r="H643" s="932">
        <v>70551.850000000006</v>
      </c>
      <c r="I643" s="932">
        <v>123465.73</v>
      </c>
      <c r="J643" s="932">
        <v>92153.65</v>
      </c>
      <c r="K643" s="932">
        <v>161268.88</v>
      </c>
      <c r="L643" s="932">
        <v>111703.99</v>
      </c>
      <c r="M643" s="932">
        <v>195481.99</v>
      </c>
      <c r="N643" s="932">
        <v>136384.59</v>
      </c>
      <c r="O643" s="932">
        <v>238673.02</v>
      </c>
      <c r="P643" s="932">
        <v>161809.64000000001</v>
      </c>
      <c r="Q643" s="932">
        <v>283166.87</v>
      </c>
      <c r="R643" s="932">
        <v>177995.08</v>
      </c>
      <c r="S643" s="932">
        <v>311491.38</v>
      </c>
      <c r="T643" s="932">
        <v>193135.11</v>
      </c>
      <c r="U643" s="932">
        <v>337986.44</v>
      </c>
    </row>
    <row r="644" spans="1:21" ht="14.4">
      <c r="A644" s="931">
        <v>4</v>
      </c>
      <c r="B644" s="931" t="s">
        <v>222</v>
      </c>
      <c r="C644" s="931" t="s">
        <v>237</v>
      </c>
      <c r="D644" s="931" t="s">
        <v>800</v>
      </c>
      <c r="E644" s="931" t="s">
        <v>242</v>
      </c>
      <c r="F644" s="931">
        <v>3</v>
      </c>
      <c r="G644" s="931" t="s">
        <v>46</v>
      </c>
      <c r="H644" s="932">
        <v>61912.5</v>
      </c>
      <c r="I644" s="932">
        <v>108346.88</v>
      </c>
      <c r="J644" s="932">
        <v>84517.119999999995</v>
      </c>
      <c r="K644" s="932">
        <v>147904.95000000001</v>
      </c>
      <c r="L644" s="932">
        <v>106959.29</v>
      </c>
      <c r="M644" s="932">
        <v>187178.77</v>
      </c>
      <c r="N644" s="932">
        <v>140913.07</v>
      </c>
      <c r="O644" s="932">
        <v>246597.88</v>
      </c>
      <c r="P644" s="932">
        <v>174641.94</v>
      </c>
      <c r="Q644" s="932">
        <v>305623.40000000002</v>
      </c>
      <c r="R644" s="932">
        <v>196794.65</v>
      </c>
      <c r="S644" s="932">
        <v>344390.64</v>
      </c>
      <c r="T644" s="932">
        <v>218680.81</v>
      </c>
      <c r="U644" s="932">
        <v>382691.41</v>
      </c>
    </row>
    <row r="645" spans="1:21" ht="14.4">
      <c r="A645" s="931">
        <v>4</v>
      </c>
      <c r="B645" s="931" t="s">
        <v>222</v>
      </c>
      <c r="C645" s="931" t="s">
        <v>237</v>
      </c>
      <c r="D645" s="931" t="s">
        <v>800</v>
      </c>
      <c r="E645" s="931" t="s">
        <v>242</v>
      </c>
      <c r="F645" s="931">
        <v>4</v>
      </c>
      <c r="G645" s="931" t="s">
        <v>23</v>
      </c>
      <c r="H645" s="932">
        <v>69992.88</v>
      </c>
      <c r="I645" s="932">
        <v>111988.61</v>
      </c>
      <c r="J645" s="932">
        <v>97990.03</v>
      </c>
      <c r="K645" s="932">
        <v>156784.04999999999</v>
      </c>
      <c r="L645" s="932">
        <v>125987.18</v>
      </c>
      <c r="M645" s="932">
        <v>201579.5</v>
      </c>
      <c r="N645" s="932">
        <v>167982.91</v>
      </c>
      <c r="O645" s="932">
        <v>268772.65999999997</v>
      </c>
      <c r="P645" s="932">
        <v>209978.64</v>
      </c>
      <c r="Q645" s="932">
        <v>335965.83</v>
      </c>
      <c r="R645" s="932">
        <v>237975.79</v>
      </c>
      <c r="S645" s="932">
        <v>380761.27</v>
      </c>
      <c r="T645" s="932">
        <v>265972.94</v>
      </c>
      <c r="U645" s="932">
        <v>425556.72</v>
      </c>
    </row>
    <row r="646" spans="1:21" ht="14.4">
      <c r="A646" s="931">
        <v>4</v>
      </c>
      <c r="B646" s="931" t="s">
        <v>222</v>
      </c>
      <c r="C646" s="931" t="s">
        <v>237</v>
      </c>
      <c r="D646" s="931" t="s">
        <v>800</v>
      </c>
      <c r="E646" s="931" t="s">
        <v>243</v>
      </c>
      <c r="F646" s="931">
        <v>1</v>
      </c>
      <c r="G646" s="931" t="s">
        <v>171</v>
      </c>
      <c r="H646" s="932">
        <v>83544.08</v>
      </c>
      <c r="I646" s="932">
        <v>146202.14000000001</v>
      </c>
      <c r="J646" s="932">
        <v>108117.68</v>
      </c>
      <c r="K646" s="932">
        <v>189205.93</v>
      </c>
      <c r="L646" s="932">
        <v>129389.19</v>
      </c>
      <c r="M646" s="932">
        <v>226431.09</v>
      </c>
      <c r="N646" s="932">
        <v>154294.43</v>
      </c>
      <c r="O646" s="932">
        <v>270015.26</v>
      </c>
      <c r="P646" s="932">
        <v>181843.67</v>
      </c>
      <c r="Q646" s="932">
        <v>318226.43</v>
      </c>
      <c r="R646" s="932">
        <v>199333.95</v>
      </c>
      <c r="S646" s="932">
        <v>348834.41</v>
      </c>
      <c r="T646" s="932">
        <v>215742.85</v>
      </c>
      <c r="U646" s="932">
        <v>377549.99</v>
      </c>
    </row>
    <row r="647" spans="1:21" ht="14.4">
      <c r="A647" s="931">
        <v>4</v>
      </c>
      <c r="B647" s="931" t="s">
        <v>222</v>
      </c>
      <c r="C647" s="931" t="s">
        <v>237</v>
      </c>
      <c r="D647" s="931" t="s">
        <v>800</v>
      </c>
      <c r="E647" s="931" t="s">
        <v>243</v>
      </c>
      <c r="F647" s="931">
        <v>2</v>
      </c>
      <c r="G647" s="931" t="s">
        <v>21</v>
      </c>
      <c r="H647" s="932">
        <v>71739.83</v>
      </c>
      <c r="I647" s="932">
        <v>125544.71</v>
      </c>
      <c r="J647" s="932">
        <v>93725.36</v>
      </c>
      <c r="K647" s="932">
        <v>164019.38</v>
      </c>
      <c r="L647" s="932">
        <v>113628.03</v>
      </c>
      <c r="M647" s="932">
        <v>198849.05</v>
      </c>
      <c r="N647" s="932">
        <v>138768.59</v>
      </c>
      <c r="O647" s="932">
        <v>242845.03</v>
      </c>
      <c r="P647" s="932">
        <v>164658.45000000001</v>
      </c>
      <c r="Q647" s="932">
        <v>288152.28999999998</v>
      </c>
      <c r="R647" s="932">
        <v>181140.1</v>
      </c>
      <c r="S647" s="932">
        <v>316995.18</v>
      </c>
      <c r="T647" s="932">
        <v>196562.76</v>
      </c>
      <c r="U647" s="932">
        <v>343984.83</v>
      </c>
    </row>
    <row r="648" spans="1:21" ht="14.4">
      <c r="A648" s="931">
        <v>4</v>
      </c>
      <c r="B648" s="931" t="s">
        <v>222</v>
      </c>
      <c r="C648" s="931" t="s">
        <v>237</v>
      </c>
      <c r="D648" s="931" t="s">
        <v>800</v>
      </c>
      <c r="E648" s="931" t="s">
        <v>243</v>
      </c>
      <c r="F648" s="931">
        <v>3</v>
      </c>
      <c r="G648" s="931" t="s">
        <v>46</v>
      </c>
      <c r="H648" s="932">
        <v>62900.54</v>
      </c>
      <c r="I648" s="932">
        <v>110075.95</v>
      </c>
      <c r="J648" s="932">
        <v>85849.54</v>
      </c>
      <c r="K648" s="932">
        <v>150236.70000000001</v>
      </c>
      <c r="L648" s="932">
        <v>108632.28</v>
      </c>
      <c r="M648" s="932">
        <v>190106.5</v>
      </c>
      <c r="N648" s="932">
        <v>143103.74</v>
      </c>
      <c r="O648" s="932">
        <v>250431.55</v>
      </c>
      <c r="P648" s="932">
        <v>177345</v>
      </c>
      <c r="Q648" s="932">
        <v>310353.74</v>
      </c>
      <c r="R648" s="932">
        <v>199831.46</v>
      </c>
      <c r="S648" s="932">
        <v>349705.05</v>
      </c>
      <c r="T648" s="932">
        <v>222045.09</v>
      </c>
      <c r="U648" s="932">
        <v>388578.91</v>
      </c>
    </row>
    <row r="649" spans="1:21" ht="14.4">
      <c r="A649" s="931">
        <v>4</v>
      </c>
      <c r="B649" s="931" t="s">
        <v>222</v>
      </c>
      <c r="C649" s="931" t="s">
        <v>237</v>
      </c>
      <c r="D649" s="931" t="s">
        <v>800</v>
      </c>
      <c r="E649" s="931" t="s">
        <v>243</v>
      </c>
      <c r="F649" s="931">
        <v>4</v>
      </c>
      <c r="G649" s="931" t="s">
        <v>23</v>
      </c>
      <c r="H649" s="932">
        <v>71233.58</v>
      </c>
      <c r="I649" s="932">
        <v>113973.73</v>
      </c>
      <c r="J649" s="932">
        <v>99727.01</v>
      </c>
      <c r="K649" s="932">
        <v>159563.22</v>
      </c>
      <c r="L649" s="932">
        <v>128220.44</v>
      </c>
      <c r="M649" s="932">
        <v>205152.71</v>
      </c>
      <c r="N649" s="932">
        <v>170960.59</v>
      </c>
      <c r="O649" s="932">
        <v>273536.95</v>
      </c>
      <c r="P649" s="932">
        <v>213700.74</v>
      </c>
      <c r="Q649" s="932">
        <v>341921.18</v>
      </c>
      <c r="R649" s="932">
        <v>242194.17</v>
      </c>
      <c r="S649" s="932">
        <v>387510.67</v>
      </c>
      <c r="T649" s="932">
        <v>270687.59999999998</v>
      </c>
      <c r="U649" s="932">
        <v>433100.17</v>
      </c>
    </row>
    <row r="650" spans="1:21" ht="14.4">
      <c r="A650" s="931">
        <v>4</v>
      </c>
      <c r="B650" s="931" t="s">
        <v>222</v>
      </c>
      <c r="C650" s="931" t="s">
        <v>237</v>
      </c>
      <c r="D650" s="931" t="s">
        <v>800</v>
      </c>
      <c r="E650" s="931" t="s">
        <v>244</v>
      </c>
      <c r="F650" s="931">
        <v>1</v>
      </c>
      <c r="G650" s="931" t="s">
        <v>171</v>
      </c>
      <c r="H650" s="932">
        <v>76180.44</v>
      </c>
      <c r="I650" s="932">
        <v>133315.76999999999</v>
      </c>
      <c r="J650" s="932">
        <v>98665.75</v>
      </c>
      <c r="K650" s="932">
        <v>172665.06</v>
      </c>
      <c r="L650" s="932">
        <v>118130.25</v>
      </c>
      <c r="M650" s="932">
        <v>206727.94</v>
      </c>
      <c r="N650" s="932">
        <v>140948.73000000001</v>
      </c>
      <c r="O650" s="932">
        <v>246660.27</v>
      </c>
      <c r="P650" s="932">
        <v>166190.46</v>
      </c>
      <c r="Q650" s="932">
        <v>290833.31</v>
      </c>
      <c r="R650" s="932">
        <v>182216.25</v>
      </c>
      <c r="S650" s="932">
        <v>318878.44</v>
      </c>
      <c r="T650" s="932">
        <v>197282.58</v>
      </c>
      <c r="U650" s="932">
        <v>345244.51</v>
      </c>
    </row>
    <row r="651" spans="1:21" ht="14.4">
      <c r="A651" s="931">
        <v>4</v>
      </c>
      <c r="B651" s="931" t="s">
        <v>222</v>
      </c>
      <c r="C651" s="931" t="s">
        <v>237</v>
      </c>
      <c r="D651" s="931" t="s">
        <v>800</v>
      </c>
      <c r="E651" s="931" t="s">
        <v>244</v>
      </c>
      <c r="F651" s="931">
        <v>2</v>
      </c>
      <c r="G651" s="931" t="s">
        <v>21</v>
      </c>
      <c r="H651" s="932">
        <v>65054.6</v>
      </c>
      <c r="I651" s="932">
        <v>113845.54</v>
      </c>
      <c r="J651" s="932">
        <v>85100.58</v>
      </c>
      <c r="K651" s="932">
        <v>148926.01</v>
      </c>
      <c r="L651" s="932">
        <v>103274.9</v>
      </c>
      <c r="M651" s="932">
        <v>180731.08</v>
      </c>
      <c r="N651" s="932">
        <v>126315.17</v>
      </c>
      <c r="O651" s="932">
        <v>221051.55</v>
      </c>
      <c r="P651" s="932">
        <v>149992.9</v>
      </c>
      <c r="Q651" s="932">
        <v>262487.57</v>
      </c>
      <c r="R651" s="932">
        <v>165068.03</v>
      </c>
      <c r="S651" s="932">
        <v>288869.05</v>
      </c>
      <c r="T651" s="932">
        <v>179204.79</v>
      </c>
      <c r="U651" s="932">
        <v>313608.38</v>
      </c>
    </row>
    <row r="652" spans="1:21" ht="14.4">
      <c r="A652" s="931">
        <v>4</v>
      </c>
      <c r="B652" s="931" t="s">
        <v>222</v>
      </c>
      <c r="C652" s="931" t="s">
        <v>237</v>
      </c>
      <c r="D652" s="931" t="s">
        <v>800</v>
      </c>
      <c r="E652" s="931" t="s">
        <v>244</v>
      </c>
      <c r="F652" s="931">
        <v>3</v>
      </c>
      <c r="G652" s="931" t="s">
        <v>46</v>
      </c>
      <c r="H652" s="932">
        <v>56741.42</v>
      </c>
      <c r="I652" s="932">
        <v>99297.49</v>
      </c>
      <c r="J652" s="932">
        <v>77353.850000000006</v>
      </c>
      <c r="K652" s="932">
        <v>135369.24</v>
      </c>
      <c r="L652" s="932">
        <v>97809.58</v>
      </c>
      <c r="M652" s="932">
        <v>171166.77</v>
      </c>
      <c r="N652" s="932">
        <v>128773.43</v>
      </c>
      <c r="O652" s="932">
        <v>225353.51</v>
      </c>
      <c r="P652" s="932">
        <v>159520.31</v>
      </c>
      <c r="Q652" s="932">
        <v>279160.55</v>
      </c>
      <c r="R652" s="932">
        <v>179696.79</v>
      </c>
      <c r="S652" s="932">
        <v>314469.38</v>
      </c>
      <c r="T652" s="932">
        <v>199616.12</v>
      </c>
      <c r="U652" s="932">
        <v>349328.21</v>
      </c>
    </row>
    <row r="653" spans="1:21" ht="14.4">
      <c r="A653" s="931">
        <v>4</v>
      </c>
      <c r="B653" s="931" t="s">
        <v>222</v>
      </c>
      <c r="C653" s="931" t="s">
        <v>237</v>
      </c>
      <c r="D653" s="931" t="s">
        <v>800</v>
      </c>
      <c r="E653" s="931" t="s">
        <v>244</v>
      </c>
      <c r="F653" s="931">
        <v>4</v>
      </c>
      <c r="G653" s="931" t="s">
        <v>23</v>
      </c>
      <c r="H653" s="932">
        <v>64934.95</v>
      </c>
      <c r="I653" s="932">
        <v>103895.93</v>
      </c>
      <c r="J653" s="932">
        <v>90908.94</v>
      </c>
      <c r="K653" s="932">
        <v>145454.29999999999</v>
      </c>
      <c r="L653" s="932">
        <v>116882.92</v>
      </c>
      <c r="M653" s="932">
        <v>187012.67</v>
      </c>
      <c r="N653" s="932">
        <v>155843.89000000001</v>
      </c>
      <c r="O653" s="932">
        <v>249350.23</v>
      </c>
      <c r="P653" s="932">
        <v>194804.86</v>
      </c>
      <c r="Q653" s="932">
        <v>311687.78999999998</v>
      </c>
      <c r="R653" s="932">
        <v>220778.85</v>
      </c>
      <c r="S653" s="932">
        <v>353246.16</v>
      </c>
      <c r="T653" s="932">
        <v>246752.83</v>
      </c>
      <c r="U653" s="932">
        <v>394804.53</v>
      </c>
    </row>
    <row r="654" spans="1:21" ht="14.4">
      <c r="A654" s="931">
        <v>4</v>
      </c>
      <c r="B654" s="931" t="s">
        <v>222</v>
      </c>
      <c r="C654" s="931" t="s">
        <v>245</v>
      </c>
      <c r="D654" s="931" t="s">
        <v>485</v>
      </c>
      <c r="E654" s="931" t="s">
        <v>246</v>
      </c>
      <c r="F654" s="931">
        <v>1</v>
      </c>
      <c r="G654" s="931" t="s">
        <v>171</v>
      </c>
      <c r="H654" s="932">
        <v>94683.34</v>
      </c>
      <c r="I654" s="932">
        <v>165695.84</v>
      </c>
      <c r="J654" s="932">
        <v>122748.77</v>
      </c>
      <c r="K654" s="932">
        <v>214810.35</v>
      </c>
      <c r="L654" s="932">
        <v>147044.75</v>
      </c>
      <c r="M654" s="932">
        <v>257328.32</v>
      </c>
      <c r="N654" s="932">
        <v>175571.34</v>
      </c>
      <c r="O654" s="932">
        <v>307249.84000000003</v>
      </c>
      <c r="P654" s="932">
        <v>207128.59</v>
      </c>
      <c r="Q654" s="932">
        <v>362475.03</v>
      </c>
      <c r="R654" s="932">
        <v>227164.79</v>
      </c>
      <c r="S654" s="932">
        <v>397538.39</v>
      </c>
      <c r="T654" s="932">
        <v>246049.2</v>
      </c>
      <c r="U654" s="932">
        <v>430586.1</v>
      </c>
    </row>
    <row r="655" spans="1:21" ht="14.4">
      <c r="A655" s="931">
        <v>4</v>
      </c>
      <c r="B655" s="931" t="s">
        <v>222</v>
      </c>
      <c r="C655" s="931" t="s">
        <v>245</v>
      </c>
      <c r="D655" s="931" t="s">
        <v>485</v>
      </c>
      <c r="E655" s="931" t="s">
        <v>246</v>
      </c>
      <c r="F655" s="931">
        <v>2</v>
      </c>
      <c r="G655" s="931" t="s">
        <v>21</v>
      </c>
      <c r="H655" s="932">
        <v>80301.149999999994</v>
      </c>
      <c r="I655" s="932">
        <v>140527.01999999999</v>
      </c>
      <c r="J655" s="932">
        <v>105213.31</v>
      </c>
      <c r="K655" s="932">
        <v>184123.29</v>
      </c>
      <c r="L655" s="932">
        <v>127841.5</v>
      </c>
      <c r="M655" s="932">
        <v>223722.62</v>
      </c>
      <c r="N655" s="932">
        <v>156654.79</v>
      </c>
      <c r="O655" s="932">
        <v>274145.88</v>
      </c>
      <c r="P655" s="932">
        <v>186190.28</v>
      </c>
      <c r="Q655" s="932">
        <v>325832.99</v>
      </c>
      <c r="R655" s="932">
        <v>204997.58</v>
      </c>
      <c r="S655" s="932">
        <v>358745.77</v>
      </c>
      <c r="T655" s="932">
        <v>222680.36</v>
      </c>
      <c r="U655" s="932">
        <v>389690.62</v>
      </c>
    </row>
    <row r="656" spans="1:21" ht="14.4">
      <c r="A656" s="931">
        <v>4</v>
      </c>
      <c r="B656" s="931" t="s">
        <v>222</v>
      </c>
      <c r="C656" s="931" t="s">
        <v>245</v>
      </c>
      <c r="D656" s="931" t="s">
        <v>485</v>
      </c>
      <c r="E656" s="931" t="s">
        <v>246</v>
      </c>
      <c r="F656" s="931">
        <v>3</v>
      </c>
      <c r="G656" s="931" t="s">
        <v>46</v>
      </c>
      <c r="H656" s="932">
        <v>69581.67</v>
      </c>
      <c r="I656" s="932">
        <v>121767.92</v>
      </c>
      <c r="J656" s="932">
        <v>94720.21</v>
      </c>
      <c r="K656" s="932">
        <v>165760.37</v>
      </c>
      <c r="L656" s="932">
        <v>119656.18</v>
      </c>
      <c r="M656" s="932">
        <v>209398.32</v>
      </c>
      <c r="N656" s="932">
        <v>157422.43</v>
      </c>
      <c r="O656" s="932">
        <v>275489.25</v>
      </c>
      <c r="P656" s="932">
        <v>194908.19</v>
      </c>
      <c r="Q656" s="932">
        <v>341089.34</v>
      </c>
      <c r="R656" s="932">
        <v>219483.19</v>
      </c>
      <c r="S656" s="932">
        <v>384095.58</v>
      </c>
      <c r="T656" s="932">
        <v>243725.76</v>
      </c>
      <c r="U656" s="932">
        <v>426520.08</v>
      </c>
    </row>
    <row r="657" spans="1:21" ht="14.4">
      <c r="A657" s="931">
        <v>4</v>
      </c>
      <c r="B657" s="931" t="s">
        <v>222</v>
      </c>
      <c r="C657" s="931" t="s">
        <v>245</v>
      </c>
      <c r="D657" s="931" t="s">
        <v>485</v>
      </c>
      <c r="E657" s="931" t="s">
        <v>246</v>
      </c>
      <c r="F657" s="931">
        <v>4</v>
      </c>
      <c r="G657" s="931" t="s">
        <v>23</v>
      </c>
      <c r="H657" s="932">
        <v>80675.850000000006</v>
      </c>
      <c r="I657" s="932">
        <v>129081.37</v>
      </c>
      <c r="J657" s="932">
        <v>112946.19</v>
      </c>
      <c r="K657" s="932">
        <v>180713.91</v>
      </c>
      <c r="L657" s="932">
        <v>145216.54</v>
      </c>
      <c r="M657" s="932">
        <v>232346.46</v>
      </c>
      <c r="N657" s="932">
        <v>193622.05</v>
      </c>
      <c r="O657" s="932">
        <v>309795.28000000003</v>
      </c>
      <c r="P657" s="932">
        <v>242027.56</v>
      </c>
      <c r="Q657" s="932">
        <v>387244.1</v>
      </c>
      <c r="R657" s="932">
        <v>274297.90000000002</v>
      </c>
      <c r="S657" s="932">
        <v>438876.65</v>
      </c>
      <c r="T657" s="932">
        <v>306568.24</v>
      </c>
      <c r="U657" s="932">
        <v>490509.19</v>
      </c>
    </row>
    <row r="658" spans="1:21" ht="14.4">
      <c r="A658" s="931">
        <v>4</v>
      </c>
      <c r="B658" s="931" t="s">
        <v>222</v>
      </c>
      <c r="C658" s="931" t="s">
        <v>245</v>
      </c>
      <c r="D658" s="931" t="s">
        <v>485</v>
      </c>
      <c r="E658" s="931" t="s">
        <v>1073</v>
      </c>
      <c r="F658" s="931">
        <v>1</v>
      </c>
      <c r="G658" s="931" t="s">
        <v>171</v>
      </c>
      <c r="H658" s="932">
        <v>89368.09</v>
      </c>
      <c r="I658" s="932">
        <v>156394.15</v>
      </c>
      <c r="J658" s="932">
        <v>115740.16</v>
      </c>
      <c r="K658" s="932">
        <v>202545.29</v>
      </c>
      <c r="L658" s="932">
        <v>138569.22</v>
      </c>
      <c r="M658" s="932">
        <v>242496.14</v>
      </c>
      <c r="N658" s="932">
        <v>165329.89000000001</v>
      </c>
      <c r="O658" s="932">
        <v>289327.31</v>
      </c>
      <c r="P658" s="932">
        <v>194932.42</v>
      </c>
      <c r="Q658" s="932">
        <v>341131.73</v>
      </c>
      <c r="R658" s="932">
        <v>213726.8</v>
      </c>
      <c r="S658" s="932">
        <v>374021.91</v>
      </c>
      <c r="T658" s="932">
        <v>231393.69</v>
      </c>
      <c r="U658" s="932">
        <v>404938.96</v>
      </c>
    </row>
    <row r="659" spans="1:21" ht="14.4">
      <c r="A659" s="931">
        <v>4</v>
      </c>
      <c r="B659" s="931" t="s">
        <v>222</v>
      </c>
      <c r="C659" s="931" t="s">
        <v>245</v>
      </c>
      <c r="D659" s="931" t="s">
        <v>485</v>
      </c>
      <c r="E659" s="931" t="s">
        <v>1073</v>
      </c>
      <c r="F659" s="931">
        <v>2</v>
      </c>
      <c r="G659" s="931" t="s">
        <v>21</v>
      </c>
      <c r="H659" s="932">
        <v>76342.710000000006</v>
      </c>
      <c r="I659" s="932">
        <v>133599.74</v>
      </c>
      <c r="J659" s="932">
        <v>99858.99</v>
      </c>
      <c r="K659" s="932">
        <v>174753.23</v>
      </c>
      <c r="L659" s="932">
        <v>121177.59</v>
      </c>
      <c r="M659" s="932">
        <v>212060.79</v>
      </c>
      <c r="N659" s="932">
        <v>148197.92000000001</v>
      </c>
      <c r="O659" s="932">
        <v>259346.37</v>
      </c>
      <c r="P659" s="932">
        <v>175969.42</v>
      </c>
      <c r="Q659" s="932">
        <v>307946.48</v>
      </c>
      <c r="R659" s="932">
        <v>193650.84</v>
      </c>
      <c r="S659" s="932">
        <v>338888.97</v>
      </c>
      <c r="T659" s="932">
        <v>210229.45</v>
      </c>
      <c r="U659" s="932">
        <v>367901.54</v>
      </c>
    </row>
    <row r="660" spans="1:21" ht="14.4">
      <c r="A660" s="931">
        <v>4</v>
      </c>
      <c r="B660" s="931" t="s">
        <v>222</v>
      </c>
      <c r="C660" s="931" t="s">
        <v>245</v>
      </c>
      <c r="D660" s="931" t="s">
        <v>485</v>
      </c>
      <c r="E660" s="931" t="s">
        <v>1073</v>
      </c>
      <c r="F660" s="931">
        <v>3</v>
      </c>
      <c r="G660" s="931" t="s">
        <v>46</v>
      </c>
      <c r="H660" s="932">
        <v>66608.929999999993</v>
      </c>
      <c r="I660" s="932">
        <v>116565.63</v>
      </c>
      <c r="J660" s="932">
        <v>90812.54</v>
      </c>
      <c r="K660" s="932">
        <v>158921.95000000001</v>
      </c>
      <c r="L660" s="932">
        <v>114832.69</v>
      </c>
      <c r="M660" s="932">
        <v>200957.21</v>
      </c>
      <c r="N660" s="932">
        <v>151191.03</v>
      </c>
      <c r="O660" s="932">
        <v>264584.28999999998</v>
      </c>
      <c r="P660" s="932">
        <v>187295.34</v>
      </c>
      <c r="Q660" s="932">
        <v>327766.84999999998</v>
      </c>
      <c r="R660" s="932">
        <v>210988.57</v>
      </c>
      <c r="S660" s="932">
        <v>369229.99</v>
      </c>
      <c r="T660" s="932">
        <v>234380.73</v>
      </c>
      <c r="U660" s="932">
        <v>410166.29</v>
      </c>
    </row>
    <row r="661" spans="1:21" ht="14.4">
      <c r="A661" s="931">
        <v>4</v>
      </c>
      <c r="B661" s="931" t="s">
        <v>222</v>
      </c>
      <c r="C661" s="931" t="s">
        <v>245</v>
      </c>
      <c r="D661" s="931" t="s">
        <v>485</v>
      </c>
      <c r="E661" s="931" t="s">
        <v>1073</v>
      </c>
      <c r="F661" s="931">
        <v>4</v>
      </c>
      <c r="G661" s="931" t="s">
        <v>23</v>
      </c>
      <c r="H661" s="932">
        <v>76177.350000000006</v>
      </c>
      <c r="I661" s="932">
        <v>121883.77</v>
      </c>
      <c r="J661" s="932">
        <v>106648.3</v>
      </c>
      <c r="K661" s="932">
        <v>170637.28</v>
      </c>
      <c r="L661" s="932">
        <v>137119.24</v>
      </c>
      <c r="M661" s="932">
        <v>219390.78</v>
      </c>
      <c r="N661" s="932">
        <v>182825.65</v>
      </c>
      <c r="O661" s="932">
        <v>292521.05</v>
      </c>
      <c r="P661" s="932">
        <v>228532.06</v>
      </c>
      <c r="Q661" s="932">
        <v>365651.31</v>
      </c>
      <c r="R661" s="932">
        <v>259003.01</v>
      </c>
      <c r="S661" s="932">
        <v>414404.81</v>
      </c>
      <c r="T661" s="932">
        <v>289473.95</v>
      </c>
      <c r="U661" s="932">
        <v>463158.32</v>
      </c>
    </row>
    <row r="662" spans="1:21" ht="14.4">
      <c r="A662" s="931">
        <v>4</v>
      </c>
      <c r="B662" s="931" t="s">
        <v>222</v>
      </c>
      <c r="C662" s="931" t="s">
        <v>245</v>
      </c>
      <c r="D662" s="931" t="s">
        <v>485</v>
      </c>
      <c r="E662" s="931" t="s">
        <v>247</v>
      </c>
      <c r="F662" s="931">
        <v>1</v>
      </c>
      <c r="G662" s="931" t="s">
        <v>171</v>
      </c>
      <c r="H662" s="932">
        <v>89341.33</v>
      </c>
      <c r="I662" s="932">
        <v>156347.32</v>
      </c>
      <c r="J662" s="932">
        <v>115764.55</v>
      </c>
      <c r="K662" s="932">
        <v>202587.95</v>
      </c>
      <c r="L662" s="932">
        <v>138638.38</v>
      </c>
      <c r="M662" s="932">
        <v>242617.16</v>
      </c>
      <c r="N662" s="932">
        <v>165473.45000000001</v>
      </c>
      <c r="O662" s="932">
        <v>289578.53999999998</v>
      </c>
      <c r="P662" s="932">
        <v>195158.89</v>
      </c>
      <c r="Q662" s="932">
        <v>341528.06</v>
      </c>
      <c r="R662" s="932">
        <v>214006.29</v>
      </c>
      <c r="S662" s="932">
        <v>374511.01</v>
      </c>
      <c r="T662" s="932">
        <v>231746.74</v>
      </c>
      <c r="U662" s="932">
        <v>405556.8</v>
      </c>
    </row>
    <row r="663" spans="1:21" ht="14.4">
      <c r="A663" s="931">
        <v>4</v>
      </c>
      <c r="B663" s="931" t="s">
        <v>222</v>
      </c>
      <c r="C663" s="931" t="s">
        <v>245</v>
      </c>
      <c r="D663" s="931" t="s">
        <v>485</v>
      </c>
      <c r="E663" s="931" t="s">
        <v>247</v>
      </c>
      <c r="F663" s="931">
        <v>2</v>
      </c>
      <c r="G663" s="931" t="s">
        <v>21</v>
      </c>
      <c r="H663" s="932">
        <v>76044.59</v>
      </c>
      <c r="I663" s="932">
        <v>133078.03</v>
      </c>
      <c r="J663" s="932">
        <v>99552.51</v>
      </c>
      <c r="K663" s="932">
        <v>174216.9</v>
      </c>
      <c r="L663" s="932">
        <v>120884.42</v>
      </c>
      <c r="M663" s="932">
        <v>211547.74</v>
      </c>
      <c r="N663" s="932">
        <v>147984.57</v>
      </c>
      <c r="O663" s="932">
        <v>258973</v>
      </c>
      <c r="P663" s="932">
        <v>175800.83</v>
      </c>
      <c r="Q663" s="932">
        <v>307651.45</v>
      </c>
      <c r="R663" s="932">
        <v>193512.07</v>
      </c>
      <c r="S663" s="932">
        <v>338646.13</v>
      </c>
      <c r="T663" s="932">
        <v>210141.58</v>
      </c>
      <c r="U663" s="932">
        <v>367747.77</v>
      </c>
    </row>
    <row r="664" spans="1:21" ht="14.4">
      <c r="A664" s="931">
        <v>4</v>
      </c>
      <c r="B664" s="931" t="s">
        <v>222</v>
      </c>
      <c r="C664" s="931" t="s">
        <v>245</v>
      </c>
      <c r="D664" s="931" t="s">
        <v>485</v>
      </c>
      <c r="E664" s="931" t="s">
        <v>247</v>
      </c>
      <c r="F664" s="931">
        <v>3</v>
      </c>
      <c r="G664" s="931" t="s">
        <v>46</v>
      </c>
      <c r="H664" s="932">
        <v>66121.37</v>
      </c>
      <c r="I664" s="932">
        <v>115712.4</v>
      </c>
      <c r="J664" s="932">
        <v>90079.12</v>
      </c>
      <c r="K664" s="932">
        <v>157638.46</v>
      </c>
      <c r="L664" s="932">
        <v>113849.59</v>
      </c>
      <c r="M664" s="932">
        <v>199236.79</v>
      </c>
      <c r="N664" s="932">
        <v>149840.24</v>
      </c>
      <c r="O664" s="932">
        <v>262220.43</v>
      </c>
      <c r="P664" s="932">
        <v>185571.58</v>
      </c>
      <c r="Q664" s="932">
        <v>324750.27</v>
      </c>
      <c r="R664" s="932">
        <v>209008.32</v>
      </c>
      <c r="S664" s="932">
        <v>365764.56</v>
      </c>
      <c r="T664" s="932">
        <v>232137.72</v>
      </c>
      <c r="U664" s="932">
        <v>406241.02</v>
      </c>
    </row>
    <row r="665" spans="1:21" ht="14.4">
      <c r="A665" s="931">
        <v>4</v>
      </c>
      <c r="B665" s="931" t="s">
        <v>222</v>
      </c>
      <c r="C665" s="931" t="s">
        <v>245</v>
      </c>
      <c r="D665" s="931" t="s">
        <v>485</v>
      </c>
      <c r="E665" s="931" t="s">
        <v>247</v>
      </c>
      <c r="F665" s="931">
        <v>4</v>
      </c>
      <c r="G665" s="931" t="s">
        <v>23</v>
      </c>
      <c r="H665" s="932">
        <v>76139.31</v>
      </c>
      <c r="I665" s="932">
        <v>121822.89</v>
      </c>
      <c r="J665" s="932">
        <v>106595.03</v>
      </c>
      <c r="K665" s="932">
        <v>170552.05</v>
      </c>
      <c r="L665" s="932">
        <v>137050.75</v>
      </c>
      <c r="M665" s="932">
        <v>219281.21</v>
      </c>
      <c r="N665" s="932">
        <v>182734.34</v>
      </c>
      <c r="O665" s="932">
        <v>292374.94</v>
      </c>
      <c r="P665" s="932">
        <v>228417.92000000001</v>
      </c>
      <c r="Q665" s="932">
        <v>365468.68</v>
      </c>
      <c r="R665" s="932">
        <v>258873.64</v>
      </c>
      <c r="S665" s="932">
        <v>414197.84</v>
      </c>
      <c r="T665" s="932">
        <v>289329.37</v>
      </c>
      <c r="U665" s="932">
        <v>462926.99</v>
      </c>
    </row>
    <row r="666" spans="1:21" ht="14.4">
      <c r="A666" s="931">
        <v>4</v>
      </c>
      <c r="B666" s="931" t="s">
        <v>222</v>
      </c>
      <c r="C666" s="931" t="s">
        <v>245</v>
      </c>
      <c r="D666" s="931" t="s">
        <v>485</v>
      </c>
      <c r="E666" s="931" t="s">
        <v>1074</v>
      </c>
      <c r="F666" s="931">
        <v>1</v>
      </c>
      <c r="G666" s="931" t="s">
        <v>171</v>
      </c>
      <c r="H666" s="932">
        <v>91336.19</v>
      </c>
      <c r="I666" s="932">
        <v>159838.32</v>
      </c>
      <c r="J666" s="932">
        <v>118256.62</v>
      </c>
      <c r="K666" s="932">
        <v>206949.08</v>
      </c>
      <c r="L666" s="932">
        <v>141560.07999999999</v>
      </c>
      <c r="M666" s="932">
        <v>247730.15</v>
      </c>
      <c r="N666" s="932">
        <v>168864.82</v>
      </c>
      <c r="O666" s="932">
        <v>295513.44</v>
      </c>
      <c r="P666" s="932">
        <v>199068.87</v>
      </c>
      <c r="Q666" s="932">
        <v>348370.51</v>
      </c>
      <c r="R666" s="932">
        <v>218244.95</v>
      </c>
      <c r="S666" s="932">
        <v>381928.66</v>
      </c>
      <c r="T666" s="932">
        <v>236257.59</v>
      </c>
      <c r="U666" s="932">
        <v>413450.79</v>
      </c>
    </row>
    <row r="667" spans="1:21" ht="14.4">
      <c r="A667" s="931">
        <v>4</v>
      </c>
      <c r="B667" s="931" t="s">
        <v>222</v>
      </c>
      <c r="C667" s="931" t="s">
        <v>245</v>
      </c>
      <c r="D667" s="931" t="s">
        <v>485</v>
      </c>
      <c r="E667" s="931" t="s">
        <v>1074</v>
      </c>
      <c r="F667" s="931">
        <v>2</v>
      </c>
      <c r="G667" s="931" t="s">
        <v>21</v>
      </c>
      <c r="H667" s="932">
        <v>78175.13</v>
      </c>
      <c r="I667" s="932">
        <v>136806.47</v>
      </c>
      <c r="J667" s="932">
        <v>102210.01</v>
      </c>
      <c r="K667" s="932">
        <v>178867.52</v>
      </c>
      <c r="L667" s="932">
        <v>123987.29</v>
      </c>
      <c r="M667" s="932">
        <v>216977.76</v>
      </c>
      <c r="N667" s="932">
        <v>151554.4</v>
      </c>
      <c r="O667" s="932">
        <v>265220.2</v>
      </c>
      <c r="P667" s="932">
        <v>179908.33</v>
      </c>
      <c r="Q667" s="932">
        <v>314839.58</v>
      </c>
      <c r="R667" s="932">
        <v>197959.86</v>
      </c>
      <c r="S667" s="932">
        <v>346429.75</v>
      </c>
      <c r="T667" s="932">
        <v>214872.89</v>
      </c>
      <c r="U667" s="932">
        <v>376027.56</v>
      </c>
    </row>
    <row r="668" spans="1:21" ht="14.4">
      <c r="A668" s="931">
        <v>4</v>
      </c>
      <c r="B668" s="931" t="s">
        <v>222</v>
      </c>
      <c r="C668" s="931" t="s">
        <v>245</v>
      </c>
      <c r="D668" s="931" t="s">
        <v>485</v>
      </c>
      <c r="E668" s="931" t="s">
        <v>1074</v>
      </c>
      <c r="F668" s="931">
        <v>3</v>
      </c>
      <c r="G668" s="931" t="s">
        <v>46</v>
      </c>
      <c r="H668" s="932">
        <v>68332.63</v>
      </c>
      <c r="I668" s="932">
        <v>119582.09</v>
      </c>
      <c r="J668" s="932">
        <v>93200.29</v>
      </c>
      <c r="K668" s="932">
        <v>163100.51999999999</v>
      </c>
      <c r="L668" s="932">
        <v>117882.6</v>
      </c>
      <c r="M668" s="932">
        <v>206294.54</v>
      </c>
      <c r="N668" s="932">
        <v>155237.57</v>
      </c>
      <c r="O668" s="932">
        <v>271665.75</v>
      </c>
      <c r="P668" s="932">
        <v>192335.88</v>
      </c>
      <c r="Q668" s="932">
        <v>336587.8</v>
      </c>
      <c r="R668" s="932">
        <v>216687.85</v>
      </c>
      <c r="S668" s="932">
        <v>379203.74</v>
      </c>
      <c r="T668" s="932">
        <v>240735.63</v>
      </c>
      <c r="U668" s="932">
        <v>421287.35</v>
      </c>
    </row>
    <row r="669" spans="1:21" ht="14.4">
      <c r="A669" s="931">
        <v>4</v>
      </c>
      <c r="B669" s="931" t="s">
        <v>222</v>
      </c>
      <c r="C669" s="931" t="s">
        <v>245</v>
      </c>
      <c r="D669" s="931" t="s">
        <v>485</v>
      </c>
      <c r="E669" s="931" t="s">
        <v>1074</v>
      </c>
      <c r="F669" s="931">
        <v>4</v>
      </c>
      <c r="G669" s="931" t="s">
        <v>23</v>
      </c>
      <c r="H669" s="932">
        <v>77863.33</v>
      </c>
      <c r="I669" s="932">
        <v>124581.33</v>
      </c>
      <c r="J669" s="932">
        <v>109008.66</v>
      </c>
      <c r="K669" s="932">
        <v>174413.86</v>
      </c>
      <c r="L669" s="932">
        <v>140153.99</v>
      </c>
      <c r="M669" s="932">
        <v>224246.39</v>
      </c>
      <c r="N669" s="932">
        <v>186871.99</v>
      </c>
      <c r="O669" s="932">
        <v>298995.19</v>
      </c>
      <c r="P669" s="932">
        <v>233589.99</v>
      </c>
      <c r="Q669" s="932">
        <v>373743.99</v>
      </c>
      <c r="R669" s="932">
        <v>264735.32</v>
      </c>
      <c r="S669" s="932">
        <v>423576.52</v>
      </c>
      <c r="T669" s="932">
        <v>295880.65999999997</v>
      </c>
      <c r="U669" s="932">
        <v>473409.06</v>
      </c>
    </row>
    <row r="670" spans="1:21" ht="14.4">
      <c r="A670" s="931">
        <v>4</v>
      </c>
      <c r="B670" s="931" t="s">
        <v>222</v>
      </c>
      <c r="C670" s="931" t="s">
        <v>245</v>
      </c>
      <c r="D670" s="931" t="s">
        <v>485</v>
      </c>
      <c r="E670" s="931" t="s">
        <v>1075</v>
      </c>
      <c r="F670" s="931">
        <v>1</v>
      </c>
      <c r="G670" s="931" t="s">
        <v>171</v>
      </c>
      <c r="H670" s="932">
        <v>89850.08</v>
      </c>
      <c r="I670" s="932">
        <v>157237.63</v>
      </c>
      <c r="J670" s="932">
        <v>116378.42</v>
      </c>
      <c r="K670" s="932">
        <v>203662.24</v>
      </c>
      <c r="L670" s="932">
        <v>139342.87</v>
      </c>
      <c r="M670" s="932">
        <v>243850.03</v>
      </c>
      <c r="N670" s="932">
        <v>166267.46</v>
      </c>
      <c r="O670" s="932">
        <v>290968.06</v>
      </c>
      <c r="P670" s="932">
        <v>196051.46</v>
      </c>
      <c r="Q670" s="932">
        <v>343090.06</v>
      </c>
      <c r="R670" s="932">
        <v>214961.15</v>
      </c>
      <c r="S670" s="932">
        <v>376182.01</v>
      </c>
      <c r="T670" s="932">
        <v>232742.06</v>
      </c>
      <c r="U670" s="932">
        <v>407298.61</v>
      </c>
    </row>
    <row r="671" spans="1:21" ht="14.4">
      <c r="A671" s="931">
        <v>4</v>
      </c>
      <c r="B671" s="931" t="s">
        <v>222</v>
      </c>
      <c r="C671" s="931" t="s">
        <v>245</v>
      </c>
      <c r="D671" s="931" t="s">
        <v>485</v>
      </c>
      <c r="E671" s="931" t="s">
        <v>1075</v>
      </c>
      <c r="F671" s="931">
        <v>2</v>
      </c>
      <c r="G671" s="931" t="s">
        <v>21</v>
      </c>
      <c r="H671" s="932">
        <v>76689.02</v>
      </c>
      <c r="I671" s="932">
        <v>134205.78</v>
      </c>
      <c r="J671" s="932">
        <v>100331.82</v>
      </c>
      <c r="K671" s="932">
        <v>175580.68</v>
      </c>
      <c r="L671" s="932">
        <v>121770.08</v>
      </c>
      <c r="M671" s="932">
        <v>213097.64</v>
      </c>
      <c r="N671" s="932">
        <v>148957.04</v>
      </c>
      <c r="O671" s="932">
        <v>260674.81</v>
      </c>
      <c r="P671" s="932">
        <v>176890.93</v>
      </c>
      <c r="Q671" s="932">
        <v>309559.12</v>
      </c>
      <c r="R671" s="932">
        <v>194676.06</v>
      </c>
      <c r="S671" s="932">
        <v>340683.1</v>
      </c>
      <c r="T671" s="932">
        <v>211357.36</v>
      </c>
      <c r="U671" s="932">
        <v>369875.39</v>
      </c>
    </row>
    <row r="672" spans="1:21" ht="14.4">
      <c r="A672" s="931">
        <v>4</v>
      </c>
      <c r="B672" s="931" t="s">
        <v>222</v>
      </c>
      <c r="C672" s="931" t="s">
        <v>245</v>
      </c>
      <c r="D672" s="931" t="s">
        <v>485</v>
      </c>
      <c r="E672" s="931" t="s">
        <v>1075</v>
      </c>
      <c r="F672" s="931">
        <v>3</v>
      </c>
      <c r="G672" s="931" t="s">
        <v>46</v>
      </c>
      <c r="H672" s="932">
        <v>66857.02</v>
      </c>
      <c r="I672" s="932">
        <v>116999.79</v>
      </c>
      <c r="J672" s="932">
        <v>91134.45</v>
      </c>
      <c r="K672" s="932">
        <v>159485.28</v>
      </c>
      <c r="L672" s="932">
        <v>115226.51</v>
      </c>
      <c r="M672" s="932">
        <v>201646.39</v>
      </c>
      <c r="N672" s="932">
        <v>151696.12</v>
      </c>
      <c r="O672" s="932">
        <v>265468.21000000002</v>
      </c>
      <c r="P672" s="932">
        <v>187909.07</v>
      </c>
      <c r="Q672" s="932">
        <v>328840.87</v>
      </c>
      <c r="R672" s="932">
        <v>211670.8</v>
      </c>
      <c r="S672" s="932">
        <v>370423.89</v>
      </c>
      <c r="T672" s="932">
        <v>235128.33</v>
      </c>
      <c r="U672" s="932">
        <v>411474.58</v>
      </c>
    </row>
    <row r="673" spans="1:21" ht="14.4">
      <c r="A673" s="931">
        <v>4</v>
      </c>
      <c r="B673" s="931" t="s">
        <v>222</v>
      </c>
      <c r="C673" s="931" t="s">
        <v>245</v>
      </c>
      <c r="D673" s="931" t="s">
        <v>485</v>
      </c>
      <c r="E673" s="931" t="s">
        <v>1075</v>
      </c>
      <c r="F673" s="931">
        <v>4</v>
      </c>
      <c r="G673" s="931" t="s">
        <v>23</v>
      </c>
      <c r="H673" s="932">
        <v>76584.58</v>
      </c>
      <c r="I673" s="932">
        <v>122535.33</v>
      </c>
      <c r="J673" s="932">
        <v>107218.41</v>
      </c>
      <c r="K673" s="932">
        <v>171549.47</v>
      </c>
      <c r="L673" s="932">
        <v>137852.25</v>
      </c>
      <c r="M673" s="932">
        <v>220563.6</v>
      </c>
      <c r="N673" s="932">
        <v>183803</v>
      </c>
      <c r="O673" s="932">
        <v>294084.8</v>
      </c>
      <c r="P673" s="932">
        <v>229753.74</v>
      </c>
      <c r="Q673" s="932">
        <v>367606</v>
      </c>
      <c r="R673" s="932">
        <v>260387.58</v>
      </c>
      <c r="S673" s="932">
        <v>416620.13</v>
      </c>
      <c r="T673" s="932">
        <v>291021.40999999997</v>
      </c>
      <c r="U673" s="932">
        <v>465634.26</v>
      </c>
    </row>
    <row r="674" spans="1:21" ht="14.4">
      <c r="A674" s="931">
        <v>4</v>
      </c>
      <c r="B674" s="931" t="s">
        <v>222</v>
      </c>
      <c r="C674" s="931" t="s">
        <v>245</v>
      </c>
      <c r="D674" s="931" t="s">
        <v>485</v>
      </c>
      <c r="E674" s="931" t="s">
        <v>248</v>
      </c>
      <c r="F674" s="931">
        <v>1</v>
      </c>
      <c r="G674" s="931" t="s">
        <v>171</v>
      </c>
      <c r="H674" s="932">
        <v>89836.7</v>
      </c>
      <c r="I674" s="932">
        <v>157214.22</v>
      </c>
      <c r="J674" s="932">
        <v>116390.61</v>
      </c>
      <c r="K674" s="932">
        <v>203683.57</v>
      </c>
      <c r="L674" s="932">
        <v>139377.45000000001</v>
      </c>
      <c r="M674" s="932">
        <v>243910.53</v>
      </c>
      <c r="N674" s="932">
        <v>166339.24</v>
      </c>
      <c r="O674" s="932">
        <v>291093.67</v>
      </c>
      <c r="P674" s="932">
        <v>196164.7</v>
      </c>
      <c r="Q674" s="932">
        <v>343288.22</v>
      </c>
      <c r="R674" s="932">
        <v>215100.89</v>
      </c>
      <c r="S674" s="932">
        <v>376426.56</v>
      </c>
      <c r="T674" s="932">
        <v>232918.59</v>
      </c>
      <c r="U674" s="932">
        <v>407607.53</v>
      </c>
    </row>
    <row r="675" spans="1:21" ht="14.4">
      <c r="A675" s="931">
        <v>4</v>
      </c>
      <c r="B675" s="931" t="s">
        <v>222</v>
      </c>
      <c r="C675" s="931" t="s">
        <v>245</v>
      </c>
      <c r="D675" s="931" t="s">
        <v>485</v>
      </c>
      <c r="E675" s="931" t="s">
        <v>248</v>
      </c>
      <c r="F675" s="931">
        <v>2</v>
      </c>
      <c r="G675" s="931" t="s">
        <v>21</v>
      </c>
      <c r="H675" s="932">
        <v>76539.960000000006</v>
      </c>
      <c r="I675" s="932">
        <v>133944.92000000001</v>
      </c>
      <c r="J675" s="932">
        <v>100178.58</v>
      </c>
      <c r="K675" s="932">
        <v>175312.51</v>
      </c>
      <c r="L675" s="932">
        <v>121623.49</v>
      </c>
      <c r="M675" s="932">
        <v>212841.11</v>
      </c>
      <c r="N675" s="932">
        <v>148850.35999999999</v>
      </c>
      <c r="O675" s="932">
        <v>260488.12</v>
      </c>
      <c r="P675" s="932">
        <v>176806.63</v>
      </c>
      <c r="Q675" s="932">
        <v>309411.61</v>
      </c>
      <c r="R675" s="932">
        <v>194606.67</v>
      </c>
      <c r="S675" s="932">
        <v>340561.68</v>
      </c>
      <c r="T675" s="932">
        <v>211313.43</v>
      </c>
      <c r="U675" s="932">
        <v>369798.5</v>
      </c>
    </row>
    <row r="676" spans="1:21" ht="14.4">
      <c r="A676" s="931">
        <v>4</v>
      </c>
      <c r="B676" s="931" t="s">
        <v>222</v>
      </c>
      <c r="C676" s="931" t="s">
        <v>245</v>
      </c>
      <c r="D676" s="931" t="s">
        <v>485</v>
      </c>
      <c r="E676" s="931" t="s">
        <v>248</v>
      </c>
      <c r="F676" s="931">
        <v>3</v>
      </c>
      <c r="G676" s="931" t="s">
        <v>46</v>
      </c>
      <c r="H676" s="932">
        <v>66613.240000000005</v>
      </c>
      <c r="I676" s="932">
        <v>116573.17</v>
      </c>
      <c r="J676" s="932">
        <v>90767.74</v>
      </c>
      <c r="K676" s="932">
        <v>158843.54</v>
      </c>
      <c r="L676" s="932">
        <v>114734.96</v>
      </c>
      <c r="M676" s="932">
        <v>200786.18</v>
      </c>
      <c r="N676" s="932">
        <v>151020.73000000001</v>
      </c>
      <c r="O676" s="932">
        <v>264286.27</v>
      </c>
      <c r="P676" s="932">
        <v>187047.19</v>
      </c>
      <c r="Q676" s="932">
        <v>327332.58</v>
      </c>
      <c r="R676" s="932">
        <v>210680.67</v>
      </c>
      <c r="S676" s="932">
        <v>368691.17</v>
      </c>
      <c r="T676" s="932">
        <v>234006.82</v>
      </c>
      <c r="U676" s="932">
        <v>409511.94</v>
      </c>
    </row>
    <row r="677" spans="1:21" ht="14.4">
      <c r="A677" s="931">
        <v>4</v>
      </c>
      <c r="B677" s="931" t="s">
        <v>222</v>
      </c>
      <c r="C677" s="931" t="s">
        <v>245</v>
      </c>
      <c r="D677" s="931" t="s">
        <v>485</v>
      </c>
      <c r="E677" s="931" t="s">
        <v>248</v>
      </c>
      <c r="F677" s="931">
        <v>4</v>
      </c>
      <c r="G677" s="931" t="s">
        <v>23</v>
      </c>
      <c r="H677" s="932">
        <v>76565.56</v>
      </c>
      <c r="I677" s="932">
        <v>122504.89</v>
      </c>
      <c r="J677" s="932">
        <v>107191.78</v>
      </c>
      <c r="K677" s="932">
        <v>171506.85</v>
      </c>
      <c r="L677" s="932">
        <v>137818</v>
      </c>
      <c r="M677" s="932">
        <v>220508.81</v>
      </c>
      <c r="N677" s="932">
        <v>183757.34</v>
      </c>
      <c r="O677" s="932">
        <v>294011.74</v>
      </c>
      <c r="P677" s="932">
        <v>229696.67</v>
      </c>
      <c r="Q677" s="932">
        <v>367514.68</v>
      </c>
      <c r="R677" s="932">
        <v>260322.89</v>
      </c>
      <c r="S677" s="932">
        <v>416516.63</v>
      </c>
      <c r="T677" s="932">
        <v>290949.12</v>
      </c>
      <c r="U677" s="932">
        <v>465518.59</v>
      </c>
    </row>
    <row r="678" spans="1:21" ht="14.4">
      <c r="A678" s="931">
        <v>4</v>
      </c>
      <c r="B678" s="931" t="s">
        <v>222</v>
      </c>
      <c r="C678" s="931" t="s">
        <v>245</v>
      </c>
      <c r="D678" s="931" t="s">
        <v>485</v>
      </c>
      <c r="E678" s="931" t="s">
        <v>249</v>
      </c>
      <c r="F678" s="931">
        <v>1</v>
      </c>
      <c r="G678" s="931" t="s">
        <v>171</v>
      </c>
      <c r="H678" s="932">
        <v>88886.1</v>
      </c>
      <c r="I678" s="932">
        <v>155550.67000000001</v>
      </c>
      <c r="J678" s="932">
        <v>115101.91</v>
      </c>
      <c r="K678" s="932">
        <v>201428.34</v>
      </c>
      <c r="L678" s="932">
        <v>137795.57999999999</v>
      </c>
      <c r="M678" s="932">
        <v>241142.26</v>
      </c>
      <c r="N678" s="932">
        <v>164392.32999999999</v>
      </c>
      <c r="O678" s="932">
        <v>287686.57</v>
      </c>
      <c r="P678" s="932">
        <v>193813.38</v>
      </c>
      <c r="Q678" s="932">
        <v>339173.42</v>
      </c>
      <c r="R678" s="932">
        <v>212492.47</v>
      </c>
      <c r="S678" s="932">
        <v>371861.82</v>
      </c>
      <c r="T678" s="932">
        <v>230045.32</v>
      </c>
      <c r="U678" s="932">
        <v>402579.31</v>
      </c>
    </row>
    <row r="679" spans="1:21" ht="14.4">
      <c r="A679" s="931">
        <v>4</v>
      </c>
      <c r="B679" s="931" t="s">
        <v>222</v>
      </c>
      <c r="C679" s="931" t="s">
        <v>245</v>
      </c>
      <c r="D679" s="931" t="s">
        <v>485</v>
      </c>
      <c r="E679" s="931" t="s">
        <v>249</v>
      </c>
      <c r="F679" s="931">
        <v>2</v>
      </c>
      <c r="G679" s="931" t="s">
        <v>21</v>
      </c>
      <c r="H679" s="932">
        <v>75996.399999999994</v>
      </c>
      <c r="I679" s="932">
        <v>132993.71</v>
      </c>
      <c r="J679" s="932">
        <v>99386.17</v>
      </c>
      <c r="K679" s="932">
        <v>173925.79</v>
      </c>
      <c r="L679" s="932">
        <v>120585.11</v>
      </c>
      <c r="M679" s="932">
        <v>211023.94</v>
      </c>
      <c r="N679" s="932">
        <v>147438.82</v>
      </c>
      <c r="O679" s="932">
        <v>258017.93</v>
      </c>
      <c r="P679" s="932">
        <v>175047.91</v>
      </c>
      <c r="Q679" s="932">
        <v>306333.84999999998</v>
      </c>
      <c r="R679" s="932">
        <v>192625.62</v>
      </c>
      <c r="S679" s="932">
        <v>337094.84</v>
      </c>
      <c r="T679" s="932">
        <v>209101.55</v>
      </c>
      <c r="U679" s="932">
        <v>365927.71</v>
      </c>
    </row>
    <row r="680" spans="1:21" ht="14.4">
      <c r="A680" s="931">
        <v>4</v>
      </c>
      <c r="B680" s="931" t="s">
        <v>222</v>
      </c>
      <c r="C680" s="931" t="s">
        <v>245</v>
      </c>
      <c r="D680" s="931" t="s">
        <v>485</v>
      </c>
      <c r="E680" s="931" t="s">
        <v>249</v>
      </c>
      <c r="F680" s="931">
        <v>3</v>
      </c>
      <c r="G680" s="931" t="s">
        <v>46</v>
      </c>
      <c r="H680" s="932">
        <v>66360.850000000006</v>
      </c>
      <c r="I680" s="932">
        <v>116131.48</v>
      </c>
      <c r="J680" s="932">
        <v>90490.64</v>
      </c>
      <c r="K680" s="932">
        <v>158358.60999999999</v>
      </c>
      <c r="L680" s="932">
        <v>114438.88</v>
      </c>
      <c r="M680" s="932">
        <v>200268.04</v>
      </c>
      <c r="N680" s="932">
        <v>150685.93</v>
      </c>
      <c r="O680" s="932">
        <v>263700.38</v>
      </c>
      <c r="P680" s="932">
        <v>186681.62</v>
      </c>
      <c r="Q680" s="932">
        <v>326692.83</v>
      </c>
      <c r="R680" s="932">
        <v>210306.34</v>
      </c>
      <c r="S680" s="932">
        <v>368036.09</v>
      </c>
      <c r="T680" s="932">
        <v>233633.14</v>
      </c>
      <c r="U680" s="932">
        <v>408858</v>
      </c>
    </row>
    <row r="681" spans="1:21" ht="14.4">
      <c r="A681" s="931">
        <v>4</v>
      </c>
      <c r="B681" s="931" t="s">
        <v>222</v>
      </c>
      <c r="C681" s="931" t="s">
        <v>245</v>
      </c>
      <c r="D681" s="931" t="s">
        <v>485</v>
      </c>
      <c r="E681" s="931" t="s">
        <v>249</v>
      </c>
      <c r="F681" s="931">
        <v>4</v>
      </c>
      <c r="G681" s="931" t="s">
        <v>23</v>
      </c>
      <c r="H681" s="932">
        <v>75770.13</v>
      </c>
      <c r="I681" s="932">
        <v>121232.21</v>
      </c>
      <c r="J681" s="932">
        <v>106078.18</v>
      </c>
      <c r="K681" s="932">
        <v>169725.09</v>
      </c>
      <c r="L681" s="932">
        <v>136386.23000000001</v>
      </c>
      <c r="M681" s="932">
        <v>218217.98</v>
      </c>
      <c r="N681" s="932">
        <v>181848.31</v>
      </c>
      <c r="O681" s="932">
        <v>290957.3</v>
      </c>
      <c r="P681" s="932">
        <v>227310.39</v>
      </c>
      <c r="Q681" s="932">
        <v>363696.63</v>
      </c>
      <c r="R681" s="932">
        <v>257618.44</v>
      </c>
      <c r="S681" s="932">
        <v>412189.51</v>
      </c>
      <c r="T681" s="932">
        <v>287926.49</v>
      </c>
      <c r="U681" s="932">
        <v>460682.4</v>
      </c>
    </row>
    <row r="682" spans="1:21" ht="14.4">
      <c r="A682" s="931">
        <v>4</v>
      </c>
      <c r="B682" s="931" t="s">
        <v>222</v>
      </c>
      <c r="C682" s="931" t="s">
        <v>245</v>
      </c>
      <c r="D682" s="931" t="s">
        <v>485</v>
      </c>
      <c r="E682" s="931" t="s">
        <v>250</v>
      </c>
      <c r="F682" s="931">
        <v>1</v>
      </c>
      <c r="G682" s="931" t="s">
        <v>171</v>
      </c>
      <c r="H682" s="932">
        <v>89863.46</v>
      </c>
      <c r="I682" s="932">
        <v>157261.04999999999</v>
      </c>
      <c r="J682" s="932">
        <v>116366.23</v>
      </c>
      <c r="K682" s="932">
        <v>203640.9</v>
      </c>
      <c r="L682" s="932">
        <v>139308.29</v>
      </c>
      <c r="M682" s="932">
        <v>243789.51</v>
      </c>
      <c r="N682" s="932">
        <v>166195.68</v>
      </c>
      <c r="O682" s="932">
        <v>290842.44</v>
      </c>
      <c r="P682" s="932">
        <v>195938.22</v>
      </c>
      <c r="Q682" s="932">
        <v>342891.88</v>
      </c>
      <c r="R682" s="932">
        <v>214821.4</v>
      </c>
      <c r="S682" s="932">
        <v>375937.46</v>
      </c>
      <c r="T682" s="932">
        <v>232565.53</v>
      </c>
      <c r="U682" s="932">
        <v>406989.68</v>
      </c>
    </row>
    <row r="683" spans="1:21" ht="14.4">
      <c r="A683" s="931">
        <v>4</v>
      </c>
      <c r="B683" s="931" t="s">
        <v>222</v>
      </c>
      <c r="C683" s="931" t="s">
        <v>245</v>
      </c>
      <c r="D683" s="931" t="s">
        <v>485</v>
      </c>
      <c r="E683" s="931" t="s">
        <v>250</v>
      </c>
      <c r="F683" s="931">
        <v>2</v>
      </c>
      <c r="G683" s="931" t="s">
        <v>21</v>
      </c>
      <c r="H683" s="932">
        <v>76838.080000000002</v>
      </c>
      <c r="I683" s="932">
        <v>134466.64000000001</v>
      </c>
      <c r="J683" s="932">
        <v>100485.06</v>
      </c>
      <c r="K683" s="932">
        <v>175848.85</v>
      </c>
      <c r="L683" s="932">
        <v>121916.66</v>
      </c>
      <c r="M683" s="932">
        <v>213354.16</v>
      </c>
      <c r="N683" s="932">
        <v>149063.71</v>
      </c>
      <c r="O683" s="932">
        <v>260861.49</v>
      </c>
      <c r="P683" s="932">
        <v>176975.22</v>
      </c>
      <c r="Q683" s="932">
        <v>309706.63</v>
      </c>
      <c r="R683" s="932">
        <v>194745.44</v>
      </c>
      <c r="S683" s="932">
        <v>340804.51</v>
      </c>
      <c r="T683" s="932">
        <v>211401.29</v>
      </c>
      <c r="U683" s="932">
        <v>369952.27</v>
      </c>
    </row>
    <row r="684" spans="1:21" ht="14.4">
      <c r="A684" s="931">
        <v>4</v>
      </c>
      <c r="B684" s="931" t="s">
        <v>222</v>
      </c>
      <c r="C684" s="931" t="s">
        <v>245</v>
      </c>
      <c r="D684" s="931" t="s">
        <v>485</v>
      </c>
      <c r="E684" s="931" t="s">
        <v>250</v>
      </c>
      <c r="F684" s="931">
        <v>3</v>
      </c>
      <c r="G684" s="931" t="s">
        <v>46</v>
      </c>
      <c r="H684" s="932">
        <v>67100.800000000003</v>
      </c>
      <c r="I684" s="932">
        <v>117426.4</v>
      </c>
      <c r="J684" s="932">
        <v>91501.16</v>
      </c>
      <c r="K684" s="932">
        <v>160127.01999999999</v>
      </c>
      <c r="L684" s="932">
        <v>115718.06</v>
      </c>
      <c r="M684" s="932">
        <v>202506.6</v>
      </c>
      <c r="N684" s="932">
        <v>152371.51</v>
      </c>
      <c r="O684" s="932">
        <v>266650.14</v>
      </c>
      <c r="P684" s="932">
        <v>188770.95</v>
      </c>
      <c r="Q684" s="932">
        <v>330349.15999999997</v>
      </c>
      <c r="R684" s="932">
        <v>212660.92</v>
      </c>
      <c r="S684" s="932">
        <v>372156.61</v>
      </c>
      <c r="T684" s="932">
        <v>236249.83</v>
      </c>
      <c r="U684" s="932">
        <v>413437.21</v>
      </c>
    </row>
    <row r="685" spans="1:21" ht="14.4">
      <c r="A685" s="931">
        <v>4</v>
      </c>
      <c r="B685" s="931" t="s">
        <v>222</v>
      </c>
      <c r="C685" s="931" t="s">
        <v>245</v>
      </c>
      <c r="D685" s="931" t="s">
        <v>485</v>
      </c>
      <c r="E685" s="931" t="s">
        <v>250</v>
      </c>
      <c r="F685" s="931">
        <v>4</v>
      </c>
      <c r="G685" s="931" t="s">
        <v>23</v>
      </c>
      <c r="H685" s="932">
        <v>76603.600000000006</v>
      </c>
      <c r="I685" s="932">
        <v>122565.77</v>
      </c>
      <c r="J685" s="932">
        <v>107245.05</v>
      </c>
      <c r="K685" s="932">
        <v>171592.08</v>
      </c>
      <c r="L685" s="932">
        <v>137886.49</v>
      </c>
      <c r="M685" s="932">
        <v>220618.38</v>
      </c>
      <c r="N685" s="932">
        <v>183848.65</v>
      </c>
      <c r="O685" s="932">
        <v>294157.84000000003</v>
      </c>
      <c r="P685" s="932">
        <v>229810.81</v>
      </c>
      <c r="Q685" s="932">
        <v>367697.3</v>
      </c>
      <c r="R685" s="932">
        <v>260452.25</v>
      </c>
      <c r="S685" s="932">
        <v>416723.61</v>
      </c>
      <c r="T685" s="932">
        <v>291093.7</v>
      </c>
      <c r="U685" s="932">
        <v>465749.92</v>
      </c>
    </row>
    <row r="686" spans="1:21" ht="14.4">
      <c r="A686" s="931">
        <v>4</v>
      </c>
      <c r="B686" s="931" t="s">
        <v>222</v>
      </c>
      <c r="C686" s="931" t="s">
        <v>251</v>
      </c>
      <c r="D686" s="931" t="s">
        <v>486</v>
      </c>
      <c r="E686" s="931" t="s">
        <v>1076</v>
      </c>
      <c r="F686" s="931">
        <v>1</v>
      </c>
      <c r="G686" s="931" t="s">
        <v>171</v>
      </c>
      <c r="H686" s="932">
        <v>84012.69</v>
      </c>
      <c r="I686" s="932">
        <v>147022.20000000001</v>
      </c>
      <c r="J686" s="932">
        <v>108768.12</v>
      </c>
      <c r="K686" s="932">
        <v>190344.21</v>
      </c>
      <c r="L686" s="932">
        <v>130197.41</v>
      </c>
      <c r="M686" s="932">
        <v>227845.47</v>
      </c>
      <c r="N686" s="932">
        <v>155303.78</v>
      </c>
      <c r="O686" s="932">
        <v>271781.61</v>
      </c>
      <c r="P686" s="932">
        <v>183075.94</v>
      </c>
      <c r="Q686" s="932">
        <v>320382.90000000002</v>
      </c>
      <c r="R686" s="932">
        <v>200708.03</v>
      </c>
      <c r="S686" s="932">
        <v>351239.05</v>
      </c>
      <c r="T686" s="932">
        <v>217267.74</v>
      </c>
      <c r="U686" s="932">
        <v>380218.54</v>
      </c>
    </row>
    <row r="687" spans="1:21" ht="14.4">
      <c r="A687" s="931">
        <v>4</v>
      </c>
      <c r="B687" s="931" t="s">
        <v>222</v>
      </c>
      <c r="C687" s="931" t="s">
        <v>251</v>
      </c>
      <c r="D687" s="931" t="s">
        <v>486</v>
      </c>
      <c r="E687" s="931" t="s">
        <v>1076</v>
      </c>
      <c r="F687" s="931">
        <v>2</v>
      </c>
      <c r="G687" s="931" t="s">
        <v>21</v>
      </c>
      <c r="H687" s="932">
        <v>71937.08</v>
      </c>
      <c r="I687" s="932">
        <v>125889.88</v>
      </c>
      <c r="J687" s="932">
        <v>94044.95</v>
      </c>
      <c r="K687" s="932">
        <v>164578.66</v>
      </c>
      <c r="L687" s="932">
        <v>114073.92</v>
      </c>
      <c r="M687" s="932">
        <v>199629.37</v>
      </c>
      <c r="N687" s="932">
        <v>139421.01</v>
      </c>
      <c r="O687" s="932">
        <v>243986.78</v>
      </c>
      <c r="P687" s="932">
        <v>165495.66</v>
      </c>
      <c r="Q687" s="932">
        <v>289617.40999999997</v>
      </c>
      <c r="R687" s="932">
        <v>182095.93</v>
      </c>
      <c r="S687" s="932">
        <v>318667.88</v>
      </c>
      <c r="T687" s="932">
        <v>197646.73</v>
      </c>
      <c r="U687" s="932">
        <v>345881.78</v>
      </c>
    </row>
    <row r="688" spans="1:21" ht="14.4">
      <c r="A688" s="931">
        <v>4</v>
      </c>
      <c r="B688" s="931" t="s">
        <v>222</v>
      </c>
      <c r="C688" s="931" t="s">
        <v>251</v>
      </c>
      <c r="D688" s="931" t="s">
        <v>486</v>
      </c>
      <c r="E688" s="931" t="s">
        <v>1076</v>
      </c>
      <c r="F688" s="931">
        <v>3</v>
      </c>
      <c r="G688" s="931" t="s">
        <v>46</v>
      </c>
      <c r="H688" s="932">
        <v>62904.85</v>
      </c>
      <c r="I688" s="932">
        <v>110083.48</v>
      </c>
      <c r="J688" s="932">
        <v>85804.74</v>
      </c>
      <c r="K688" s="932">
        <v>150158.29</v>
      </c>
      <c r="L688" s="932">
        <v>108534.55</v>
      </c>
      <c r="M688" s="932">
        <v>189935.45</v>
      </c>
      <c r="N688" s="932">
        <v>142933.44</v>
      </c>
      <c r="O688" s="932">
        <v>250133.52</v>
      </c>
      <c r="P688" s="932">
        <v>177096.84</v>
      </c>
      <c r="Q688" s="932">
        <v>309919.46999999997</v>
      </c>
      <c r="R688" s="932">
        <v>199523.56</v>
      </c>
      <c r="S688" s="932">
        <v>349166.23</v>
      </c>
      <c r="T688" s="932">
        <v>221671.17</v>
      </c>
      <c r="U688" s="932">
        <v>387924.56</v>
      </c>
    </row>
    <row r="689" spans="1:21" ht="14.4">
      <c r="A689" s="931">
        <v>4</v>
      </c>
      <c r="B689" s="931" t="s">
        <v>222</v>
      </c>
      <c r="C689" s="931" t="s">
        <v>251</v>
      </c>
      <c r="D689" s="931" t="s">
        <v>486</v>
      </c>
      <c r="E689" s="931" t="s">
        <v>1076</v>
      </c>
      <c r="F689" s="931">
        <v>4</v>
      </c>
      <c r="G689" s="931" t="s">
        <v>23</v>
      </c>
      <c r="H689" s="932">
        <v>71621.78</v>
      </c>
      <c r="I689" s="932">
        <v>114594.85</v>
      </c>
      <c r="J689" s="932">
        <v>100270.49</v>
      </c>
      <c r="K689" s="932">
        <v>160432.79</v>
      </c>
      <c r="L689" s="932">
        <v>128919.2</v>
      </c>
      <c r="M689" s="932">
        <v>206270.73</v>
      </c>
      <c r="N689" s="932">
        <v>171892.27</v>
      </c>
      <c r="O689" s="932">
        <v>275027.63</v>
      </c>
      <c r="P689" s="932">
        <v>214865.34</v>
      </c>
      <c r="Q689" s="932">
        <v>343784.54</v>
      </c>
      <c r="R689" s="932">
        <v>243514.05</v>
      </c>
      <c r="S689" s="932">
        <v>389622.48</v>
      </c>
      <c r="T689" s="932">
        <v>272162.76</v>
      </c>
      <c r="U689" s="932">
        <v>435460.42</v>
      </c>
    </row>
    <row r="690" spans="1:21" ht="14.4">
      <c r="A690" s="931">
        <v>4</v>
      </c>
      <c r="B690" s="931" t="s">
        <v>222</v>
      </c>
      <c r="C690" s="931" t="s">
        <v>251</v>
      </c>
      <c r="D690" s="931" t="s">
        <v>486</v>
      </c>
      <c r="E690" s="931" t="s">
        <v>241</v>
      </c>
      <c r="F690" s="931">
        <v>1</v>
      </c>
      <c r="G690" s="931" t="s">
        <v>171</v>
      </c>
      <c r="H690" s="932">
        <v>80049.73</v>
      </c>
      <c r="I690" s="932">
        <v>140087.01999999999</v>
      </c>
      <c r="J690" s="932">
        <v>103759.59</v>
      </c>
      <c r="K690" s="932">
        <v>181579.29</v>
      </c>
      <c r="L690" s="932">
        <v>124284.85</v>
      </c>
      <c r="M690" s="932">
        <v>217498.48</v>
      </c>
      <c r="N690" s="932">
        <v>148377.47</v>
      </c>
      <c r="O690" s="932">
        <v>259660.58</v>
      </c>
      <c r="P690" s="932">
        <v>175029.53</v>
      </c>
      <c r="Q690" s="932">
        <v>306301.67</v>
      </c>
      <c r="R690" s="932">
        <v>191951.23</v>
      </c>
      <c r="S690" s="932">
        <v>335914.64</v>
      </c>
      <c r="T690" s="932">
        <v>207892.99</v>
      </c>
      <c r="U690" s="932">
        <v>363812.73</v>
      </c>
    </row>
    <row r="691" spans="1:21" ht="14.4">
      <c r="A691" s="931">
        <v>4</v>
      </c>
      <c r="B691" s="931" t="s">
        <v>222</v>
      </c>
      <c r="C691" s="931" t="s">
        <v>251</v>
      </c>
      <c r="D691" s="931" t="s">
        <v>486</v>
      </c>
      <c r="E691" s="931" t="s">
        <v>241</v>
      </c>
      <c r="F691" s="931">
        <v>2</v>
      </c>
      <c r="G691" s="931" t="s">
        <v>21</v>
      </c>
      <c r="H691" s="932">
        <v>67974.12</v>
      </c>
      <c r="I691" s="932">
        <v>118954.71</v>
      </c>
      <c r="J691" s="932">
        <v>89036.42</v>
      </c>
      <c r="K691" s="932">
        <v>155813.73000000001</v>
      </c>
      <c r="L691" s="932">
        <v>108161.36</v>
      </c>
      <c r="M691" s="932">
        <v>189282.37</v>
      </c>
      <c r="N691" s="932">
        <v>132494.71</v>
      </c>
      <c r="O691" s="932">
        <v>231865.75</v>
      </c>
      <c r="P691" s="932">
        <v>157449.24</v>
      </c>
      <c r="Q691" s="932">
        <v>275536.18</v>
      </c>
      <c r="R691" s="932">
        <v>173339.13</v>
      </c>
      <c r="S691" s="932">
        <v>303343.48</v>
      </c>
      <c r="T691" s="932">
        <v>188271.98</v>
      </c>
      <c r="U691" s="932">
        <v>329475.96000000002</v>
      </c>
    </row>
    <row r="692" spans="1:21" ht="14.4">
      <c r="A692" s="931">
        <v>4</v>
      </c>
      <c r="B692" s="931" t="s">
        <v>222</v>
      </c>
      <c r="C692" s="931" t="s">
        <v>251</v>
      </c>
      <c r="D692" s="931" t="s">
        <v>486</v>
      </c>
      <c r="E692" s="931" t="s">
        <v>241</v>
      </c>
      <c r="F692" s="931">
        <v>3</v>
      </c>
      <c r="G692" s="931" t="s">
        <v>46</v>
      </c>
      <c r="H692" s="932">
        <v>58969.9</v>
      </c>
      <c r="I692" s="932">
        <v>103197.32</v>
      </c>
      <c r="J692" s="932">
        <v>80295.81</v>
      </c>
      <c r="K692" s="932">
        <v>140517.66</v>
      </c>
      <c r="L692" s="932">
        <v>101451.64</v>
      </c>
      <c r="M692" s="932">
        <v>177540.36</v>
      </c>
      <c r="N692" s="932">
        <v>133489.56</v>
      </c>
      <c r="O692" s="932">
        <v>233606.73</v>
      </c>
      <c r="P692" s="932">
        <v>165291.99</v>
      </c>
      <c r="Q692" s="932">
        <v>289260.99</v>
      </c>
      <c r="R692" s="932">
        <v>186144.73</v>
      </c>
      <c r="S692" s="932">
        <v>325753.28000000003</v>
      </c>
      <c r="T692" s="932">
        <v>206718.37</v>
      </c>
      <c r="U692" s="932">
        <v>361757.14</v>
      </c>
    </row>
    <row r="693" spans="1:21" ht="14.4">
      <c r="A693" s="931">
        <v>4</v>
      </c>
      <c r="B693" s="931" t="s">
        <v>222</v>
      </c>
      <c r="C693" s="931" t="s">
        <v>251</v>
      </c>
      <c r="D693" s="931" t="s">
        <v>486</v>
      </c>
      <c r="E693" s="931" t="s">
        <v>241</v>
      </c>
      <c r="F693" s="931">
        <v>4</v>
      </c>
      <c r="G693" s="931" t="s">
        <v>23</v>
      </c>
      <c r="H693" s="932">
        <v>68211.78</v>
      </c>
      <c r="I693" s="932">
        <v>109138.85</v>
      </c>
      <c r="J693" s="932">
        <v>95496.49</v>
      </c>
      <c r="K693" s="932">
        <v>152794.39000000001</v>
      </c>
      <c r="L693" s="932">
        <v>122781.2</v>
      </c>
      <c r="M693" s="932">
        <v>196449.93</v>
      </c>
      <c r="N693" s="932">
        <v>163708.26999999999</v>
      </c>
      <c r="O693" s="932">
        <v>261933.24</v>
      </c>
      <c r="P693" s="932">
        <v>204635.34</v>
      </c>
      <c r="Q693" s="932">
        <v>327416.53999999998</v>
      </c>
      <c r="R693" s="932">
        <v>231920.05</v>
      </c>
      <c r="S693" s="932">
        <v>371072.08</v>
      </c>
      <c r="T693" s="932">
        <v>259204.76</v>
      </c>
      <c r="U693" s="932">
        <v>414727.62</v>
      </c>
    </row>
    <row r="694" spans="1:21" ht="14.4">
      <c r="A694" s="931">
        <v>4</v>
      </c>
      <c r="B694" s="931" t="s">
        <v>222</v>
      </c>
      <c r="C694" s="931" t="s">
        <v>251</v>
      </c>
      <c r="D694" s="931" t="s">
        <v>486</v>
      </c>
      <c r="E694" s="931" t="s">
        <v>252</v>
      </c>
      <c r="F694" s="931">
        <v>1</v>
      </c>
      <c r="G694" s="931" t="s">
        <v>171</v>
      </c>
      <c r="H694" s="932">
        <v>84467.91</v>
      </c>
      <c r="I694" s="932">
        <v>147818.85</v>
      </c>
      <c r="J694" s="932">
        <v>109430.75</v>
      </c>
      <c r="K694" s="932">
        <v>191503.82</v>
      </c>
      <c r="L694" s="932">
        <v>131040.21</v>
      </c>
      <c r="M694" s="932">
        <v>229320.37</v>
      </c>
      <c r="N694" s="932">
        <v>156384.9</v>
      </c>
      <c r="O694" s="932">
        <v>273673.58</v>
      </c>
      <c r="P694" s="932">
        <v>184421.46</v>
      </c>
      <c r="Q694" s="932">
        <v>322737.55</v>
      </c>
      <c r="R694" s="932">
        <v>202221.85</v>
      </c>
      <c r="S694" s="932">
        <v>353888.24</v>
      </c>
      <c r="T694" s="932">
        <v>218969.16</v>
      </c>
      <c r="U694" s="932">
        <v>383196.03</v>
      </c>
    </row>
    <row r="695" spans="1:21" ht="14.4">
      <c r="A695" s="931">
        <v>4</v>
      </c>
      <c r="B695" s="931" t="s">
        <v>222</v>
      </c>
      <c r="C695" s="931" t="s">
        <v>251</v>
      </c>
      <c r="D695" s="931" t="s">
        <v>486</v>
      </c>
      <c r="E695" s="931" t="s">
        <v>252</v>
      </c>
      <c r="F695" s="931">
        <v>2</v>
      </c>
      <c r="G695" s="931" t="s">
        <v>21</v>
      </c>
      <c r="H695" s="932">
        <v>71985.259999999995</v>
      </c>
      <c r="I695" s="932">
        <v>125974.21</v>
      </c>
      <c r="J695" s="932">
        <v>94211.29</v>
      </c>
      <c r="K695" s="932">
        <v>164869.76000000001</v>
      </c>
      <c r="L695" s="932">
        <v>114373.24</v>
      </c>
      <c r="M695" s="932">
        <v>200153.16</v>
      </c>
      <c r="N695" s="932">
        <v>139966.76999999999</v>
      </c>
      <c r="O695" s="932">
        <v>244941.84</v>
      </c>
      <c r="P695" s="932">
        <v>166248.57999999999</v>
      </c>
      <c r="Q695" s="932">
        <v>290935.02</v>
      </c>
      <c r="R695" s="932">
        <v>182982.38</v>
      </c>
      <c r="S695" s="932">
        <v>320219.17</v>
      </c>
      <c r="T695" s="932">
        <v>198686.77</v>
      </c>
      <c r="U695" s="932">
        <v>347701.84</v>
      </c>
    </row>
    <row r="696" spans="1:21" ht="14.4">
      <c r="A696" s="931">
        <v>4</v>
      </c>
      <c r="B696" s="931" t="s">
        <v>222</v>
      </c>
      <c r="C696" s="931" t="s">
        <v>251</v>
      </c>
      <c r="D696" s="931" t="s">
        <v>486</v>
      </c>
      <c r="E696" s="931" t="s">
        <v>252</v>
      </c>
      <c r="F696" s="931">
        <v>3</v>
      </c>
      <c r="G696" s="931" t="s">
        <v>46</v>
      </c>
      <c r="H696" s="932">
        <v>62665.37</v>
      </c>
      <c r="I696" s="932">
        <v>109664.4</v>
      </c>
      <c r="J696" s="932">
        <v>85393.22</v>
      </c>
      <c r="K696" s="932">
        <v>149438.14000000001</v>
      </c>
      <c r="L696" s="932">
        <v>107945.26</v>
      </c>
      <c r="M696" s="932">
        <v>188904.2</v>
      </c>
      <c r="N696" s="932">
        <v>142087.75</v>
      </c>
      <c r="O696" s="932">
        <v>248653.56</v>
      </c>
      <c r="P696" s="932">
        <v>175986.81</v>
      </c>
      <c r="Q696" s="932">
        <v>307976.90999999997</v>
      </c>
      <c r="R696" s="932">
        <v>198225.54</v>
      </c>
      <c r="S696" s="932">
        <v>346894.69</v>
      </c>
      <c r="T696" s="932">
        <v>220175.76</v>
      </c>
      <c r="U696" s="932">
        <v>385307.58</v>
      </c>
    </row>
    <row r="697" spans="1:21" ht="14.4">
      <c r="A697" s="931">
        <v>4</v>
      </c>
      <c r="B697" s="931" t="s">
        <v>222</v>
      </c>
      <c r="C697" s="931" t="s">
        <v>251</v>
      </c>
      <c r="D697" s="931" t="s">
        <v>486</v>
      </c>
      <c r="E697" s="931" t="s">
        <v>252</v>
      </c>
      <c r="F697" s="931">
        <v>4</v>
      </c>
      <c r="G697" s="931" t="s">
        <v>23</v>
      </c>
      <c r="H697" s="932">
        <v>71990.960000000006</v>
      </c>
      <c r="I697" s="932">
        <v>115185.53</v>
      </c>
      <c r="J697" s="932">
        <v>100787.34</v>
      </c>
      <c r="K697" s="932">
        <v>161259.74</v>
      </c>
      <c r="L697" s="932">
        <v>129583.72</v>
      </c>
      <c r="M697" s="932">
        <v>207333.96</v>
      </c>
      <c r="N697" s="932">
        <v>172778.29</v>
      </c>
      <c r="O697" s="932">
        <v>276445.27</v>
      </c>
      <c r="P697" s="932">
        <v>215972.87</v>
      </c>
      <c r="Q697" s="932">
        <v>345556.59</v>
      </c>
      <c r="R697" s="932">
        <v>244769.25</v>
      </c>
      <c r="S697" s="932">
        <v>391630.8</v>
      </c>
      <c r="T697" s="932">
        <v>273565.63</v>
      </c>
      <c r="U697" s="932">
        <v>437705.02</v>
      </c>
    </row>
    <row r="698" spans="1:21" ht="14.4">
      <c r="A698" s="931">
        <v>4</v>
      </c>
      <c r="B698" s="931" t="s">
        <v>222</v>
      </c>
      <c r="C698" s="931" t="s">
        <v>251</v>
      </c>
      <c r="D698" s="931" t="s">
        <v>486</v>
      </c>
      <c r="E698" s="931" t="s">
        <v>253</v>
      </c>
      <c r="F698" s="931">
        <v>1</v>
      </c>
      <c r="G698" s="931" t="s">
        <v>171</v>
      </c>
      <c r="H698" s="932">
        <v>84012.69</v>
      </c>
      <c r="I698" s="932">
        <v>147022.20000000001</v>
      </c>
      <c r="J698" s="932">
        <v>108768.12</v>
      </c>
      <c r="K698" s="932">
        <v>190344.21</v>
      </c>
      <c r="L698" s="932">
        <v>130197.41</v>
      </c>
      <c r="M698" s="932">
        <v>227845.47</v>
      </c>
      <c r="N698" s="932">
        <v>155303.78</v>
      </c>
      <c r="O698" s="932">
        <v>271781.61</v>
      </c>
      <c r="P698" s="932">
        <v>183075.94</v>
      </c>
      <c r="Q698" s="932">
        <v>320382.90000000002</v>
      </c>
      <c r="R698" s="932">
        <v>200708.03</v>
      </c>
      <c r="S698" s="932">
        <v>351239.05</v>
      </c>
      <c r="T698" s="932">
        <v>217267.74</v>
      </c>
      <c r="U698" s="932">
        <v>380218.54</v>
      </c>
    </row>
    <row r="699" spans="1:21" ht="14.4">
      <c r="A699" s="931">
        <v>4</v>
      </c>
      <c r="B699" s="931" t="s">
        <v>222</v>
      </c>
      <c r="C699" s="931" t="s">
        <v>251</v>
      </c>
      <c r="D699" s="931" t="s">
        <v>486</v>
      </c>
      <c r="E699" s="931" t="s">
        <v>253</v>
      </c>
      <c r="F699" s="931">
        <v>2</v>
      </c>
      <c r="G699" s="931" t="s">
        <v>21</v>
      </c>
      <c r="H699" s="932">
        <v>71937.08</v>
      </c>
      <c r="I699" s="932">
        <v>125889.88</v>
      </c>
      <c r="J699" s="932">
        <v>94044.95</v>
      </c>
      <c r="K699" s="932">
        <v>164578.66</v>
      </c>
      <c r="L699" s="932">
        <v>114073.92</v>
      </c>
      <c r="M699" s="932">
        <v>199629.37</v>
      </c>
      <c r="N699" s="932">
        <v>139421.01</v>
      </c>
      <c r="O699" s="932">
        <v>243986.78</v>
      </c>
      <c r="P699" s="932">
        <v>165495.66</v>
      </c>
      <c r="Q699" s="932">
        <v>289617.40999999997</v>
      </c>
      <c r="R699" s="932">
        <v>182095.93</v>
      </c>
      <c r="S699" s="932">
        <v>318667.88</v>
      </c>
      <c r="T699" s="932">
        <v>197646.73</v>
      </c>
      <c r="U699" s="932">
        <v>345881.78</v>
      </c>
    </row>
    <row r="700" spans="1:21" ht="14.4">
      <c r="A700" s="931">
        <v>4</v>
      </c>
      <c r="B700" s="931" t="s">
        <v>222</v>
      </c>
      <c r="C700" s="931" t="s">
        <v>251</v>
      </c>
      <c r="D700" s="931" t="s">
        <v>486</v>
      </c>
      <c r="E700" s="931" t="s">
        <v>253</v>
      </c>
      <c r="F700" s="931">
        <v>3</v>
      </c>
      <c r="G700" s="931" t="s">
        <v>46</v>
      </c>
      <c r="H700" s="932">
        <v>62904.85</v>
      </c>
      <c r="I700" s="932">
        <v>110083.48</v>
      </c>
      <c r="J700" s="932">
        <v>85804.74</v>
      </c>
      <c r="K700" s="932">
        <v>150158.29</v>
      </c>
      <c r="L700" s="932">
        <v>108534.55</v>
      </c>
      <c r="M700" s="932">
        <v>189935.45</v>
      </c>
      <c r="N700" s="932">
        <v>142933.44</v>
      </c>
      <c r="O700" s="932">
        <v>250133.52</v>
      </c>
      <c r="P700" s="932">
        <v>177096.84</v>
      </c>
      <c r="Q700" s="932">
        <v>309919.46999999997</v>
      </c>
      <c r="R700" s="932">
        <v>199523.56</v>
      </c>
      <c r="S700" s="932">
        <v>349166.23</v>
      </c>
      <c r="T700" s="932">
        <v>221671.17</v>
      </c>
      <c r="U700" s="932">
        <v>387924.56</v>
      </c>
    </row>
    <row r="701" spans="1:21" ht="14.4">
      <c r="A701" s="931">
        <v>4</v>
      </c>
      <c r="B701" s="931" t="s">
        <v>222</v>
      </c>
      <c r="C701" s="931" t="s">
        <v>251</v>
      </c>
      <c r="D701" s="931" t="s">
        <v>486</v>
      </c>
      <c r="E701" s="931" t="s">
        <v>253</v>
      </c>
      <c r="F701" s="931">
        <v>4</v>
      </c>
      <c r="G701" s="931" t="s">
        <v>23</v>
      </c>
      <c r="H701" s="932">
        <v>71621.78</v>
      </c>
      <c r="I701" s="932">
        <v>114594.85</v>
      </c>
      <c r="J701" s="932">
        <v>100270.49</v>
      </c>
      <c r="K701" s="932">
        <v>160432.79</v>
      </c>
      <c r="L701" s="932">
        <v>128919.2</v>
      </c>
      <c r="M701" s="932">
        <v>206270.73</v>
      </c>
      <c r="N701" s="932">
        <v>171892.27</v>
      </c>
      <c r="O701" s="932">
        <v>275027.63</v>
      </c>
      <c r="P701" s="932">
        <v>214865.34</v>
      </c>
      <c r="Q701" s="932">
        <v>343784.54</v>
      </c>
      <c r="R701" s="932">
        <v>243514.05</v>
      </c>
      <c r="S701" s="932">
        <v>389622.48</v>
      </c>
      <c r="T701" s="932">
        <v>272162.76</v>
      </c>
      <c r="U701" s="932">
        <v>435460.42</v>
      </c>
    </row>
    <row r="702" spans="1:21" ht="14.4">
      <c r="A702" s="931">
        <v>4</v>
      </c>
      <c r="B702" s="931" t="s">
        <v>222</v>
      </c>
      <c r="C702" s="931" t="s">
        <v>251</v>
      </c>
      <c r="D702" s="931" t="s">
        <v>486</v>
      </c>
      <c r="E702" s="931" t="s">
        <v>1077</v>
      </c>
      <c r="F702" s="931">
        <v>1</v>
      </c>
      <c r="G702" s="931" t="s">
        <v>171</v>
      </c>
      <c r="H702" s="932">
        <v>81053.850000000006</v>
      </c>
      <c r="I702" s="932">
        <v>141844.23000000001</v>
      </c>
      <c r="J702" s="932">
        <v>104999.53</v>
      </c>
      <c r="K702" s="932">
        <v>183749.18</v>
      </c>
      <c r="L702" s="932">
        <v>125728.41</v>
      </c>
      <c r="M702" s="932">
        <v>220024.72</v>
      </c>
      <c r="N702" s="932">
        <v>150037.26999999999</v>
      </c>
      <c r="O702" s="932">
        <v>262565.21999999997</v>
      </c>
      <c r="P702" s="932">
        <v>176927.89</v>
      </c>
      <c r="Q702" s="932">
        <v>309623.81</v>
      </c>
      <c r="R702" s="932">
        <v>194000.68</v>
      </c>
      <c r="S702" s="932">
        <v>339501.2</v>
      </c>
      <c r="T702" s="932">
        <v>210060.15</v>
      </c>
      <c r="U702" s="932">
        <v>367605.27</v>
      </c>
    </row>
    <row r="703" spans="1:21" ht="14.4">
      <c r="A703" s="931">
        <v>4</v>
      </c>
      <c r="B703" s="931" t="s">
        <v>222</v>
      </c>
      <c r="C703" s="931" t="s">
        <v>251</v>
      </c>
      <c r="D703" s="931" t="s">
        <v>486</v>
      </c>
      <c r="E703" s="931" t="s">
        <v>1077</v>
      </c>
      <c r="F703" s="931">
        <v>2</v>
      </c>
      <c r="G703" s="931" t="s">
        <v>21</v>
      </c>
      <c r="H703" s="932">
        <v>69113.919999999998</v>
      </c>
      <c r="I703" s="932">
        <v>120949.36</v>
      </c>
      <c r="J703" s="932">
        <v>90441.79</v>
      </c>
      <c r="K703" s="932">
        <v>158273.13</v>
      </c>
      <c r="L703" s="932">
        <v>109786.08</v>
      </c>
      <c r="M703" s="932">
        <v>192125.65</v>
      </c>
      <c r="N703" s="932">
        <v>134332.97</v>
      </c>
      <c r="O703" s="932">
        <v>235082.69</v>
      </c>
      <c r="P703" s="932">
        <v>159545.14000000001</v>
      </c>
      <c r="Q703" s="932">
        <v>279204</v>
      </c>
      <c r="R703" s="932">
        <v>175597.72</v>
      </c>
      <c r="S703" s="932">
        <v>307296</v>
      </c>
      <c r="T703" s="932">
        <v>190659.6</v>
      </c>
      <c r="U703" s="932">
        <v>333654.3</v>
      </c>
    </row>
    <row r="704" spans="1:21" ht="14.4">
      <c r="A704" s="931">
        <v>4</v>
      </c>
      <c r="B704" s="931" t="s">
        <v>222</v>
      </c>
      <c r="C704" s="931" t="s">
        <v>251</v>
      </c>
      <c r="D704" s="931" t="s">
        <v>486</v>
      </c>
      <c r="E704" s="931" t="s">
        <v>1077</v>
      </c>
      <c r="F704" s="931">
        <v>3</v>
      </c>
      <c r="G704" s="931" t="s">
        <v>46</v>
      </c>
      <c r="H704" s="932">
        <v>60197.42</v>
      </c>
      <c r="I704" s="932">
        <v>105345.48</v>
      </c>
      <c r="J704" s="932">
        <v>82039.75</v>
      </c>
      <c r="K704" s="932">
        <v>143569.56</v>
      </c>
      <c r="L704" s="932">
        <v>103713.91</v>
      </c>
      <c r="M704" s="932">
        <v>181499.35</v>
      </c>
      <c r="N704" s="932">
        <v>136525.92000000001</v>
      </c>
      <c r="O704" s="932">
        <v>238920.36</v>
      </c>
      <c r="P704" s="932">
        <v>169105.08</v>
      </c>
      <c r="Q704" s="932">
        <v>295933.89</v>
      </c>
      <c r="R704" s="932">
        <v>190479.56</v>
      </c>
      <c r="S704" s="932">
        <v>333339.23</v>
      </c>
      <c r="T704" s="932">
        <v>211578.07</v>
      </c>
      <c r="U704" s="932">
        <v>370261.63</v>
      </c>
    </row>
    <row r="705" spans="1:21" ht="14.4">
      <c r="A705" s="931">
        <v>4</v>
      </c>
      <c r="B705" s="931" t="s">
        <v>222</v>
      </c>
      <c r="C705" s="931" t="s">
        <v>251</v>
      </c>
      <c r="D705" s="931" t="s">
        <v>486</v>
      </c>
      <c r="E705" s="931" t="s">
        <v>1077</v>
      </c>
      <c r="F705" s="931">
        <v>4</v>
      </c>
      <c r="G705" s="931" t="s">
        <v>23</v>
      </c>
      <c r="H705" s="932">
        <v>69083.3</v>
      </c>
      <c r="I705" s="932">
        <v>110533.29</v>
      </c>
      <c r="J705" s="932">
        <v>96716.62</v>
      </c>
      <c r="K705" s="932">
        <v>154746.6</v>
      </c>
      <c r="L705" s="932">
        <v>124349.95</v>
      </c>
      <c r="M705" s="932">
        <v>198959.92</v>
      </c>
      <c r="N705" s="932">
        <v>165799.93</v>
      </c>
      <c r="O705" s="932">
        <v>265279.89</v>
      </c>
      <c r="P705" s="932">
        <v>207249.91</v>
      </c>
      <c r="Q705" s="932">
        <v>331599.86</v>
      </c>
      <c r="R705" s="932">
        <v>234883.23</v>
      </c>
      <c r="S705" s="932">
        <v>375813.18</v>
      </c>
      <c r="T705" s="932">
        <v>262516.55</v>
      </c>
      <c r="U705" s="932">
        <v>420026.49</v>
      </c>
    </row>
    <row r="706" spans="1:21" ht="14.4">
      <c r="A706" s="931">
        <v>4</v>
      </c>
      <c r="B706" s="931" t="s">
        <v>222</v>
      </c>
      <c r="C706" s="931" t="s">
        <v>251</v>
      </c>
      <c r="D706" s="931" t="s">
        <v>486</v>
      </c>
      <c r="E706" s="931" t="s">
        <v>1078</v>
      </c>
      <c r="F706" s="931">
        <v>1</v>
      </c>
      <c r="G706" s="931" t="s">
        <v>171</v>
      </c>
      <c r="H706" s="932">
        <v>82031.210000000006</v>
      </c>
      <c r="I706" s="932">
        <v>143554.60999999999</v>
      </c>
      <c r="J706" s="932">
        <v>106263.86</v>
      </c>
      <c r="K706" s="932">
        <v>185961.75</v>
      </c>
      <c r="L706" s="932">
        <v>127241.13</v>
      </c>
      <c r="M706" s="932">
        <v>222671.98</v>
      </c>
      <c r="N706" s="932">
        <v>151840.63</v>
      </c>
      <c r="O706" s="932">
        <v>265721.09999999998</v>
      </c>
      <c r="P706" s="932">
        <v>179052.74</v>
      </c>
      <c r="Q706" s="932">
        <v>313342.28999999998</v>
      </c>
      <c r="R706" s="932">
        <v>196329.63</v>
      </c>
      <c r="S706" s="932">
        <v>343576.85</v>
      </c>
      <c r="T706" s="932">
        <v>212580.37</v>
      </c>
      <c r="U706" s="932">
        <v>372015.64</v>
      </c>
    </row>
    <row r="707" spans="1:21" ht="14.4">
      <c r="A707" s="931">
        <v>4</v>
      </c>
      <c r="B707" s="931" t="s">
        <v>222</v>
      </c>
      <c r="C707" s="931" t="s">
        <v>251</v>
      </c>
      <c r="D707" s="931" t="s">
        <v>486</v>
      </c>
      <c r="E707" s="931" t="s">
        <v>1078</v>
      </c>
      <c r="F707" s="931">
        <v>2</v>
      </c>
      <c r="G707" s="931" t="s">
        <v>21</v>
      </c>
      <c r="H707" s="932">
        <v>69955.600000000006</v>
      </c>
      <c r="I707" s="932">
        <v>122422.3</v>
      </c>
      <c r="J707" s="932">
        <v>91540.68</v>
      </c>
      <c r="K707" s="932">
        <v>160196.20000000001</v>
      </c>
      <c r="L707" s="932">
        <v>111117.64</v>
      </c>
      <c r="M707" s="932">
        <v>194455.87</v>
      </c>
      <c r="N707" s="932">
        <v>135957.87</v>
      </c>
      <c r="O707" s="932">
        <v>237926.27</v>
      </c>
      <c r="P707" s="932">
        <v>161472.46</v>
      </c>
      <c r="Q707" s="932">
        <v>282576.8</v>
      </c>
      <c r="R707" s="932">
        <v>177717.54</v>
      </c>
      <c r="S707" s="932">
        <v>311005.69</v>
      </c>
      <c r="T707" s="932">
        <v>192959.35999999999</v>
      </c>
      <c r="U707" s="932">
        <v>337678.88</v>
      </c>
    </row>
    <row r="708" spans="1:21" ht="14.4">
      <c r="A708" s="931">
        <v>4</v>
      </c>
      <c r="B708" s="931" t="s">
        <v>222</v>
      </c>
      <c r="C708" s="931" t="s">
        <v>251</v>
      </c>
      <c r="D708" s="931" t="s">
        <v>486</v>
      </c>
      <c r="E708" s="931" t="s">
        <v>1078</v>
      </c>
      <c r="F708" s="931">
        <v>3</v>
      </c>
      <c r="G708" s="931" t="s">
        <v>46</v>
      </c>
      <c r="H708" s="932">
        <v>60937.37</v>
      </c>
      <c r="I708" s="932">
        <v>106640.41</v>
      </c>
      <c r="J708" s="932">
        <v>83050.27</v>
      </c>
      <c r="K708" s="932">
        <v>145337.98000000001</v>
      </c>
      <c r="L708" s="932">
        <v>104993.09</v>
      </c>
      <c r="M708" s="932">
        <v>183737.91</v>
      </c>
      <c r="N708" s="932">
        <v>138211.5</v>
      </c>
      <c r="O708" s="932">
        <v>241870.13</v>
      </c>
      <c r="P708" s="932">
        <v>171194.42</v>
      </c>
      <c r="Q708" s="932">
        <v>299590.23</v>
      </c>
      <c r="R708" s="932">
        <v>192834.15</v>
      </c>
      <c r="S708" s="932">
        <v>337459.76</v>
      </c>
      <c r="T708" s="932">
        <v>214194.78</v>
      </c>
      <c r="U708" s="932">
        <v>374840.86</v>
      </c>
    </row>
    <row r="709" spans="1:21" ht="14.4">
      <c r="A709" s="931">
        <v>4</v>
      </c>
      <c r="B709" s="931" t="s">
        <v>222</v>
      </c>
      <c r="C709" s="931" t="s">
        <v>251</v>
      </c>
      <c r="D709" s="931" t="s">
        <v>486</v>
      </c>
      <c r="E709" s="931" t="s">
        <v>1078</v>
      </c>
      <c r="F709" s="931">
        <v>4</v>
      </c>
      <c r="G709" s="931" t="s">
        <v>23</v>
      </c>
      <c r="H709" s="932">
        <v>69916.78</v>
      </c>
      <c r="I709" s="932">
        <v>111866.85</v>
      </c>
      <c r="J709" s="932">
        <v>97883.49</v>
      </c>
      <c r="K709" s="932">
        <v>156613.59</v>
      </c>
      <c r="L709" s="932">
        <v>125850.2</v>
      </c>
      <c r="M709" s="932">
        <v>201360.33</v>
      </c>
      <c r="N709" s="932">
        <v>167800.27</v>
      </c>
      <c r="O709" s="932">
        <v>268480.44</v>
      </c>
      <c r="P709" s="932">
        <v>209750.34</v>
      </c>
      <c r="Q709" s="932">
        <v>335600.55</v>
      </c>
      <c r="R709" s="932">
        <v>237717.05</v>
      </c>
      <c r="S709" s="932">
        <v>380347.29</v>
      </c>
      <c r="T709" s="932">
        <v>265683.76</v>
      </c>
      <c r="U709" s="932">
        <v>425094.03</v>
      </c>
    </row>
    <row r="710" spans="1:21" ht="14.4">
      <c r="A710" s="931">
        <v>4</v>
      </c>
      <c r="B710" s="931" t="s">
        <v>222</v>
      </c>
      <c r="C710" s="931" t="s">
        <v>251</v>
      </c>
      <c r="D710" s="931" t="s">
        <v>486</v>
      </c>
      <c r="E710" s="931" t="s">
        <v>1079</v>
      </c>
      <c r="F710" s="931">
        <v>1</v>
      </c>
      <c r="G710" s="931" t="s">
        <v>171</v>
      </c>
      <c r="H710" s="932">
        <v>78590.38</v>
      </c>
      <c r="I710" s="932">
        <v>137533.17000000001</v>
      </c>
      <c r="J710" s="932">
        <v>101857.02</v>
      </c>
      <c r="K710" s="932">
        <v>178249.78</v>
      </c>
      <c r="L710" s="932">
        <v>121998.48</v>
      </c>
      <c r="M710" s="932">
        <v>213497.35</v>
      </c>
      <c r="N710" s="932">
        <v>145636.56</v>
      </c>
      <c r="O710" s="932">
        <v>254863.97</v>
      </c>
      <c r="P710" s="932">
        <v>171785.65</v>
      </c>
      <c r="Q710" s="932">
        <v>300624.89</v>
      </c>
      <c r="R710" s="932">
        <v>188387.95</v>
      </c>
      <c r="S710" s="932">
        <v>329678.90999999997</v>
      </c>
      <c r="T710" s="932">
        <v>204024.42</v>
      </c>
      <c r="U710" s="932">
        <v>357042.73</v>
      </c>
    </row>
    <row r="711" spans="1:21" ht="14.4">
      <c r="A711" s="931">
        <v>4</v>
      </c>
      <c r="B711" s="931" t="s">
        <v>222</v>
      </c>
      <c r="C711" s="931" t="s">
        <v>251</v>
      </c>
      <c r="D711" s="931" t="s">
        <v>486</v>
      </c>
      <c r="E711" s="931" t="s">
        <v>1079</v>
      </c>
      <c r="F711" s="931">
        <v>2</v>
      </c>
      <c r="G711" s="931" t="s">
        <v>21</v>
      </c>
      <c r="H711" s="932">
        <v>66786.13</v>
      </c>
      <c r="I711" s="932">
        <v>116875.73</v>
      </c>
      <c r="J711" s="932">
        <v>87464.7</v>
      </c>
      <c r="K711" s="932">
        <v>153063.23000000001</v>
      </c>
      <c r="L711" s="932">
        <v>106237.32</v>
      </c>
      <c r="M711" s="932">
        <v>185915.31</v>
      </c>
      <c r="N711" s="932">
        <v>130110.71</v>
      </c>
      <c r="O711" s="932">
        <v>227693.74</v>
      </c>
      <c r="P711" s="932">
        <v>154600.43</v>
      </c>
      <c r="Q711" s="932">
        <v>270550.76</v>
      </c>
      <c r="R711" s="932">
        <v>170194.1</v>
      </c>
      <c r="S711" s="932">
        <v>297839.68</v>
      </c>
      <c r="T711" s="932">
        <v>184844.32</v>
      </c>
      <c r="U711" s="932">
        <v>323477.57</v>
      </c>
    </row>
    <row r="712" spans="1:21" ht="14.4">
      <c r="A712" s="931">
        <v>4</v>
      </c>
      <c r="B712" s="931" t="s">
        <v>222</v>
      </c>
      <c r="C712" s="931" t="s">
        <v>251</v>
      </c>
      <c r="D712" s="931" t="s">
        <v>486</v>
      </c>
      <c r="E712" s="931" t="s">
        <v>1079</v>
      </c>
      <c r="F712" s="931">
        <v>3</v>
      </c>
      <c r="G712" s="931" t="s">
        <v>46</v>
      </c>
      <c r="H712" s="932">
        <v>57981.86</v>
      </c>
      <c r="I712" s="932">
        <v>101468.25</v>
      </c>
      <c r="J712" s="932">
        <v>78963.38</v>
      </c>
      <c r="K712" s="932">
        <v>138185.92000000001</v>
      </c>
      <c r="L712" s="932">
        <v>99778.65</v>
      </c>
      <c r="M712" s="932">
        <v>174612.64</v>
      </c>
      <c r="N712" s="932">
        <v>131298.89000000001</v>
      </c>
      <c r="O712" s="932">
        <v>229773.07</v>
      </c>
      <c r="P712" s="932">
        <v>162588.94</v>
      </c>
      <c r="Q712" s="932">
        <v>284530.64</v>
      </c>
      <c r="R712" s="932">
        <v>183107.93</v>
      </c>
      <c r="S712" s="932">
        <v>320438.87</v>
      </c>
      <c r="T712" s="932">
        <v>203354.08</v>
      </c>
      <c r="U712" s="932">
        <v>355869.65</v>
      </c>
    </row>
    <row r="713" spans="1:21" ht="14.4">
      <c r="A713" s="931">
        <v>4</v>
      </c>
      <c r="B713" s="931" t="s">
        <v>222</v>
      </c>
      <c r="C713" s="931" t="s">
        <v>251</v>
      </c>
      <c r="D713" s="931" t="s">
        <v>486</v>
      </c>
      <c r="E713" s="931" t="s">
        <v>1079</v>
      </c>
      <c r="F713" s="931">
        <v>4</v>
      </c>
      <c r="G713" s="931" t="s">
        <v>23</v>
      </c>
      <c r="H713" s="932">
        <v>66971.08</v>
      </c>
      <c r="I713" s="932">
        <v>107153.73</v>
      </c>
      <c r="J713" s="932">
        <v>93759.51</v>
      </c>
      <c r="K713" s="932">
        <v>150015.22</v>
      </c>
      <c r="L713" s="932">
        <v>120547.94</v>
      </c>
      <c r="M713" s="932">
        <v>192876.71</v>
      </c>
      <c r="N713" s="932">
        <v>160730.59</v>
      </c>
      <c r="O713" s="932">
        <v>257168.95</v>
      </c>
      <c r="P713" s="932">
        <v>200913.24</v>
      </c>
      <c r="Q713" s="932">
        <v>321461.19</v>
      </c>
      <c r="R713" s="932">
        <v>227701.67</v>
      </c>
      <c r="S713" s="932">
        <v>364322.68</v>
      </c>
      <c r="T713" s="932">
        <v>254490.1</v>
      </c>
      <c r="U713" s="932">
        <v>407184.17</v>
      </c>
    </row>
    <row r="714" spans="1:21" ht="14.4">
      <c r="A714" s="931">
        <v>4</v>
      </c>
      <c r="B714" s="931" t="s">
        <v>222</v>
      </c>
      <c r="C714" s="931" t="s">
        <v>254</v>
      </c>
      <c r="D714" s="931" t="s">
        <v>487</v>
      </c>
      <c r="E714" s="931" t="s">
        <v>255</v>
      </c>
      <c r="F714" s="931">
        <v>1</v>
      </c>
      <c r="G714" s="931" t="s">
        <v>171</v>
      </c>
      <c r="H714" s="932">
        <v>90412.35</v>
      </c>
      <c r="I714" s="932">
        <v>158221.62</v>
      </c>
      <c r="J714" s="932">
        <v>116943.55</v>
      </c>
      <c r="K714" s="932">
        <v>204651.2</v>
      </c>
      <c r="L714" s="932">
        <v>139909.07</v>
      </c>
      <c r="M714" s="932">
        <v>244840.86</v>
      </c>
      <c r="N714" s="932">
        <v>166774.35999999999</v>
      </c>
      <c r="O714" s="932">
        <v>291855.13</v>
      </c>
      <c r="P714" s="932">
        <v>196491.09</v>
      </c>
      <c r="Q714" s="932">
        <v>343859.4</v>
      </c>
      <c r="R714" s="932">
        <v>215357.05</v>
      </c>
      <c r="S714" s="932">
        <v>376874.84</v>
      </c>
      <c r="T714" s="932">
        <v>233031.29</v>
      </c>
      <c r="U714" s="932">
        <v>407804.76</v>
      </c>
    </row>
    <row r="715" spans="1:21" ht="14.4">
      <c r="A715" s="931">
        <v>4</v>
      </c>
      <c r="B715" s="931" t="s">
        <v>222</v>
      </c>
      <c r="C715" s="931" t="s">
        <v>254</v>
      </c>
      <c r="D715" s="931" t="s">
        <v>487</v>
      </c>
      <c r="E715" s="931" t="s">
        <v>255</v>
      </c>
      <c r="F715" s="931">
        <v>2</v>
      </c>
      <c r="G715" s="931" t="s">
        <v>21</v>
      </c>
      <c r="H715" s="932">
        <v>77929.7</v>
      </c>
      <c r="I715" s="932">
        <v>136376.98000000001</v>
      </c>
      <c r="J715" s="932">
        <v>101724.09</v>
      </c>
      <c r="K715" s="932">
        <v>178017.15</v>
      </c>
      <c r="L715" s="932">
        <v>123242.09</v>
      </c>
      <c r="M715" s="932">
        <v>215673.65</v>
      </c>
      <c r="N715" s="932">
        <v>150356.22</v>
      </c>
      <c r="O715" s="932">
        <v>263123.39</v>
      </c>
      <c r="P715" s="932">
        <v>178318.21</v>
      </c>
      <c r="Q715" s="932">
        <v>312056.87</v>
      </c>
      <c r="R715" s="932">
        <v>196117.58</v>
      </c>
      <c r="S715" s="932">
        <v>343205.77</v>
      </c>
      <c r="T715" s="932">
        <v>212748.89</v>
      </c>
      <c r="U715" s="932">
        <v>372310.57</v>
      </c>
    </row>
    <row r="716" spans="1:21" ht="14.4">
      <c r="A716" s="931">
        <v>4</v>
      </c>
      <c r="B716" s="931" t="s">
        <v>222</v>
      </c>
      <c r="C716" s="931" t="s">
        <v>254</v>
      </c>
      <c r="D716" s="931" t="s">
        <v>487</v>
      </c>
      <c r="E716" s="931" t="s">
        <v>255</v>
      </c>
      <c r="F716" s="931">
        <v>3</v>
      </c>
      <c r="G716" s="931" t="s">
        <v>46</v>
      </c>
      <c r="H716" s="932">
        <v>68567.8</v>
      </c>
      <c r="I716" s="932">
        <v>119993.65</v>
      </c>
      <c r="J716" s="932">
        <v>93656.62</v>
      </c>
      <c r="K716" s="932">
        <v>163899.07999999999</v>
      </c>
      <c r="L716" s="932">
        <v>118569.63</v>
      </c>
      <c r="M716" s="932">
        <v>207496.84</v>
      </c>
      <c r="N716" s="932">
        <v>156253.57</v>
      </c>
      <c r="O716" s="932">
        <v>273443.75</v>
      </c>
      <c r="P716" s="932">
        <v>193694.07999999999</v>
      </c>
      <c r="Q716" s="932">
        <v>338964.64</v>
      </c>
      <c r="R716" s="932">
        <v>218293.78</v>
      </c>
      <c r="S716" s="932">
        <v>382014.12</v>
      </c>
      <c r="T716" s="932">
        <v>242604.97</v>
      </c>
      <c r="U716" s="932">
        <v>424558.7</v>
      </c>
    </row>
    <row r="717" spans="1:21" ht="14.4">
      <c r="A717" s="931">
        <v>4</v>
      </c>
      <c r="B717" s="931" t="s">
        <v>222</v>
      </c>
      <c r="C717" s="931" t="s">
        <v>254</v>
      </c>
      <c r="D717" s="931" t="s">
        <v>487</v>
      </c>
      <c r="E717" s="931" t="s">
        <v>255</v>
      </c>
      <c r="F717" s="931">
        <v>4</v>
      </c>
      <c r="G717" s="931" t="s">
        <v>23</v>
      </c>
      <c r="H717" s="932">
        <v>77105.960000000006</v>
      </c>
      <c r="I717" s="932">
        <v>123369.53</v>
      </c>
      <c r="J717" s="932">
        <v>107948.34</v>
      </c>
      <c r="K717" s="932">
        <v>172717.34</v>
      </c>
      <c r="L717" s="932">
        <v>138790.72</v>
      </c>
      <c r="M717" s="932">
        <v>222065.16</v>
      </c>
      <c r="N717" s="932">
        <v>185054.29</v>
      </c>
      <c r="O717" s="932">
        <v>296086.88</v>
      </c>
      <c r="P717" s="932">
        <v>231317.87</v>
      </c>
      <c r="Q717" s="932">
        <v>370108.59</v>
      </c>
      <c r="R717" s="932">
        <v>262160.25</v>
      </c>
      <c r="S717" s="932">
        <v>419456.41</v>
      </c>
      <c r="T717" s="932">
        <v>293002.63</v>
      </c>
      <c r="U717" s="932">
        <v>468804.22</v>
      </c>
    </row>
    <row r="718" spans="1:21" ht="14.4">
      <c r="A718" s="931">
        <v>4</v>
      </c>
      <c r="B718" s="931" t="s">
        <v>222</v>
      </c>
      <c r="C718" s="931" t="s">
        <v>254</v>
      </c>
      <c r="D718" s="931" t="s">
        <v>487</v>
      </c>
      <c r="E718" s="931" t="s">
        <v>256</v>
      </c>
      <c r="F718" s="931">
        <v>1</v>
      </c>
      <c r="G718" s="931" t="s">
        <v>171</v>
      </c>
      <c r="H718" s="932">
        <v>91389.71</v>
      </c>
      <c r="I718" s="932">
        <v>159932</v>
      </c>
      <c r="J718" s="932">
        <v>118207.86</v>
      </c>
      <c r="K718" s="932">
        <v>206863.76</v>
      </c>
      <c r="L718" s="932">
        <v>141421.78</v>
      </c>
      <c r="M718" s="932">
        <v>247488.12</v>
      </c>
      <c r="N718" s="932">
        <v>168577.71</v>
      </c>
      <c r="O718" s="932">
        <v>295011</v>
      </c>
      <c r="P718" s="932">
        <v>198615.92</v>
      </c>
      <c r="Q718" s="932">
        <v>347577.87</v>
      </c>
      <c r="R718" s="932">
        <v>217685.99</v>
      </c>
      <c r="S718" s="932">
        <v>380950.48</v>
      </c>
      <c r="T718" s="932">
        <v>235551.5</v>
      </c>
      <c r="U718" s="932">
        <v>412215.12</v>
      </c>
    </row>
    <row r="719" spans="1:21" ht="14.4">
      <c r="A719" s="931">
        <v>4</v>
      </c>
      <c r="B719" s="931" t="s">
        <v>222</v>
      </c>
      <c r="C719" s="931" t="s">
        <v>254</v>
      </c>
      <c r="D719" s="931" t="s">
        <v>487</v>
      </c>
      <c r="E719" s="931" t="s">
        <v>256</v>
      </c>
      <c r="F719" s="931">
        <v>2</v>
      </c>
      <c r="G719" s="931" t="s">
        <v>21</v>
      </c>
      <c r="H719" s="932">
        <v>78771.38</v>
      </c>
      <c r="I719" s="932">
        <v>137849.91</v>
      </c>
      <c r="J719" s="932">
        <v>102822.98</v>
      </c>
      <c r="K719" s="932">
        <v>179940.21</v>
      </c>
      <c r="L719" s="932">
        <v>124573.64</v>
      </c>
      <c r="M719" s="932">
        <v>218003.87</v>
      </c>
      <c r="N719" s="932">
        <v>151981.12</v>
      </c>
      <c r="O719" s="932">
        <v>265966.96000000002</v>
      </c>
      <c r="P719" s="932">
        <v>180245.52</v>
      </c>
      <c r="Q719" s="932">
        <v>315429.65999999997</v>
      </c>
      <c r="R719" s="932">
        <v>198237.4</v>
      </c>
      <c r="S719" s="932">
        <v>346915.45</v>
      </c>
      <c r="T719" s="932">
        <v>215048.64</v>
      </c>
      <c r="U719" s="932">
        <v>376335.12</v>
      </c>
    </row>
    <row r="720" spans="1:21" ht="14.4">
      <c r="A720" s="931">
        <v>4</v>
      </c>
      <c r="B720" s="931" t="s">
        <v>222</v>
      </c>
      <c r="C720" s="931" t="s">
        <v>254</v>
      </c>
      <c r="D720" s="931" t="s">
        <v>487</v>
      </c>
      <c r="E720" s="931" t="s">
        <v>256</v>
      </c>
      <c r="F720" s="931">
        <v>3</v>
      </c>
      <c r="G720" s="931" t="s">
        <v>46</v>
      </c>
      <c r="H720" s="932">
        <v>69307.75</v>
      </c>
      <c r="I720" s="932">
        <v>121288.57</v>
      </c>
      <c r="J720" s="932">
        <v>94667.14</v>
      </c>
      <c r="K720" s="932">
        <v>165667.49</v>
      </c>
      <c r="L720" s="932">
        <v>119848.8</v>
      </c>
      <c r="M720" s="932">
        <v>209735.4</v>
      </c>
      <c r="N720" s="932">
        <v>157939.14000000001</v>
      </c>
      <c r="O720" s="932">
        <v>276393.5</v>
      </c>
      <c r="P720" s="932">
        <v>195783.41</v>
      </c>
      <c r="Q720" s="932">
        <v>342620.97</v>
      </c>
      <c r="R720" s="932">
        <v>220648.36</v>
      </c>
      <c r="S720" s="932">
        <v>386134.63</v>
      </c>
      <c r="T720" s="932">
        <v>245221.66</v>
      </c>
      <c r="U720" s="932">
        <v>429137.91</v>
      </c>
    </row>
    <row r="721" spans="1:21" ht="14.4">
      <c r="A721" s="931">
        <v>4</v>
      </c>
      <c r="B721" s="931" t="s">
        <v>222</v>
      </c>
      <c r="C721" s="931" t="s">
        <v>254</v>
      </c>
      <c r="D721" s="931" t="s">
        <v>487</v>
      </c>
      <c r="E721" s="931" t="s">
        <v>256</v>
      </c>
      <c r="F721" s="931">
        <v>4</v>
      </c>
      <c r="G721" s="931" t="s">
        <v>23</v>
      </c>
      <c r="H721" s="932">
        <v>77939.429999999993</v>
      </c>
      <c r="I721" s="932">
        <v>124703.09</v>
      </c>
      <c r="J721" s="932">
        <v>109115.2</v>
      </c>
      <c r="K721" s="932">
        <v>174584.33</v>
      </c>
      <c r="L721" s="932">
        <v>140290.97</v>
      </c>
      <c r="M721" s="932">
        <v>224465.56</v>
      </c>
      <c r="N721" s="932">
        <v>187054.63</v>
      </c>
      <c r="O721" s="932">
        <v>299287.42</v>
      </c>
      <c r="P721" s="932">
        <v>233818.29</v>
      </c>
      <c r="Q721" s="932">
        <v>374109.27</v>
      </c>
      <c r="R721" s="932">
        <v>264994.06</v>
      </c>
      <c r="S721" s="932">
        <v>423990.51</v>
      </c>
      <c r="T721" s="932">
        <v>296169.84000000003</v>
      </c>
      <c r="U721" s="932">
        <v>473871.74</v>
      </c>
    </row>
    <row r="722" spans="1:21" ht="14.4">
      <c r="A722" s="931">
        <v>4</v>
      </c>
      <c r="B722" s="931" t="s">
        <v>222</v>
      </c>
      <c r="C722" s="931" t="s">
        <v>254</v>
      </c>
      <c r="D722" s="931" t="s">
        <v>487</v>
      </c>
      <c r="E722" s="931" t="s">
        <v>257</v>
      </c>
      <c r="F722" s="931">
        <v>1</v>
      </c>
      <c r="G722" s="931" t="s">
        <v>171</v>
      </c>
      <c r="H722" s="932">
        <v>90894.34</v>
      </c>
      <c r="I722" s="932">
        <v>159065.1</v>
      </c>
      <c r="J722" s="932">
        <v>117581.8</v>
      </c>
      <c r="K722" s="932">
        <v>205768.15</v>
      </c>
      <c r="L722" s="932">
        <v>140682.71</v>
      </c>
      <c r="M722" s="932">
        <v>246194.74</v>
      </c>
      <c r="N722" s="932">
        <v>167711.92000000001</v>
      </c>
      <c r="O722" s="932">
        <v>293495.87</v>
      </c>
      <c r="P722" s="932">
        <v>197610.12</v>
      </c>
      <c r="Q722" s="932">
        <v>345817.72</v>
      </c>
      <c r="R722" s="932">
        <v>216591.39</v>
      </c>
      <c r="S722" s="932">
        <v>379034.93</v>
      </c>
      <c r="T722" s="932">
        <v>234379.65</v>
      </c>
      <c r="U722" s="932">
        <v>410164.4</v>
      </c>
    </row>
    <row r="723" spans="1:21" ht="14.4">
      <c r="A723" s="931">
        <v>4</v>
      </c>
      <c r="B723" s="931" t="s">
        <v>222</v>
      </c>
      <c r="C723" s="931" t="s">
        <v>254</v>
      </c>
      <c r="D723" s="931" t="s">
        <v>487</v>
      </c>
      <c r="E723" s="931" t="s">
        <v>257</v>
      </c>
      <c r="F723" s="931">
        <v>2</v>
      </c>
      <c r="G723" s="931" t="s">
        <v>21</v>
      </c>
      <c r="H723" s="932">
        <v>78276.009999999995</v>
      </c>
      <c r="I723" s="932">
        <v>136983.01999999999</v>
      </c>
      <c r="J723" s="932">
        <v>102196.91</v>
      </c>
      <c r="K723" s="932">
        <v>178844.59</v>
      </c>
      <c r="L723" s="932">
        <v>123834.57</v>
      </c>
      <c r="M723" s="932">
        <v>216710.5</v>
      </c>
      <c r="N723" s="932">
        <v>151115.32999999999</v>
      </c>
      <c r="O723" s="932">
        <v>264451.83</v>
      </c>
      <c r="P723" s="932">
        <v>179239.72</v>
      </c>
      <c r="Q723" s="932">
        <v>313669.5</v>
      </c>
      <c r="R723" s="932">
        <v>197142.8</v>
      </c>
      <c r="S723" s="932">
        <v>344999.9</v>
      </c>
      <c r="T723" s="932">
        <v>213876.8</v>
      </c>
      <c r="U723" s="932">
        <v>374284.4</v>
      </c>
    </row>
    <row r="724" spans="1:21" ht="14.4">
      <c r="A724" s="931">
        <v>4</v>
      </c>
      <c r="B724" s="931" t="s">
        <v>222</v>
      </c>
      <c r="C724" s="931" t="s">
        <v>254</v>
      </c>
      <c r="D724" s="931" t="s">
        <v>487</v>
      </c>
      <c r="E724" s="931" t="s">
        <v>257</v>
      </c>
      <c r="F724" s="931">
        <v>3</v>
      </c>
      <c r="G724" s="931" t="s">
        <v>46</v>
      </c>
      <c r="H724" s="932">
        <v>68815.88</v>
      </c>
      <c r="I724" s="932">
        <v>120427.8</v>
      </c>
      <c r="J724" s="932">
        <v>93978.52</v>
      </c>
      <c r="K724" s="932">
        <v>164462.41</v>
      </c>
      <c r="L724" s="932">
        <v>118963.44</v>
      </c>
      <c r="M724" s="932">
        <v>208186.02</v>
      </c>
      <c r="N724" s="932">
        <v>156758.66</v>
      </c>
      <c r="O724" s="932">
        <v>274327.65999999997</v>
      </c>
      <c r="P724" s="932">
        <v>194307.81</v>
      </c>
      <c r="Q724" s="932">
        <v>340038.66</v>
      </c>
      <c r="R724" s="932">
        <v>218976.01</v>
      </c>
      <c r="S724" s="932">
        <v>383208.02</v>
      </c>
      <c r="T724" s="932">
        <v>243352.57</v>
      </c>
      <c r="U724" s="932">
        <v>425866.99</v>
      </c>
    </row>
    <row r="725" spans="1:21" ht="14.4">
      <c r="A725" s="931">
        <v>4</v>
      </c>
      <c r="B725" s="931" t="s">
        <v>222</v>
      </c>
      <c r="C725" s="931" t="s">
        <v>254</v>
      </c>
      <c r="D725" s="931" t="s">
        <v>487</v>
      </c>
      <c r="E725" s="931" t="s">
        <v>257</v>
      </c>
      <c r="F725" s="931">
        <v>4</v>
      </c>
      <c r="G725" s="931" t="s">
        <v>23</v>
      </c>
      <c r="H725" s="932">
        <v>77513.179999999993</v>
      </c>
      <c r="I725" s="932">
        <v>124021.09</v>
      </c>
      <c r="J725" s="932">
        <v>108518.45</v>
      </c>
      <c r="K725" s="932">
        <v>173629.53</v>
      </c>
      <c r="L725" s="932">
        <v>139523.73000000001</v>
      </c>
      <c r="M725" s="932">
        <v>223237.96</v>
      </c>
      <c r="N725" s="932">
        <v>186031.63</v>
      </c>
      <c r="O725" s="932">
        <v>297650.62</v>
      </c>
      <c r="P725" s="932">
        <v>232539.54</v>
      </c>
      <c r="Q725" s="932">
        <v>372063.27</v>
      </c>
      <c r="R725" s="932">
        <v>263544.81</v>
      </c>
      <c r="S725" s="932">
        <v>421671.71</v>
      </c>
      <c r="T725" s="932">
        <v>294550.09000000003</v>
      </c>
      <c r="U725" s="932">
        <v>471280.15</v>
      </c>
    </row>
    <row r="726" spans="1:21" ht="14.4">
      <c r="A726" s="931">
        <v>4</v>
      </c>
      <c r="B726" s="931" t="s">
        <v>222</v>
      </c>
      <c r="C726" s="931" t="s">
        <v>254</v>
      </c>
      <c r="D726" s="931" t="s">
        <v>487</v>
      </c>
      <c r="E726" s="931" t="s">
        <v>258</v>
      </c>
      <c r="F726" s="931">
        <v>1</v>
      </c>
      <c r="G726" s="931" t="s">
        <v>171</v>
      </c>
      <c r="H726" s="932">
        <v>89930.37</v>
      </c>
      <c r="I726" s="932">
        <v>157378.14000000001</v>
      </c>
      <c r="J726" s="932">
        <v>116305.29</v>
      </c>
      <c r="K726" s="932">
        <v>203534.26</v>
      </c>
      <c r="L726" s="932">
        <v>139135.42000000001</v>
      </c>
      <c r="M726" s="932">
        <v>243486.99</v>
      </c>
      <c r="N726" s="932">
        <v>165836.79</v>
      </c>
      <c r="O726" s="932">
        <v>290214.39</v>
      </c>
      <c r="P726" s="932">
        <v>195372.05</v>
      </c>
      <c r="Q726" s="932">
        <v>341901.09</v>
      </c>
      <c r="R726" s="932">
        <v>214122.71</v>
      </c>
      <c r="S726" s="932">
        <v>374714.75</v>
      </c>
      <c r="T726" s="932">
        <v>231682.92</v>
      </c>
      <c r="U726" s="932">
        <v>405445.11</v>
      </c>
    </row>
    <row r="727" spans="1:21" ht="14.4">
      <c r="A727" s="931">
        <v>4</v>
      </c>
      <c r="B727" s="931" t="s">
        <v>222</v>
      </c>
      <c r="C727" s="931" t="s">
        <v>254</v>
      </c>
      <c r="D727" s="931" t="s">
        <v>487</v>
      </c>
      <c r="E727" s="931" t="s">
        <v>258</v>
      </c>
      <c r="F727" s="931">
        <v>2</v>
      </c>
      <c r="G727" s="931" t="s">
        <v>21</v>
      </c>
      <c r="H727" s="932">
        <v>77583.39</v>
      </c>
      <c r="I727" s="932">
        <v>135770.94</v>
      </c>
      <c r="J727" s="932">
        <v>101251.26</v>
      </c>
      <c r="K727" s="932">
        <v>177189.71</v>
      </c>
      <c r="L727" s="932">
        <v>122649.60000000001</v>
      </c>
      <c r="M727" s="932">
        <v>214636.81</v>
      </c>
      <c r="N727" s="932">
        <v>149597.12</v>
      </c>
      <c r="O727" s="932">
        <v>261794.95</v>
      </c>
      <c r="P727" s="932">
        <v>177396.71</v>
      </c>
      <c r="Q727" s="932">
        <v>310444.24</v>
      </c>
      <c r="R727" s="932">
        <v>195092.37</v>
      </c>
      <c r="S727" s="932">
        <v>341411.65</v>
      </c>
      <c r="T727" s="932">
        <v>211620.99</v>
      </c>
      <c r="U727" s="932">
        <v>370336.73</v>
      </c>
    </row>
    <row r="728" spans="1:21" ht="14.4">
      <c r="A728" s="931">
        <v>4</v>
      </c>
      <c r="B728" s="931" t="s">
        <v>222</v>
      </c>
      <c r="C728" s="931" t="s">
        <v>254</v>
      </c>
      <c r="D728" s="931" t="s">
        <v>487</v>
      </c>
      <c r="E728" s="931" t="s">
        <v>258</v>
      </c>
      <c r="F728" s="931">
        <v>3</v>
      </c>
      <c r="G728" s="931" t="s">
        <v>46</v>
      </c>
      <c r="H728" s="932">
        <v>68319.710000000006</v>
      </c>
      <c r="I728" s="932">
        <v>119559.49</v>
      </c>
      <c r="J728" s="932">
        <v>93334.71</v>
      </c>
      <c r="K728" s="932">
        <v>163335.75</v>
      </c>
      <c r="L728" s="932">
        <v>118175.81</v>
      </c>
      <c r="M728" s="932">
        <v>206807.67</v>
      </c>
      <c r="N728" s="932">
        <v>155748.48000000001</v>
      </c>
      <c r="O728" s="932">
        <v>272559.84000000003</v>
      </c>
      <c r="P728" s="932">
        <v>193080.36</v>
      </c>
      <c r="Q728" s="932">
        <v>337890.63</v>
      </c>
      <c r="R728" s="932">
        <v>217611.56</v>
      </c>
      <c r="S728" s="932">
        <v>380820.22</v>
      </c>
      <c r="T728" s="932">
        <v>241857.38</v>
      </c>
      <c r="U728" s="932">
        <v>423250.42</v>
      </c>
    </row>
    <row r="729" spans="1:21" ht="14.4">
      <c r="A729" s="931">
        <v>4</v>
      </c>
      <c r="B729" s="931" t="s">
        <v>222</v>
      </c>
      <c r="C729" s="931" t="s">
        <v>254</v>
      </c>
      <c r="D729" s="931" t="s">
        <v>487</v>
      </c>
      <c r="E729" s="931" t="s">
        <v>258</v>
      </c>
      <c r="F729" s="931">
        <v>4</v>
      </c>
      <c r="G729" s="931" t="s">
        <v>23</v>
      </c>
      <c r="H729" s="932">
        <v>76698.73</v>
      </c>
      <c r="I729" s="932">
        <v>122717.97</v>
      </c>
      <c r="J729" s="932">
        <v>107378.22</v>
      </c>
      <c r="K729" s="932">
        <v>171805.16</v>
      </c>
      <c r="L729" s="932">
        <v>138057.72</v>
      </c>
      <c r="M729" s="932">
        <v>220892.35</v>
      </c>
      <c r="N729" s="932">
        <v>184076.96</v>
      </c>
      <c r="O729" s="932">
        <v>294523.13</v>
      </c>
      <c r="P729" s="932">
        <v>230096.19</v>
      </c>
      <c r="Q729" s="932">
        <v>368153.92</v>
      </c>
      <c r="R729" s="932">
        <v>260775.69</v>
      </c>
      <c r="S729" s="932">
        <v>417241.1</v>
      </c>
      <c r="T729" s="932">
        <v>291455.18</v>
      </c>
      <c r="U729" s="932">
        <v>466328.29</v>
      </c>
    </row>
    <row r="730" spans="1:21" ht="14.4">
      <c r="A730" s="931">
        <v>4</v>
      </c>
      <c r="B730" s="931" t="s">
        <v>222</v>
      </c>
      <c r="C730" s="931" t="s">
        <v>254</v>
      </c>
      <c r="D730" s="931" t="s">
        <v>487</v>
      </c>
      <c r="E730" s="931" t="s">
        <v>1080</v>
      </c>
      <c r="F730" s="931">
        <v>1</v>
      </c>
      <c r="G730" s="931" t="s">
        <v>171</v>
      </c>
      <c r="H730" s="932">
        <v>92367.07</v>
      </c>
      <c r="I730" s="932">
        <v>161642.37</v>
      </c>
      <c r="J730" s="932">
        <v>119472.18</v>
      </c>
      <c r="K730" s="932">
        <v>209076.32</v>
      </c>
      <c r="L730" s="932">
        <v>142934.5</v>
      </c>
      <c r="M730" s="932">
        <v>250135.37</v>
      </c>
      <c r="N730" s="932">
        <v>170381.06</v>
      </c>
      <c r="O730" s="932">
        <v>298166.86</v>
      </c>
      <c r="P730" s="932">
        <v>200740.76</v>
      </c>
      <c r="Q730" s="932">
        <v>351296.33</v>
      </c>
      <c r="R730" s="932">
        <v>220014.93</v>
      </c>
      <c r="S730" s="932">
        <v>385026.12</v>
      </c>
      <c r="T730" s="932">
        <v>238071.71</v>
      </c>
      <c r="U730" s="932">
        <v>416625.49</v>
      </c>
    </row>
    <row r="731" spans="1:21" ht="14.4">
      <c r="A731" s="931">
        <v>4</v>
      </c>
      <c r="B731" s="931" t="s">
        <v>222</v>
      </c>
      <c r="C731" s="931" t="s">
        <v>254</v>
      </c>
      <c r="D731" s="931" t="s">
        <v>487</v>
      </c>
      <c r="E731" s="931" t="s">
        <v>1080</v>
      </c>
      <c r="F731" s="931">
        <v>2</v>
      </c>
      <c r="G731" s="931" t="s">
        <v>21</v>
      </c>
      <c r="H731" s="932">
        <v>79613.05</v>
      </c>
      <c r="I731" s="932">
        <v>139322.85</v>
      </c>
      <c r="J731" s="932">
        <v>103921.87</v>
      </c>
      <c r="K731" s="932">
        <v>181863.27</v>
      </c>
      <c r="L731" s="932">
        <v>125905.19</v>
      </c>
      <c r="M731" s="932">
        <v>220334.09</v>
      </c>
      <c r="N731" s="932">
        <v>153606.01</v>
      </c>
      <c r="O731" s="932">
        <v>268810.52</v>
      </c>
      <c r="P731" s="932">
        <v>182172.83</v>
      </c>
      <c r="Q731" s="932">
        <v>318802.44</v>
      </c>
      <c r="R731" s="932">
        <v>200357.21</v>
      </c>
      <c r="S731" s="932">
        <v>350625.12</v>
      </c>
      <c r="T731" s="932">
        <v>217348.39</v>
      </c>
      <c r="U731" s="932">
        <v>380359.67999999999</v>
      </c>
    </row>
    <row r="732" spans="1:21" ht="14.4">
      <c r="A732" s="931">
        <v>4</v>
      </c>
      <c r="B732" s="931" t="s">
        <v>222</v>
      </c>
      <c r="C732" s="931" t="s">
        <v>254</v>
      </c>
      <c r="D732" s="931" t="s">
        <v>487</v>
      </c>
      <c r="E732" s="931" t="s">
        <v>1080</v>
      </c>
      <c r="F732" s="931">
        <v>3</v>
      </c>
      <c r="G732" s="931" t="s">
        <v>46</v>
      </c>
      <c r="H732" s="932">
        <v>70047.710000000006</v>
      </c>
      <c r="I732" s="932">
        <v>122583.49</v>
      </c>
      <c r="J732" s="932">
        <v>95677.66</v>
      </c>
      <c r="K732" s="932">
        <v>167435.9</v>
      </c>
      <c r="L732" s="932">
        <v>121127.98</v>
      </c>
      <c r="M732" s="932">
        <v>211973.96</v>
      </c>
      <c r="N732" s="932">
        <v>159624.72</v>
      </c>
      <c r="O732" s="932">
        <v>279343.26</v>
      </c>
      <c r="P732" s="932">
        <v>197872.74</v>
      </c>
      <c r="Q732" s="932">
        <v>346277.3</v>
      </c>
      <c r="R732" s="932">
        <v>223002.94</v>
      </c>
      <c r="S732" s="932">
        <v>390255.15</v>
      </c>
      <c r="T732" s="932">
        <v>247838.36</v>
      </c>
      <c r="U732" s="932">
        <v>433717.12</v>
      </c>
    </row>
    <row r="733" spans="1:21" ht="14.4">
      <c r="A733" s="931">
        <v>4</v>
      </c>
      <c r="B733" s="931" t="s">
        <v>222</v>
      </c>
      <c r="C733" s="931" t="s">
        <v>254</v>
      </c>
      <c r="D733" s="931" t="s">
        <v>487</v>
      </c>
      <c r="E733" s="931" t="s">
        <v>1080</v>
      </c>
      <c r="F733" s="931">
        <v>4</v>
      </c>
      <c r="G733" s="931" t="s">
        <v>23</v>
      </c>
      <c r="H733" s="932">
        <v>78772.899999999994</v>
      </c>
      <c r="I733" s="932">
        <v>126036.65</v>
      </c>
      <c r="J733" s="932">
        <v>110282.07</v>
      </c>
      <c r="K733" s="932">
        <v>176451.31</v>
      </c>
      <c r="L733" s="932">
        <v>141791.23000000001</v>
      </c>
      <c r="M733" s="932">
        <v>226865.97</v>
      </c>
      <c r="N733" s="932">
        <v>189054.97</v>
      </c>
      <c r="O733" s="932">
        <v>302487.96000000002</v>
      </c>
      <c r="P733" s="932">
        <v>236318.71</v>
      </c>
      <c r="Q733" s="932">
        <v>378109.95</v>
      </c>
      <c r="R733" s="932">
        <v>267827.88</v>
      </c>
      <c r="S733" s="932">
        <v>428524.61</v>
      </c>
      <c r="T733" s="932">
        <v>299337.03999999998</v>
      </c>
      <c r="U733" s="932">
        <v>478939.27</v>
      </c>
    </row>
    <row r="734" spans="1:21" ht="14.4">
      <c r="A734" s="931">
        <v>4</v>
      </c>
      <c r="B734" s="931" t="s">
        <v>222</v>
      </c>
      <c r="C734" s="931" t="s">
        <v>254</v>
      </c>
      <c r="D734" s="931" t="s">
        <v>487</v>
      </c>
      <c r="E734" s="931" t="s">
        <v>259</v>
      </c>
      <c r="F734" s="931">
        <v>1</v>
      </c>
      <c r="G734" s="931" t="s">
        <v>171</v>
      </c>
      <c r="H734" s="932">
        <v>89448.37</v>
      </c>
      <c r="I734" s="932">
        <v>156534.66</v>
      </c>
      <c r="J734" s="932">
        <v>115667.03</v>
      </c>
      <c r="K734" s="932">
        <v>202417.31</v>
      </c>
      <c r="L734" s="932">
        <v>138361.76999999999</v>
      </c>
      <c r="M734" s="932">
        <v>242133.1</v>
      </c>
      <c r="N734" s="932">
        <v>164899.22</v>
      </c>
      <c r="O734" s="932">
        <v>288573.64</v>
      </c>
      <c r="P734" s="932">
        <v>194253.01</v>
      </c>
      <c r="Q734" s="932">
        <v>339942.76</v>
      </c>
      <c r="R734" s="932">
        <v>212888.37</v>
      </c>
      <c r="S734" s="932">
        <v>372554.65</v>
      </c>
      <c r="T734" s="932">
        <v>230334.55</v>
      </c>
      <c r="U734" s="932">
        <v>403085.46</v>
      </c>
    </row>
    <row r="735" spans="1:21" ht="14.4">
      <c r="A735" s="931">
        <v>4</v>
      </c>
      <c r="B735" s="931" t="s">
        <v>222</v>
      </c>
      <c r="C735" s="931" t="s">
        <v>254</v>
      </c>
      <c r="D735" s="931" t="s">
        <v>487</v>
      </c>
      <c r="E735" s="931" t="s">
        <v>259</v>
      </c>
      <c r="F735" s="931">
        <v>2</v>
      </c>
      <c r="G735" s="931" t="s">
        <v>21</v>
      </c>
      <c r="H735" s="932">
        <v>77237.09</v>
      </c>
      <c r="I735" s="932">
        <v>135164.9</v>
      </c>
      <c r="J735" s="932">
        <v>100778.43</v>
      </c>
      <c r="K735" s="932">
        <v>176362.26</v>
      </c>
      <c r="L735" s="932">
        <v>122057.12</v>
      </c>
      <c r="M735" s="932">
        <v>213599.96</v>
      </c>
      <c r="N735" s="932">
        <v>148838</v>
      </c>
      <c r="O735" s="932">
        <v>260466.51</v>
      </c>
      <c r="P735" s="932">
        <v>176475.19</v>
      </c>
      <c r="Q735" s="932">
        <v>308831.59000000003</v>
      </c>
      <c r="R735" s="932">
        <v>194067.15</v>
      </c>
      <c r="S735" s="932">
        <v>339617.51</v>
      </c>
      <c r="T735" s="932">
        <v>210493.08</v>
      </c>
      <c r="U735" s="932">
        <v>368362.88</v>
      </c>
    </row>
    <row r="736" spans="1:21" ht="14.4">
      <c r="A736" s="931">
        <v>4</v>
      </c>
      <c r="B736" s="931" t="s">
        <v>222</v>
      </c>
      <c r="C736" s="931" t="s">
        <v>254</v>
      </c>
      <c r="D736" s="931" t="s">
        <v>487</v>
      </c>
      <c r="E736" s="931" t="s">
        <v>259</v>
      </c>
      <c r="F736" s="931">
        <v>3</v>
      </c>
      <c r="G736" s="931" t="s">
        <v>46</v>
      </c>
      <c r="H736" s="932">
        <v>68071.62</v>
      </c>
      <c r="I736" s="932">
        <v>119125.34</v>
      </c>
      <c r="J736" s="932">
        <v>93012.81</v>
      </c>
      <c r="K736" s="932">
        <v>162772.41</v>
      </c>
      <c r="L736" s="932">
        <v>117782</v>
      </c>
      <c r="M736" s="932">
        <v>206118.5</v>
      </c>
      <c r="N736" s="932">
        <v>155243.38</v>
      </c>
      <c r="O736" s="932">
        <v>271675.92</v>
      </c>
      <c r="P736" s="932">
        <v>192466.63</v>
      </c>
      <c r="Q736" s="932">
        <v>336816.6</v>
      </c>
      <c r="R736" s="932">
        <v>216929.33</v>
      </c>
      <c r="S736" s="932">
        <v>379626.32</v>
      </c>
      <c r="T736" s="932">
        <v>241109.78</v>
      </c>
      <c r="U736" s="932">
        <v>421942.12</v>
      </c>
    </row>
    <row r="737" spans="1:21" ht="14.4">
      <c r="A737" s="931">
        <v>4</v>
      </c>
      <c r="B737" s="931" t="s">
        <v>222</v>
      </c>
      <c r="C737" s="931" t="s">
        <v>254</v>
      </c>
      <c r="D737" s="931" t="s">
        <v>487</v>
      </c>
      <c r="E737" s="931" t="s">
        <v>259</v>
      </c>
      <c r="F737" s="931">
        <v>4</v>
      </c>
      <c r="G737" s="931" t="s">
        <v>23</v>
      </c>
      <c r="H737" s="932">
        <v>76291.5</v>
      </c>
      <c r="I737" s="932">
        <v>122066.41</v>
      </c>
      <c r="J737" s="932">
        <v>106808.11</v>
      </c>
      <c r="K737" s="932">
        <v>170892.97</v>
      </c>
      <c r="L737" s="932">
        <v>137324.71</v>
      </c>
      <c r="M737" s="932">
        <v>219719.54</v>
      </c>
      <c r="N737" s="932">
        <v>183099.61</v>
      </c>
      <c r="O737" s="932">
        <v>292959.38</v>
      </c>
      <c r="P737" s="932">
        <v>228874.51</v>
      </c>
      <c r="Q737" s="932">
        <v>366199.23</v>
      </c>
      <c r="R737" s="932">
        <v>259391.11</v>
      </c>
      <c r="S737" s="932">
        <v>415025.79</v>
      </c>
      <c r="T737" s="932">
        <v>289907.71999999997</v>
      </c>
      <c r="U737" s="932">
        <v>463852.35</v>
      </c>
    </row>
    <row r="738" spans="1:21" ht="14.4">
      <c r="A738" s="931">
        <v>4</v>
      </c>
      <c r="B738" s="931" t="s">
        <v>222</v>
      </c>
      <c r="C738" s="931" t="s">
        <v>254</v>
      </c>
      <c r="D738" s="931" t="s">
        <v>487</v>
      </c>
      <c r="E738" s="931" t="s">
        <v>1081</v>
      </c>
      <c r="F738" s="931">
        <v>1</v>
      </c>
      <c r="G738" s="931" t="s">
        <v>171</v>
      </c>
      <c r="H738" s="932">
        <v>87989.03</v>
      </c>
      <c r="I738" s="932">
        <v>153980.79999999999</v>
      </c>
      <c r="J738" s="932">
        <v>113764.46</v>
      </c>
      <c r="K738" s="932">
        <v>199087.81</v>
      </c>
      <c r="L738" s="932">
        <v>136075.41</v>
      </c>
      <c r="M738" s="932">
        <v>238131.96</v>
      </c>
      <c r="N738" s="932">
        <v>162158.31</v>
      </c>
      <c r="O738" s="932">
        <v>283777.03999999998</v>
      </c>
      <c r="P738" s="932">
        <v>191009.13</v>
      </c>
      <c r="Q738" s="932">
        <v>334265.98</v>
      </c>
      <c r="R738" s="932">
        <v>209325.09</v>
      </c>
      <c r="S738" s="932">
        <v>366318.91</v>
      </c>
      <c r="T738" s="932">
        <v>226465.97</v>
      </c>
      <c r="U738" s="932">
        <v>396315.45</v>
      </c>
    </row>
    <row r="739" spans="1:21" ht="14.4">
      <c r="A739" s="931">
        <v>4</v>
      </c>
      <c r="B739" s="931" t="s">
        <v>222</v>
      </c>
      <c r="C739" s="931" t="s">
        <v>254</v>
      </c>
      <c r="D739" s="931" t="s">
        <v>487</v>
      </c>
      <c r="E739" s="931" t="s">
        <v>1081</v>
      </c>
      <c r="F739" s="931">
        <v>2</v>
      </c>
      <c r="G739" s="931" t="s">
        <v>21</v>
      </c>
      <c r="H739" s="932">
        <v>76049.100000000006</v>
      </c>
      <c r="I739" s="932">
        <v>133085.93</v>
      </c>
      <c r="J739" s="932">
        <v>99206.720000000001</v>
      </c>
      <c r="K739" s="932">
        <v>173611.76</v>
      </c>
      <c r="L739" s="932">
        <v>120133.08</v>
      </c>
      <c r="M739" s="932">
        <v>210232.89</v>
      </c>
      <c r="N739" s="932">
        <v>146454</v>
      </c>
      <c r="O739" s="932">
        <v>256294.5</v>
      </c>
      <c r="P739" s="932">
        <v>173626.38</v>
      </c>
      <c r="Q739" s="932">
        <v>303846.17</v>
      </c>
      <c r="R739" s="932">
        <v>190922.12</v>
      </c>
      <c r="S739" s="932">
        <v>334113.71999999997</v>
      </c>
      <c r="T739" s="932">
        <v>207065.42</v>
      </c>
      <c r="U739" s="932">
        <v>362364.49</v>
      </c>
    </row>
    <row r="740" spans="1:21" ht="14.4">
      <c r="A740" s="931">
        <v>4</v>
      </c>
      <c r="B740" s="931" t="s">
        <v>222</v>
      </c>
      <c r="C740" s="931" t="s">
        <v>254</v>
      </c>
      <c r="D740" s="931" t="s">
        <v>487</v>
      </c>
      <c r="E740" s="931" t="s">
        <v>1081</v>
      </c>
      <c r="F740" s="931">
        <v>3</v>
      </c>
      <c r="G740" s="931" t="s">
        <v>46</v>
      </c>
      <c r="H740" s="932">
        <v>67083.58</v>
      </c>
      <c r="I740" s="932">
        <v>117396.27</v>
      </c>
      <c r="J740" s="932">
        <v>91680.38</v>
      </c>
      <c r="K740" s="932">
        <v>160440.66</v>
      </c>
      <c r="L740" s="932">
        <v>116109.01</v>
      </c>
      <c r="M740" s="932">
        <v>203190.77</v>
      </c>
      <c r="N740" s="932">
        <v>153052.72</v>
      </c>
      <c r="O740" s="932">
        <v>267842.25</v>
      </c>
      <c r="P740" s="932">
        <v>189763.58</v>
      </c>
      <c r="Q740" s="932">
        <v>332086.26</v>
      </c>
      <c r="R740" s="932">
        <v>213892.52</v>
      </c>
      <c r="S740" s="932">
        <v>374311.91</v>
      </c>
      <c r="T740" s="932">
        <v>237745.5</v>
      </c>
      <c r="U740" s="932">
        <v>416054.62</v>
      </c>
    </row>
    <row r="741" spans="1:21" ht="14.4">
      <c r="A741" s="931">
        <v>4</v>
      </c>
      <c r="B741" s="931" t="s">
        <v>222</v>
      </c>
      <c r="C741" s="931" t="s">
        <v>254</v>
      </c>
      <c r="D741" s="931" t="s">
        <v>487</v>
      </c>
      <c r="E741" s="931" t="s">
        <v>1081</v>
      </c>
      <c r="F741" s="931">
        <v>4</v>
      </c>
      <c r="G741" s="931" t="s">
        <v>23</v>
      </c>
      <c r="H741" s="932">
        <v>75050.81</v>
      </c>
      <c r="I741" s="932">
        <v>120081.29</v>
      </c>
      <c r="J741" s="932">
        <v>105071.13</v>
      </c>
      <c r="K741" s="932">
        <v>168113.81</v>
      </c>
      <c r="L741" s="932">
        <v>135091.45000000001</v>
      </c>
      <c r="M741" s="932">
        <v>216146.32</v>
      </c>
      <c r="N741" s="932">
        <v>180121.93</v>
      </c>
      <c r="O741" s="932">
        <v>288195.09999999998</v>
      </c>
      <c r="P741" s="932">
        <v>225152.42</v>
      </c>
      <c r="Q741" s="932">
        <v>360243.87</v>
      </c>
      <c r="R741" s="932">
        <v>255172.74</v>
      </c>
      <c r="S741" s="932">
        <v>408276.39</v>
      </c>
      <c r="T741" s="932">
        <v>285193.06</v>
      </c>
      <c r="U741" s="932">
        <v>456308.9</v>
      </c>
    </row>
    <row r="742" spans="1:21" ht="14.4">
      <c r="A742" s="931">
        <v>4</v>
      </c>
      <c r="B742" s="931" t="s">
        <v>222</v>
      </c>
      <c r="C742" s="931" t="s">
        <v>254</v>
      </c>
      <c r="D742" s="931" t="s">
        <v>487</v>
      </c>
      <c r="E742" s="931" t="s">
        <v>260</v>
      </c>
      <c r="F742" s="931">
        <v>1</v>
      </c>
      <c r="G742" s="931" t="s">
        <v>171</v>
      </c>
      <c r="H742" s="932">
        <v>90894.34</v>
      </c>
      <c r="I742" s="932">
        <v>159065.1</v>
      </c>
      <c r="J742" s="932">
        <v>117581.8</v>
      </c>
      <c r="K742" s="932">
        <v>205768.15</v>
      </c>
      <c r="L742" s="932">
        <v>140682.71</v>
      </c>
      <c r="M742" s="932">
        <v>246194.74</v>
      </c>
      <c r="N742" s="932">
        <v>167711.92000000001</v>
      </c>
      <c r="O742" s="932">
        <v>293495.87</v>
      </c>
      <c r="P742" s="932">
        <v>197610.12</v>
      </c>
      <c r="Q742" s="932">
        <v>345817.72</v>
      </c>
      <c r="R742" s="932">
        <v>216591.39</v>
      </c>
      <c r="S742" s="932">
        <v>379034.93</v>
      </c>
      <c r="T742" s="932">
        <v>234379.65</v>
      </c>
      <c r="U742" s="932">
        <v>410164.4</v>
      </c>
    </row>
    <row r="743" spans="1:21" ht="14.4">
      <c r="A743" s="931">
        <v>4</v>
      </c>
      <c r="B743" s="931" t="s">
        <v>222</v>
      </c>
      <c r="C743" s="931" t="s">
        <v>254</v>
      </c>
      <c r="D743" s="931" t="s">
        <v>487</v>
      </c>
      <c r="E743" s="931" t="s">
        <v>260</v>
      </c>
      <c r="F743" s="931">
        <v>2</v>
      </c>
      <c r="G743" s="931" t="s">
        <v>21</v>
      </c>
      <c r="H743" s="932">
        <v>78276.009999999995</v>
      </c>
      <c r="I743" s="932">
        <v>136983.01999999999</v>
      </c>
      <c r="J743" s="932">
        <v>102196.91</v>
      </c>
      <c r="K743" s="932">
        <v>178844.59</v>
      </c>
      <c r="L743" s="932">
        <v>123834.57</v>
      </c>
      <c r="M743" s="932">
        <v>216710.5</v>
      </c>
      <c r="N743" s="932">
        <v>151115.32999999999</v>
      </c>
      <c r="O743" s="932">
        <v>264451.83</v>
      </c>
      <c r="P743" s="932">
        <v>179239.72</v>
      </c>
      <c r="Q743" s="932">
        <v>313669.5</v>
      </c>
      <c r="R743" s="932">
        <v>197142.8</v>
      </c>
      <c r="S743" s="932">
        <v>344999.9</v>
      </c>
      <c r="T743" s="932">
        <v>213876.8</v>
      </c>
      <c r="U743" s="932">
        <v>374284.4</v>
      </c>
    </row>
    <row r="744" spans="1:21" ht="14.4">
      <c r="A744" s="931">
        <v>4</v>
      </c>
      <c r="B744" s="931" t="s">
        <v>222</v>
      </c>
      <c r="C744" s="931" t="s">
        <v>254</v>
      </c>
      <c r="D744" s="931" t="s">
        <v>487</v>
      </c>
      <c r="E744" s="931" t="s">
        <v>260</v>
      </c>
      <c r="F744" s="931">
        <v>3</v>
      </c>
      <c r="G744" s="931" t="s">
        <v>46</v>
      </c>
      <c r="H744" s="932">
        <v>68815.88</v>
      </c>
      <c r="I744" s="932">
        <v>120427.8</v>
      </c>
      <c r="J744" s="932">
        <v>93978.52</v>
      </c>
      <c r="K744" s="932">
        <v>164462.41</v>
      </c>
      <c r="L744" s="932">
        <v>118963.44</v>
      </c>
      <c r="M744" s="932">
        <v>208186.02</v>
      </c>
      <c r="N744" s="932">
        <v>156758.66</v>
      </c>
      <c r="O744" s="932">
        <v>274327.65999999997</v>
      </c>
      <c r="P744" s="932">
        <v>194307.81</v>
      </c>
      <c r="Q744" s="932">
        <v>340038.66</v>
      </c>
      <c r="R744" s="932">
        <v>218976.01</v>
      </c>
      <c r="S744" s="932">
        <v>383208.02</v>
      </c>
      <c r="T744" s="932">
        <v>243352.57</v>
      </c>
      <c r="U744" s="932">
        <v>425866.99</v>
      </c>
    </row>
    <row r="745" spans="1:21" ht="14.4">
      <c r="A745" s="931">
        <v>4</v>
      </c>
      <c r="B745" s="931" t="s">
        <v>222</v>
      </c>
      <c r="C745" s="931" t="s">
        <v>254</v>
      </c>
      <c r="D745" s="931" t="s">
        <v>487</v>
      </c>
      <c r="E745" s="931" t="s">
        <v>260</v>
      </c>
      <c r="F745" s="931">
        <v>4</v>
      </c>
      <c r="G745" s="931" t="s">
        <v>23</v>
      </c>
      <c r="H745" s="932">
        <v>77513.179999999993</v>
      </c>
      <c r="I745" s="932">
        <v>124021.09</v>
      </c>
      <c r="J745" s="932">
        <v>108518.45</v>
      </c>
      <c r="K745" s="932">
        <v>173629.53</v>
      </c>
      <c r="L745" s="932">
        <v>139523.73000000001</v>
      </c>
      <c r="M745" s="932">
        <v>223237.96</v>
      </c>
      <c r="N745" s="932">
        <v>186031.63</v>
      </c>
      <c r="O745" s="932">
        <v>297650.62</v>
      </c>
      <c r="P745" s="932">
        <v>232539.54</v>
      </c>
      <c r="Q745" s="932">
        <v>372063.27</v>
      </c>
      <c r="R745" s="932">
        <v>263544.81</v>
      </c>
      <c r="S745" s="932">
        <v>421671.71</v>
      </c>
      <c r="T745" s="932">
        <v>294550.09000000003</v>
      </c>
      <c r="U745" s="932">
        <v>471280.15</v>
      </c>
    </row>
    <row r="746" spans="1:21" ht="14.4">
      <c r="A746" s="931">
        <v>4</v>
      </c>
      <c r="B746" s="931" t="s">
        <v>222</v>
      </c>
      <c r="C746" s="931" t="s">
        <v>254</v>
      </c>
      <c r="D746" s="931" t="s">
        <v>487</v>
      </c>
      <c r="E746" s="931" t="s">
        <v>1082</v>
      </c>
      <c r="F746" s="931">
        <v>1</v>
      </c>
      <c r="G746" s="931" t="s">
        <v>171</v>
      </c>
      <c r="H746" s="932">
        <v>87975.65</v>
      </c>
      <c r="I746" s="932">
        <v>153957.38</v>
      </c>
      <c r="J746" s="932">
        <v>113776.65</v>
      </c>
      <c r="K746" s="932">
        <v>199109.14</v>
      </c>
      <c r="L746" s="932">
        <v>136109.98000000001</v>
      </c>
      <c r="M746" s="932">
        <v>238192.47</v>
      </c>
      <c r="N746" s="932">
        <v>162230.07999999999</v>
      </c>
      <c r="O746" s="932">
        <v>283902.65000000002</v>
      </c>
      <c r="P746" s="932">
        <v>191122.37</v>
      </c>
      <c r="Q746" s="932">
        <v>334464.14</v>
      </c>
      <c r="R746" s="932">
        <v>209464.83</v>
      </c>
      <c r="S746" s="932">
        <v>366563.46</v>
      </c>
      <c r="T746" s="932">
        <v>226642.5</v>
      </c>
      <c r="U746" s="932">
        <v>396624.37</v>
      </c>
    </row>
    <row r="747" spans="1:21" ht="14.4">
      <c r="A747" s="931">
        <v>4</v>
      </c>
      <c r="B747" s="931" t="s">
        <v>222</v>
      </c>
      <c r="C747" s="931" t="s">
        <v>254</v>
      </c>
      <c r="D747" s="931" t="s">
        <v>487</v>
      </c>
      <c r="E747" s="931" t="s">
        <v>1082</v>
      </c>
      <c r="F747" s="931">
        <v>2</v>
      </c>
      <c r="G747" s="931" t="s">
        <v>21</v>
      </c>
      <c r="H747" s="932">
        <v>75900.039999999994</v>
      </c>
      <c r="I747" s="932">
        <v>132825.07</v>
      </c>
      <c r="J747" s="932">
        <v>99053.48</v>
      </c>
      <c r="K747" s="932">
        <v>173343.59</v>
      </c>
      <c r="L747" s="932">
        <v>119986.49</v>
      </c>
      <c r="M747" s="932">
        <v>209976.37</v>
      </c>
      <c r="N747" s="932">
        <v>146347.32</v>
      </c>
      <c r="O747" s="932">
        <v>256107.81</v>
      </c>
      <c r="P747" s="932">
        <v>173542.09</v>
      </c>
      <c r="Q747" s="932">
        <v>303698.65000000002</v>
      </c>
      <c r="R747" s="932">
        <v>190852.74</v>
      </c>
      <c r="S747" s="932">
        <v>333992.28999999998</v>
      </c>
      <c r="T747" s="932">
        <v>207021.49</v>
      </c>
      <c r="U747" s="932">
        <v>362287.6</v>
      </c>
    </row>
    <row r="748" spans="1:21" ht="14.4">
      <c r="A748" s="931">
        <v>4</v>
      </c>
      <c r="B748" s="931" t="s">
        <v>222</v>
      </c>
      <c r="C748" s="931" t="s">
        <v>254</v>
      </c>
      <c r="D748" s="931" t="s">
        <v>487</v>
      </c>
      <c r="E748" s="931" t="s">
        <v>1082</v>
      </c>
      <c r="F748" s="931">
        <v>3</v>
      </c>
      <c r="G748" s="931" t="s">
        <v>46</v>
      </c>
      <c r="H748" s="932">
        <v>66839.8</v>
      </c>
      <c r="I748" s="932">
        <v>116969.65</v>
      </c>
      <c r="J748" s="932">
        <v>91313.67</v>
      </c>
      <c r="K748" s="932">
        <v>159798.92000000001</v>
      </c>
      <c r="L748" s="932">
        <v>115617.46</v>
      </c>
      <c r="M748" s="932">
        <v>202330.55</v>
      </c>
      <c r="N748" s="932">
        <v>152377.32</v>
      </c>
      <c r="O748" s="932">
        <v>266660.32</v>
      </c>
      <c r="P748" s="932">
        <v>188901.7</v>
      </c>
      <c r="Q748" s="932">
        <v>330577.96999999997</v>
      </c>
      <c r="R748" s="932">
        <v>212902.39999999999</v>
      </c>
      <c r="S748" s="932">
        <v>372579.19</v>
      </c>
      <c r="T748" s="932">
        <v>236623.99</v>
      </c>
      <c r="U748" s="932">
        <v>414091.99</v>
      </c>
    </row>
    <row r="749" spans="1:21" ht="14.4">
      <c r="A749" s="931">
        <v>4</v>
      </c>
      <c r="B749" s="931" t="s">
        <v>222</v>
      </c>
      <c r="C749" s="931" t="s">
        <v>254</v>
      </c>
      <c r="D749" s="931" t="s">
        <v>487</v>
      </c>
      <c r="E749" s="931" t="s">
        <v>1082</v>
      </c>
      <c r="F749" s="931">
        <v>4</v>
      </c>
      <c r="G749" s="931" t="s">
        <v>23</v>
      </c>
      <c r="H749" s="932">
        <v>75031.78</v>
      </c>
      <c r="I749" s="932">
        <v>120050.85</v>
      </c>
      <c r="J749" s="932">
        <v>105044.49</v>
      </c>
      <c r="K749" s="932">
        <v>168071.19</v>
      </c>
      <c r="L749" s="932">
        <v>135057.20000000001</v>
      </c>
      <c r="M749" s="932">
        <v>216091.53</v>
      </c>
      <c r="N749" s="932">
        <v>180076.27</v>
      </c>
      <c r="O749" s="932">
        <v>288122.03999999998</v>
      </c>
      <c r="P749" s="932">
        <v>225095.34</v>
      </c>
      <c r="Q749" s="932">
        <v>360152.55</v>
      </c>
      <c r="R749" s="932">
        <v>255108.05</v>
      </c>
      <c r="S749" s="932">
        <v>408172.89</v>
      </c>
      <c r="T749" s="932">
        <v>285120.77</v>
      </c>
      <c r="U749" s="932">
        <v>456193.23</v>
      </c>
    </row>
    <row r="750" spans="1:21" ht="14.4">
      <c r="A750" s="931">
        <v>4</v>
      </c>
      <c r="B750" s="931" t="s">
        <v>222</v>
      </c>
      <c r="C750" s="931" t="s">
        <v>254</v>
      </c>
      <c r="D750" s="931" t="s">
        <v>487</v>
      </c>
      <c r="E750" s="931" t="s">
        <v>194</v>
      </c>
      <c r="F750" s="931">
        <v>1</v>
      </c>
      <c r="G750" s="931" t="s">
        <v>171</v>
      </c>
      <c r="H750" s="932">
        <v>89435</v>
      </c>
      <c r="I750" s="932">
        <v>156511.24</v>
      </c>
      <c r="J750" s="932">
        <v>115679.23</v>
      </c>
      <c r="K750" s="932">
        <v>202438.65</v>
      </c>
      <c r="L750" s="932">
        <v>138396.35</v>
      </c>
      <c r="M750" s="932">
        <v>242193.61</v>
      </c>
      <c r="N750" s="932">
        <v>164971.01</v>
      </c>
      <c r="O750" s="932">
        <v>288699.26</v>
      </c>
      <c r="P750" s="932">
        <v>194366.25</v>
      </c>
      <c r="Q750" s="932">
        <v>340140.94</v>
      </c>
      <c r="R750" s="932">
        <v>213028.12</v>
      </c>
      <c r="S750" s="932">
        <v>372799.2</v>
      </c>
      <c r="T750" s="932">
        <v>230511.08</v>
      </c>
      <c r="U750" s="932">
        <v>403394.39</v>
      </c>
    </row>
    <row r="751" spans="1:21" ht="14.4">
      <c r="A751" s="931">
        <v>4</v>
      </c>
      <c r="B751" s="931" t="s">
        <v>222</v>
      </c>
      <c r="C751" s="931" t="s">
        <v>254</v>
      </c>
      <c r="D751" s="931" t="s">
        <v>487</v>
      </c>
      <c r="E751" s="931" t="s">
        <v>194</v>
      </c>
      <c r="F751" s="931">
        <v>2</v>
      </c>
      <c r="G751" s="931" t="s">
        <v>21</v>
      </c>
      <c r="H751" s="932">
        <v>77088.02</v>
      </c>
      <c r="I751" s="932">
        <v>134904.04</v>
      </c>
      <c r="J751" s="932">
        <v>100625.2</v>
      </c>
      <c r="K751" s="932">
        <v>176094.09</v>
      </c>
      <c r="L751" s="932">
        <v>121910.53</v>
      </c>
      <c r="M751" s="932">
        <v>213343.43</v>
      </c>
      <c r="N751" s="932">
        <v>148731.32999999999</v>
      </c>
      <c r="O751" s="932">
        <v>260279.83</v>
      </c>
      <c r="P751" s="932">
        <v>176390.9</v>
      </c>
      <c r="Q751" s="932">
        <v>308684.08</v>
      </c>
      <c r="R751" s="932">
        <v>193997.77</v>
      </c>
      <c r="S751" s="932">
        <v>339496.1</v>
      </c>
      <c r="T751" s="932">
        <v>210449.15</v>
      </c>
      <c r="U751" s="932">
        <v>368286.01</v>
      </c>
    </row>
    <row r="752" spans="1:21" ht="14.4">
      <c r="A752" s="931">
        <v>4</v>
      </c>
      <c r="B752" s="931" t="s">
        <v>222</v>
      </c>
      <c r="C752" s="931" t="s">
        <v>254</v>
      </c>
      <c r="D752" s="931" t="s">
        <v>487</v>
      </c>
      <c r="E752" s="931" t="s">
        <v>194</v>
      </c>
      <c r="F752" s="931">
        <v>3</v>
      </c>
      <c r="G752" s="931" t="s">
        <v>46</v>
      </c>
      <c r="H752" s="932">
        <v>67827.839999999997</v>
      </c>
      <c r="I752" s="932">
        <v>118698.73</v>
      </c>
      <c r="J752" s="932">
        <v>92646.1</v>
      </c>
      <c r="K752" s="932">
        <v>162130.67000000001</v>
      </c>
      <c r="L752" s="932">
        <v>117290.45</v>
      </c>
      <c r="M752" s="932">
        <v>205258.29</v>
      </c>
      <c r="N752" s="932">
        <v>154567.99</v>
      </c>
      <c r="O752" s="932">
        <v>270493.99</v>
      </c>
      <c r="P752" s="932">
        <v>191604.75</v>
      </c>
      <c r="Q752" s="932">
        <v>335308.32</v>
      </c>
      <c r="R752" s="932">
        <v>215939.20000000001</v>
      </c>
      <c r="S752" s="932">
        <v>377893.61</v>
      </c>
      <c r="T752" s="932">
        <v>239988.28</v>
      </c>
      <c r="U752" s="932">
        <v>419979.49</v>
      </c>
    </row>
    <row r="753" spans="1:21" ht="14.4">
      <c r="A753" s="931">
        <v>4</v>
      </c>
      <c r="B753" s="931" t="s">
        <v>222</v>
      </c>
      <c r="C753" s="931" t="s">
        <v>254</v>
      </c>
      <c r="D753" s="931" t="s">
        <v>487</v>
      </c>
      <c r="E753" s="931" t="s">
        <v>194</v>
      </c>
      <c r="F753" s="931">
        <v>4</v>
      </c>
      <c r="G753" s="931" t="s">
        <v>23</v>
      </c>
      <c r="H753" s="932">
        <v>76272.479999999996</v>
      </c>
      <c r="I753" s="932">
        <v>122035.97</v>
      </c>
      <c r="J753" s="932">
        <v>106781.47</v>
      </c>
      <c r="K753" s="932">
        <v>170850.36</v>
      </c>
      <c r="L753" s="932">
        <v>137290.47</v>
      </c>
      <c r="M753" s="932">
        <v>219664.75</v>
      </c>
      <c r="N753" s="932">
        <v>183053.96</v>
      </c>
      <c r="O753" s="932">
        <v>292886.33</v>
      </c>
      <c r="P753" s="932">
        <v>228817.45</v>
      </c>
      <c r="Q753" s="932">
        <v>366107.92</v>
      </c>
      <c r="R753" s="932">
        <v>259326.44</v>
      </c>
      <c r="S753" s="932">
        <v>414922.31</v>
      </c>
      <c r="T753" s="932">
        <v>289835.43</v>
      </c>
      <c r="U753" s="932">
        <v>463736.7</v>
      </c>
    </row>
    <row r="754" spans="1:21" ht="14.4">
      <c r="A754" s="931">
        <v>4</v>
      </c>
      <c r="B754" s="931" t="s">
        <v>222</v>
      </c>
      <c r="C754" s="931" t="s">
        <v>254</v>
      </c>
      <c r="D754" s="931" t="s">
        <v>487</v>
      </c>
      <c r="E754" s="931" t="s">
        <v>261</v>
      </c>
      <c r="F754" s="931">
        <v>1</v>
      </c>
      <c r="G754" s="931" t="s">
        <v>171</v>
      </c>
      <c r="H754" s="932">
        <v>88002.41</v>
      </c>
      <c r="I754" s="932">
        <v>154004.22</v>
      </c>
      <c r="J754" s="932">
        <v>113752.27</v>
      </c>
      <c r="K754" s="932">
        <v>199066.48</v>
      </c>
      <c r="L754" s="932">
        <v>136040.82999999999</v>
      </c>
      <c r="M754" s="932">
        <v>238071.46</v>
      </c>
      <c r="N754" s="932">
        <v>162086.53</v>
      </c>
      <c r="O754" s="932">
        <v>283651.42</v>
      </c>
      <c r="P754" s="932">
        <v>190895.9</v>
      </c>
      <c r="Q754" s="932">
        <v>334067.82</v>
      </c>
      <c r="R754" s="932">
        <v>209185.35</v>
      </c>
      <c r="S754" s="932">
        <v>366074.37</v>
      </c>
      <c r="T754" s="932">
        <v>226289.45</v>
      </c>
      <c r="U754" s="932">
        <v>396006.54</v>
      </c>
    </row>
    <row r="755" spans="1:21" ht="14.4">
      <c r="A755" s="931">
        <v>4</v>
      </c>
      <c r="B755" s="931" t="s">
        <v>222</v>
      </c>
      <c r="C755" s="931" t="s">
        <v>254</v>
      </c>
      <c r="D755" s="931" t="s">
        <v>487</v>
      </c>
      <c r="E755" s="931" t="s">
        <v>261</v>
      </c>
      <c r="F755" s="931">
        <v>2</v>
      </c>
      <c r="G755" s="931" t="s">
        <v>21</v>
      </c>
      <c r="H755" s="932">
        <v>76198.16</v>
      </c>
      <c r="I755" s="932">
        <v>133346.79</v>
      </c>
      <c r="J755" s="932">
        <v>99359.96</v>
      </c>
      <c r="K755" s="932">
        <v>173879.93</v>
      </c>
      <c r="L755" s="932">
        <v>120279.67</v>
      </c>
      <c r="M755" s="932">
        <v>210489.42</v>
      </c>
      <c r="N755" s="932">
        <v>146560.68</v>
      </c>
      <c r="O755" s="932">
        <v>256481.19</v>
      </c>
      <c r="P755" s="932">
        <v>173710.68</v>
      </c>
      <c r="Q755" s="932">
        <v>303993.69</v>
      </c>
      <c r="R755" s="932">
        <v>190991.51</v>
      </c>
      <c r="S755" s="932">
        <v>334235.14</v>
      </c>
      <c r="T755" s="932">
        <v>207109.36</v>
      </c>
      <c r="U755" s="932">
        <v>362441.38</v>
      </c>
    </row>
    <row r="756" spans="1:21" ht="14.4">
      <c r="A756" s="931">
        <v>4</v>
      </c>
      <c r="B756" s="931" t="s">
        <v>222</v>
      </c>
      <c r="C756" s="931" t="s">
        <v>254</v>
      </c>
      <c r="D756" s="931" t="s">
        <v>487</v>
      </c>
      <c r="E756" s="931" t="s">
        <v>261</v>
      </c>
      <c r="F756" s="931">
        <v>3</v>
      </c>
      <c r="G756" s="931" t="s">
        <v>46</v>
      </c>
      <c r="H756" s="932">
        <v>67327.360000000001</v>
      </c>
      <c r="I756" s="932">
        <v>117822.88</v>
      </c>
      <c r="J756" s="932">
        <v>92047.09</v>
      </c>
      <c r="K756" s="932">
        <v>161082.41</v>
      </c>
      <c r="L756" s="932">
        <v>116600.56</v>
      </c>
      <c r="M756" s="932">
        <v>204050.98</v>
      </c>
      <c r="N756" s="932">
        <v>153728.10999999999</v>
      </c>
      <c r="O756" s="932">
        <v>269024.19</v>
      </c>
      <c r="P756" s="932">
        <v>190625.46</v>
      </c>
      <c r="Q756" s="932">
        <v>333594.55</v>
      </c>
      <c r="R756" s="932">
        <v>214882.65</v>
      </c>
      <c r="S756" s="932">
        <v>376044.63</v>
      </c>
      <c r="T756" s="932">
        <v>238867.01</v>
      </c>
      <c r="U756" s="932">
        <v>418017.26</v>
      </c>
    </row>
    <row r="757" spans="1:21" ht="14.4">
      <c r="A757" s="931">
        <v>4</v>
      </c>
      <c r="B757" s="931" t="s">
        <v>222</v>
      </c>
      <c r="C757" s="931" t="s">
        <v>254</v>
      </c>
      <c r="D757" s="931" t="s">
        <v>487</v>
      </c>
      <c r="E757" s="931" t="s">
        <v>261</v>
      </c>
      <c r="F757" s="931">
        <v>4</v>
      </c>
      <c r="G757" s="931" t="s">
        <v>23</v>
      </c>
      <c r="H757" s="932">
        <v>75069.83</v>
      </c>
      <c r="I757" s="932">
        <v>120111.73</v>
      </c>
      <c r="J757" s="932">
        <v>105097.76</v>
      </c>
      <c r="K757" s="932">
        <v>168156.42</v>
      </c>
      <c r="L757" s="932">
        <v>135125.69</v>
      </c>
      <c r="M757" s="932">
        <v>216201.11</v>
      </c>
      <c r="N757" s="932">
        <v>180167.59</v>
      </c>
      <c r="O757" s="932">
        <v>288268.15000000002</v>
      </c>
      <c r="P757" s="932">
        <v>225209.49</v>
      </c>
      <c r="Q757" s="932">
        <v>360335.19</v>
      </c>
      <c r="R757" s="932">
        <v>255237.42</v>
      </c>
      <c r="S757" s="932">
        <v>408379.88</v>
      </c>
      <c r="T757" s="932">
        <v>285265.36</v>
      </c>
      <c r="U757" s="932">
        <v>456424.58</v>
      </c>
    </row>
    <row r="758" spans="1:21" ht="14.4">
      <c r="A758" s="931">
        <v>4</v>
      </c>
      <c r="B758" s="931" t="s">
        <v>222</v>
      </c>
      <c r="C758" s="931" t="s">
        <v>262</v>
      </c>
      <c r="D758" s="931" t="s">
        <v>1083</v>
      </c>
      <c r="E758" s="931" t="s">
        <v>218</v>
      </c>
      <c r="F758" s="931">
        <v>1</v>
      </c>
      <c r="G758" s="931" t="s">
        <v>171</v>
      </c>
      <c r="H758" s="932">
        <v>90439.11</v>
      </c>
      <c r="I758" s="932">
        <v>158268.45000000001</v>
      </c>
      <c r="J758" s="932">
        <v>116919.16</v>
      </c>
      <c r="K758" s="932">
        <v>204608.54</v>
      </c>
      <c r="L758" s="932">
        <v>139839.91</v>
      </c>
      <c r="M758" s="932">
        <v>244719.84</v>
      </c>
      <c r="N758" s="932">
        <v>166630.79999999999</v>
      </c>
      <c r="O758" s="932">
        <v>291603.90000000002</v>
      </c>
      <c r="P758" s="932">
        <v>196264.61</v>
      </c>
      <c r="Q758" s="932">
        <v>343463.07</v>
      </c>
      <c r="R758" s="932">
        <v>215077.57</v>
      </c>
      <c r="S758" s="932">
        <v>376385.74</v>
      </c>
      <c r="T758" s="932">
        <v>232678.23</v>
      </c>
      <c r="U758" s="932">
        <v>407186.91</v>
      </c>
    </row>
    <row r="759" spans="1:21" ht="14.4">
      <c r="A759" s="931">
        <v>4</v>
      </c>
      <c r="B759" s="931" t="s">
        <v>222</v>
      </c>
      <c r="C759" s="931" t="s">
        <v>262</v>
      </c>
      <c r="D759" s="931" t="s">
        <v>1083</v>
      </c>
      <c r="E759" s="931" t="s">
        <v>218</v>
      </c>
      <c r="F759" s="931">
        <v>2</v>
      </c>
      <c r="G759" s="931" t="s">
        <v>21</v>
      </c>
      <c r="H759" s="932">
        <v>78227.820000000007</v>
      </c>
      <c r="I759" s="932">
        <v>136898.69</v>
      </c>
      <c r="J759" s="932">
        <v>102030.56</v>
      </c>
      <c r="K759" s="932">
        <v>178553.49</v>
      </c>
      <c r="L759" s="932">
        <v>123535.26</v>
      </c>
      <c r="M759" s="932">
        <v>216186.7</v>
      </c>
      <c r="N759" s="932">
        <v>150569.57999999999</v>
      </c>
      <c r="O759" s="932">
        <v>263496.76</v>
      </c>
      <c r="P759" s="932">
        <v>178486.8</v>
      </c>
      <c r="Q759" s="932">
        <v>312351.90000000002</v>
      </c>
      <c r="R759" s="932">
        <v>196256.35</v>
      </c>
      <c r="S759" s="932">
        <v>343448.61</v>
      </c>
      <c r="T759" s="932">
        <v>212836.76</v>
      </c>
      <c r="U759" s="932">
        <v>372464.33</v>
      </c>
    </row>
    <row r="760" spans="1:21" ht="14.4">
      <c r="A760" s="931">
        <v>4</v>
      </c>
      <c r="B760" s="931" t="s">
        <v>222</v>
      </c>
      <c r="C760" s="931" t="s">
        <v>262</v>
      </c>
      <c r="D760" s="931" t="s">
        <v>1083</v>
      </c>
      <c r="E760" s="931" t="s">
        <v>218</v>
      </c>
      <c r="F760" s="931">
        <v>3</v>
      </c>
      <c r="G760" s="931" t="s">
        <v>46</v>
      </c>
      <c r="H760" s="932">
        <v>69055.360000000001</v>
      </c>
      <c r="I760" s="932">
        <v>120846.88</v>
      </c>
      <c r="J760" s="932">
        <v>94390.04</v>
      </c>
      <c r="K760" s="932">
        <v>165182.56</v>
      </c>
      <c r="L760" s="932">
        <v>119552.72</v>
      </c>
      <c r="M760" s="932">
        <v>209217.27</v>
      </c>
      <c r="N760" s="932">
        <v>157604.35</v>
      </c>
      <c r="O760" s="932">
        <v>275807.61</v>
      </c>
      <c r="P760" s="932">
        <v>195417.84</v>
      </c>
      <c r="Q760" s="932">
        <v>341981.22</v>
      </c>
      <c r="R760" s="932">
        <v>220274.03</v>
      </c>
      <c r="S760" s="932">
        <v>385479.55</v>
      </c>
      <c r="T760" s="932">
        <v>244847.98</v>
      </c>
      <c r="U760" s="932">
        <v>428483.97</v>
      </c>
    </row>
    <row r="761" spans="1:21" ht="14.4">
      <c r="A761" s="931">
        <v>4</v>
      </c>
      <c r="B761" s="931" t="s">
        <v>222</v>
      </c>
      <c r="C761" s="931" t="s">
        <v>262</v>
      </c>
      <c r="D761" s="931" t="s">
        <v>1083</v>
      </c>
      <c r="E761" s="931" t="s">
        <v>218</v>
      </c>
      <c r="F761" s="931">
        <v>4</v>
      </c>
      <c r="G761" s="931" t="s">
        <v>23</v>
      </c>
      <c r="H761" s="932">
        <v>77144</v>
      </c>
      <c r="I761" s="932">
        <v>123430.41</v>
      </c>
      <c r="J761" s="932">
        <v>108001.60000000001</v>
      </c>
      <c r="K761" s="932">
        <v>172802.57</v>
      </c>
      <c r="L761" s="932">
        <v>138859.21</v>
      </c>
      <c r="M761" s="932">
        <v>222174.73</v>
      </c>
      <c r="N761" s="932">
        <v>185145.61</v>
      </c>
      <c r="O761" s="932">
        <v>296232.98</v>
      </c>
      <c r="P761" s="932">
        <v>231432.01</v>
      </c>
      <c r="Q761" s="932">
        <v>370291.22</v>
      </c>
      <c r="R761" s="932">
        <v>262289.61</v>
      </c>
      <c r="S761" s="932">
        <v>419663.39</v>
      </c>
      <c r="T761" s="932">
        <v>293147.21000000002</v>
      </c>
      <c r="U761" s="932">
        <v>469035.55</v>
      </c>
    </row>
    <row r="762" spans="1:21" ht="14.4">
      <c r="A762" s="931">
        <v>4</v>
      </c>
      <c r="B762" s="931" t="s">
        <v>222</v>
      </c>
      <c r="C762" s="931" t="s">
        <v>262</v>
      </c>
      <c r="D762" s="931" t="s">
        <v>1083</v>
      </c>
      <c r="E762" s="931" t="s">
        <v>264</v>
      </c>
      <c r="F762" s="931">
        <v>1</v>
      </c>
      <c r="G762" s="931" t="s">
        <v>171</v>
      </c>
      <c r="H762" s="932">
        <v>89475.14</v>
      </c>
      <c r="I762" s="932">
        <v>156581.49</v>
      </c>
      <c r="J762" s="932">
        <v>115642.66</v>
      </c>
      <c r="K762" s="932">
        <v>202374.65</v>
      </c>
      <c r="L762" s="932">
        <v>138292.62</v>
      </c>
      <c r="M762" s="932">
        <v>242012.08</v>
      </c>
      <c r="N762" s="932">
        <v>164755.67000000001</v>
      </c>
      <c r="O762" s="932">
        <v>288322.42</v>
      </c>
      <c r="P762" s="932">
        <v>194026.54</v>
      </c>
      <c r="Q762" s="932">
        <v>339546.44</v>
      </c>
      <c r="R762" s="932">
        <v>212608.89</v>
      </c>
      <c r="S762" s="932">
        <v>372065.56</v>
      </c>
      <c r="T762" s="932">
        <v>229981.5</v>
      </c>
      <c r="U762" s="932">
        <v>402467.63</v>
      </c>
    </row>
    <row r="763" spans="1:21" ht="14.4">
      <c r="A763" s="931">
        <v>4</v>
      </c>
      <c r="B763" s="931" t="s">
        <v>222</v>
      </c>
      <c r="C763" s="931" t="s">
        <v>262</v>
      </c>
      <c r="D763" s="931" t="s">
        <v>1083</v>
      </c>
      <c r="E763" s="931" t="s">
        <v>264</v>
      </c>
      <c r="F763" s="931">
        <v>2</v>
      </c>
      <c r="G763" s="931" t="s">
        <v>21</v>
      </c>
      <c r="H763" s="932">
        <v>77535.210000000006</v>
      </c>
      <c r="I763" s="932">
        <v>135686.62</v>
      </c>
      <c r="J763" s="932">
        <v>101084.91</v>
      </c>
      <c r="K763" s="932">
        <v>176898.6</v>
      </c>
      <c r="L763" s="932">
        <v>122350.29</v>
      </c>
      <c r="M763" s="932">
        <v>214113.01</v>
      </c>
      <c r="N763" s="932">
        <v>149051.35999999999</v>
      </c>
      <c r="O763" s="932">
        <v>260839.89</v>
      </c>
      <c r="P763" s="932">
        <v>176643.79</v>
      </c>
      <c r="Q763" s="932">
        <v>309126.63</v>
      </c>
      <c r="R763" s="932">
        <v>194205.92</v>
      </c>
      <c r="S763" s="932">
        <v>339860.36</v>
      </c>
      <c r="T763" s="932">
        <v>210580.95</v>
      </c>
      <c r="U763" s="932">
        <v>368516.67</v>
      </c>
    </row>
    <row r="764" spans="1:21" ht="14.4">
      <c r="A764" s="931">
        <v>4</v>
      </c>
      <c r="B764" s="931" t="s">
        <v>222</v>
      </c>
      <c r="C764" s="931" t="s">
        <v>262</v>
      </c>
      <c r="D764" s="931" t="s">
        <v>1083</v>
      </c>
      <c r="E764" s="931" t="s">
        <v>264</v>
      </c>
      <c r="F764" s="931">
        <v>3</v>
      </c>
      <c r="G764" s="931" t="s">
        <v>46</v>
      </c>
      <c r="H764" s="932">
        <v>68559.19</v>
      </c>
      <c r="I764" s="932">
        <v>119978.58</v>
      </c>
      <c r="J764" s="932">
        <v>93746.23</v>
      </c>
      <c r="K764" s="932">
        <v>164055.9</v>
      </c>
      <c r="L764" s="932">
        <v>118765.1</v>
      </c>
      <c r="M764" s="932">
        <v>207838.92</v>
      </c>
      <c r="N764" s="932">
        <v>156594.17000000001</v>
      </c>
      <c r="O764" s="932">
        <v>274039.78999999998</v>
      </c>
      <c r="P764" s="932">
        <v>194190.39</v>
      </c>
      <c r="Q764" s="932">
        <v>339833.18</v>
      </c>
      <c r="R764" s="932">
        <v>218909.58</v>
      </c>
      <c r="S764" s="932">
        <v>383091.76</v>
      </c>
      <c r="T764" s="932">
        <v>243352.8</v>
      </c>
      <c r="U764" s="932">
        <v>425867.4</v>
      </c>
    </row>
    <row r="765" spans="1:21" ht="14.4">
      <c r="A765" s="931">
        <v>4</v>
      </c>
      <c r="B765" s="931" t="s">
        <v>222</v>
      </c>
      <c r="C765" s="931" t="s">
        <v>262</v>
      </c>
      <c r="D765" s="931" t="s">
        <v>1083</v>
      </c>
      <c r="E765" s="931" t="s">
        <v>264</v>
      </c>
      <c r="F765" s="931">
        <v>4</v>
      </c>
      <c r="G765" s="931" t="s">
        <v>23</v>
      </c>
      <c r="H765" s="932">
        <v>76329.55</v>
      </c>
      <c r="I765" s="932">
        <v>122127.29</v>
      </c>
      <c r="J765" s="932">
        <v>106861.38</v>
      </c>
      <c r="K765" s="932">
        <v>170978.2</v>
      </c>
      <c r="L765" s="932">
        <v>137393.20000000001</v>
      </c>
      <c r="M765" s="932">
        <v>219829.12</v>
      </c>
      <c r="N765" s="932">
        <v>183190.93</v>
      </c>
      <c r="O765" s="932">
        <v>293105.49</v>
      </c>
      <c r="P765" s="932">
        <v>228988.66</v>
      </c>
      <c r="Q765" s="932">
        <v>366381.87</v>
      </c>
      <c r="R765" s="932">
        <v>259520.48</v>
      </c>
      <c r="S765" s="932">
        <v>415232.78</v>
      </c>
      <c r="T765" s="932">
        <v>290052.31</v>
      </c>
      <c r="U765" s="932">
        <v>464083.7</v>
      </c>
    </row>
    <row r="766" spans="1:21" ht="14.4">
      <c r="A766" s="931">
        <v>4</v>
      </c>
      <c r="B766" s="931" t="s">
        <v>222</v>
      </c>
      <c r="C766" s="931" t="s">
        <v>262</v>
      </c>
      <c r="D766" s="931" t="s">
        <v>1083</v>
      </c>
      <c r="E766" s="931" t="s">
        <v>226</v>
      </c>
      <c r="F766" s="931">
        <v>1</v>
      </c>
      <c r="G766" s="931" t="s">
        <v>171</v>
      </c>
      <c r="H766" s="932">
        <v>87975.65</v>
      </c>
      <c r="I766" s="932">
        <v>153957.38</v>
      </c>
      <c r="J766" s="932">
        <v>113776.65</v>
      </c>
      <c r="K766" s="932">
        <v>199109.14</v>
      </c>
      <c r="L766" s="932">
        <v>136109.98000000001</v>
      </c>
      <c r="M766" s="932">
        <v>238192.47</v>
      </c>
      <c r="N766" s="932">
        <v>162230.07999999999</v>
      </c>
      <c r="O766" s="932">
        <v>283902.65000000002</v>
      </c>
      <c r="P766" s="932">
        <v>191122.37</v>
      </c>
      <c r="Q766" s="932">
        <v>334464.14</v>
      </c>
      <c r="R766" s="932">
        <v>209464.83</v>
      </c>
      <c r="S766" s="932">
        <v>366563.46</v>
      </c>
      <c r="T766" s="932">
        <v>226642.5</v>
      </c>
      <c r="U766" s="932">
        <v>396624.37</v>
      </c>
    </row>
    <row r="767" spans="1:21" ht="14.4">
      <c r="A767" s="931">
        <v>4</v>
      </c>
      <c r="B767" s="931" t="s">
        <v>222</v>
      </c>
      <c r="C767" s="931" t="s">
        <v>262</v>
      </c>
      <c r="D767" s="931" t="s">
        <v>1083</v>
      </c>
      <c r="E767" s="931" t="s">
        <v>226</v>
      </c>
      <c r="F767" s="931">
        <v>2</v>
      </c>
      <c r="G767" s="931" t="s">
        <v>21</v>
      </c>
      <c r="H767" s="932">
        <v>75900.039999999994</v>
      </c>
      <c r="I767" s="932">
        <v>132825.07</v>
      </c>
      <c r="J767" s="932">
        <v>99053.48</v>
      </c>
      <c r="K767" s="932">
        <v>173343.59</v>
      </c>
      <c r="L767" s="932">
        <v>119986.49</v>
      </c>
      <c r="M767" s="932">
        <v>209976.37</v>
      </c>
      <c r="N767" s="932">
        <v>146347.32</v>
      </c>
      <c r="O767" s="932">
        <v>256107.81</v>
      </c>
      <c r="P767" s="932">
        <v>173542.09</v>
      </c>
      <c r="Q767" s="932">
        <v>303698.65000000002</v>
      </c>
      <c r="R767" s="932">
        <v>190852.74</v>
      </c>
      <c r="S767" s="932">
        <v>333992.28999999998</v>
      </c>
      <c r="T767" s="932">
        <v>207021.49</v>
      </c>
      <c r="U767" s="932">
        <v>362287.6</v>
      </c>
    </row>
    <row r="768" spans="1:21" ht="14.4">
      <c r="A768" s="931">
        <v>4</v>
      </c>
      <c r="B768" s="931" t="s">
        <v>222</v>
      </c>
      <c r="C768" s="931" t="s">
        <v>262</v>
      </c>
      <c r="D768" s="931" t="s">
        <v>1083</v>
      </c>
      <c r="E768" s="931" t="s">
        <v>226</v>
      </c>
      <c r="F768" s="931">
        <v>3</v>
      </c>
      <c r="G768" s="931" t="s">
        <v>46</v>
      </c>
      <c r="H768" s="932">
        <v>66839.8</v>
      </c>
      <c r="I768" s="932">
        <v>116969.65</v>
      </c>
      <c r="J768" s="932">
        <v>91313.67</v>
      </c>
      <c r="K768" s="932">
        <v>159798.92000000001</v>
      </c>
      <c r="L768" s="932">
        <v>115617.46</v>
      </c>
      <c r="M768" s="932">
        <v>202330.55</v>
      </c>
      <c r="N768" s="932">
        <v>152377.32</v>
      </c>
      <c r="O768" s="932">
        <v>266660.32</v>
      </c>
      <c r="P768" s="932">
        <v>188901.7</v>
      </c>
      <c r="Q768" s="932">
        <v>330577.96999999997</v>
      </c>
      <c r="R768" s="932">
        <v>212902.39999999999</v>
      </c>
      <c r="S768" s="932">
        <v>372579.19</v>
      </c>
      <c r="T768" s="932">
        <v>236623.99</v>
      </c>
      <c r="U768" s="932">
        <v>414091.99</v>
      </c>
    </row>
    <row r="769" spans="1:21" ht="14.4">
      <c r="A769" s="931">
        <v>4</v>
      </c>
      <c r="B769" s="931" t="s">
        <v>222</v>
      </c>
      <c r="C769" s="931" t="s">
        <v>262</v>
      </c>
      <c r="D769" s="931" t="s">
        <v>1083</v>
      </c>
      <c r="E769" s="931" t="s">
        <v>226</v>
      </c>
      <c r="F769" s="931">
        <v>4</v>
      </c>
      <c r="G769" s="931" t="s">
        <v>23</v>
      </c>
      <c r="H769" s="932">
        <v>75031.78</v>
      </c>
      <c r="I769" s="932">
        <v>120050.85</v>
      </c>
      <c r="J769" s="932">
        <v>105044.49</v>
      </c>
      <c r="K769" s="932">
        <v>168071.19</v>
      </c>
      <c r="L769" s="932">
        <v>135057.20000000001</v>
      </c>
      <c r="M769" s="932">
        <v>216091.53</v>
      </c>
      <c r="N769" s="932">
        <v>180076.27</v>
      </c>
      <c r="O769" s="932">
        <v>288122.03999999998</v>
      </c>
      <c r="P769" s="932">
        <v>225095.34</v>
      </c>
      <c r="Q769" s="932">
        <v>360152.55</v>
      </c>
      <c r="R769" s="932">
        <v>255108.05</v>
      </c>
      <c r="S769" s="932">
        <v>408172.89</v>
      </c>
      <c r="T769" s="932">
        <v>285120.77</v>
      </c>
      <c r="U769" s="932">
        <v>456193.23</v>
      </c>
    </row>
    <row r="770" spans="1:21" ht="14.4">
      <c r="A770" s="931">
        <v>4</v>
      </c>
      <c r="B770" s="931" t="s">
        <v>222</v>
      </c>
      <c r="C770" s="931" t="s">
        <v>262</v>
      </c>
      <c r="D770" s="931" t="s">
        <v>1083</v>
      </c>
      <c r="E770" s="931" t="s">
        <v>252</v>
      </c>
      <c r="F770" s="931">
        <v>1</v>
      </c>
      <c r="G770" s="931" t="s">
        <v>171</v>
      </c>
      <c r="H770" s="932">
        <v>88484.4</v>
      </c>
      <c r="I770" s="932">
        <v>154847.70000000001</v>
      </c>
      <c r="J770" s="932">
        <v>114390.53</v>
      </c>
      <c r="K770" s="932">
        <v>200183.42</v>
      </c>
      <c r="L770" s="932">
        <v>136814.48000000001</v>
      </c>
      <c r="M770" s="932">
        <v>239425.34</v>
      </c>
      <c r="N770" s="932">
        <v>163024.09</v>
      </c>
      <c r="O770" s="932">
        <v>285292.15999999997</v>
      </c>
      <c r="P770" s="932">
        <v>192014.93</v>
      </c>
      <c r="Q770" s="932">
        <v>336026.14</v>
      </c>
      <c r="R770" s="932">
        <v>210419.69</v>
      </c>
      <c r="S770" s="932">
        <v>368234.46</v>
      </c>
      <c r="T770" s="932">
        <v>227637.82</v>
      </c>
      <c r="U770" s="932">
        <v>398366.18</v>
      </c>
    </row>
    <row r="771" spans="1:21" ht="14.4">
      <c r="A771" s="931">
        <v>4</v>
      </c>
      <c r="B771" s="931" t="s">
        <v>222</v>
      </c>
      <c r="C771" s="931" t="s">
        <v>262</v>
      </c>
      <c r="D771" s="931" t="s">
        <v>1083</v>
      </c>
      <c r="E771" s="931" t="s">
        <v>252</v>
      </c>
      <c r="F771" s="931">
        <v>2</v>
      </c>
      <c r="G771" s="931" t="s">
        <v>21</v>
      </c>
      <c r="H771" s="932">
        <v>76544.47</v>
      </c>
      <c r="I771" s="932">
        <v>133952.82</v>
      </c>
      <c r="J771" s="932">
        <v>99832.78</v>
      </c>
      <c r="K771" s="932">
        <v>174707.37</v>
      </c>
      <c r="L771" s="932">
        <v>120872.15</v>
      </c>
      <c r="M771" s="932">
        <v>211526.27</v>
      </c>
      <c r="N771" s="932">
        <v>147319.79</v>
      </c>
      <c r="O771" s="932">
        <v>257809.63</v>
      </c>
      <c r="P771" s="932">
        <v>174632.18</v>
      </c>
      <c r="Q771" s="932">
        <v>305606.32</v>
      </c>
      <c r="R771" s="932">
        <v>192016.72</v>
      </c>
      <c r="S771" s="932">
        <v>336029.27</v>
      </c>
      <c r="T771" s="932">
        <v>208237.27</v>
      </c>
      <c r="U771" s="932">
        <v>364415.22</v>
      </c>
    </row>
    <row r="772" spans="1:21" ht="14.4">
      <c r="A772" s="931">
        <v>4</v>
      </c>
      <c r="B772" s="931" t="s">
        <v>222</v>
      </c>
      <c r="C772" s="931" t="s">
        <v>262</v>
      </c>
      <c r="D772" s="931" t="s">
        <v>1083</v>
      </c>
      <c r="E772" s="931" t="s">
        <v>252</v>
      </c>
      <c r="F772" s="931">
        <v>3</v>
      </c>
      <c r="G772" s="931" t="s">
        <v>46</v>
      </c>
      <c r="H772" s="932">
        <v>67575.45</v>
      </c>
      <c r="I772" s="932">
        <v>118257.04</v>
      </c>
      <c r="J772" s="932">
        <v>92368.99</v>
      </c>
      <c r="K772" s="932">
        <v>161645.74</v>
      </c>
      <c r="L772" s="932">
        <v>116994.37</v>
      </c>
      <c r="M772" s="932">
        <v>204740.15</v>
      </c>
      <c r="N772" s="932">
        <v>154233.20000000001</v>
      </c>
      <c r="O772" s="932">
        <v>269908.09999999998</v>
      </c>
      <c r="P772" s="932">
        <v>191239.18</v>
      </c>
      <c r="Q772" s="932">
        <v>334668.57</v>
      </c>
      <c r="R772" s="932">
        <v>215564.87</v>
      </c>
      <c r="S772" s="932">
        <v>377238.53</v>
      </c>
      <c r="T772" s="932">
        <v>239614.6</v>
      </c>
      <c r="U772" s="932">
        <v>419325.55</v>
      </c>
    </row>
    <row r="773" spans="1:21" ht="14.4">
      <c r="A773" s="931">
        <v>4</v>
      </c>
      <c r="B773" s="931" t="s">
        <v>222</v>
      </c>
      <c r="C773" s="931" t="s">
        <v>262</v>
      </c>
      <c r="D773" s="931" t="s">
        <v>1083</v>
      </c>
      <c r="E773" s="931" t="s">
        <v>252</v>
      </c>
      <c r="F773" s="931">
        <v>4</v>
      </c>
      <c r="G773" s="931" t="s">
        <v>23</v>
      </c>
      <c r="H773" s="932">
        <v>75477.06</v>
      </c>
      <c r="I773" s="932">
        <v>120763.29</v>
      </c>
      <c r="J773" s="932">
        <v>105667.88</v>
      </c>
      <c r="K773" s="932">
        <v>169068.61</v>
      </c>
      <c r="L773" s="932">
        <v>135858.70000000001</v>
      </c>
      <c r="M773" s="932">
        <v>217373.92</v>
      </c>
      <c r="N773" s="932">
        <v>181144.93</v>
      </c>
      <c r="O773" s="932">
        <v>289831.90000000002</v>
      </c>
      <c r="P773" s="932">
        <v>226431.16</v>
      </c>
      <c r="Q773" s="932">
        <v>362289.87</v>
      </c>
      <c r="R773" s="932">
        <v>256621.99</v>
      </c>
      <c r="S773" s="932">
        <v>410595.19</v>
      </c>
      <c r="T773" s="932">
        <v>286812.81</v>
      </c>
      <c r="U773" s="932">
        <v>458900.5</v>
      </c>
    </row>
    <row r="774" spans="1:21" ht="14.4">
      <c r="A774" s="931">
        <v>4</v>
      </c>
      <c r="B774" s="931" t="s">
        <v>222</v>
      </c>
      <c r="C774" s="931" t="s">
        <v>262</v>
      </c>
      <c r="D774" s="931" t="s">
        <v>1083</v>
      </c>
      <c r="E774" s="931" t="s">
        <v>265</v>
      </c>
      <c r="F774" s="931">
        <v>1</v>
      </c>
      <c r="G774" s="931" t="s">
        <v>171</v>
      </c>
      <c r="H774" s="932">
        <v>90412.35</v>
      </c>
      <c r="I774" s="932">
        <v>158221.62</v>
      </c>
      <c r="J774" s="932">
        <v>116943.55</v>
      </c>
      <c r="K774" s="932">
        <v>204651.2</v>
      </c>
      <c r="L774" s="932">
        <v>139909.07</v>
      </c>
      <c r="M774" s="932">
        <v>244840.86</v>
      </c>
      <c r="N774" s="932">
        <v>166774.35999999999</v>
      </c>
      <c r="O774" s="932">
        <v>291855.13</v>
      </c>
      <c r="P774" s="932">
        <v>196491.09</v>
      </c>
      <c r="Q774" s="932">
        <v>343859.4</v>
      </c>
      <c r="R774" s="932">
        <v>215357.05</v>
      </c>
      <c r="S774" s="932">
        <v>376874.84</v>
      </c>
      <c r="T774" s="932">
        <v>233031.29</v>
      </c>
      <c r="U774" s="932">
        <v>407804.76</v>
      </c>
    </row>
    <row r="775" spans="1:21" ht="14.4">
      <c r="A775" s="931">
        <v>4</v>
      </c>
      <c r="B775" s="931" t="s">
        <v>222</v>
      </c>
      <c r="C775" s="931" t="s">
        <v>262</v>
      </c>
      <c r="D775" s="931" t="s">
        <v>1083</v>
      </c>
      <c r="E775" s="931" t="s">
        <v>265</v>
      </c>
      <c r="F775" s="931">
        <v>2</v>
      </c>
      <c r="G775" s="931" t="s">
        <v>21</v>
      </c>
      <c r="H775" s="932">
        <v>77929.7</v>
      </c>
      <c r="I775" s="932">
        <v>136376.98000000001</v>
      </c>
      <c r="J775" s="932">
        <v>101724.09</v>
      </c>
      <c r="K775" s="932">
        <v>178017.15</v>
      </c>
      <c r="L775" s="932">
        <v>123242.09</v>
      </c>
      <c r="M775" s="932">
        <v>215673.65</v>
      </c>
      <c r="N775" s="932">
        <v>150356.22</v>
      </c>
      <c r="O775" s="932">
        <v>263123.39</v>
      </c>
      <c r="P775" s="932">
        <v>178318.21</v>
      </c>
      <c r="Q775" s="932">
        <v>312056.87</v>
      </c>
      <c r="R775" s="932">
        <v>196117.58</v>
      </c>
      <c r="S775" s="932">
        <v>343205.77</v>
      </c>
      <c r="T775" s="932">
        <v>212748.89</v>
      </c>
      <c r="U775" s="932">
        <v>372310.57</v>
      </c>
    </row>
    <row r="776" spans="1:21" ht="14.4">
      <c r="A776" s="931">
        <v>4</v>
      </c>
      <c r="B776" s="931" t="s">
        <v>222</v>
      </c>
      <c r="C776" s="931" t="s">
        <v>262</v>
      </c>
      <c r="D776" s="931" t="s">
        <v>1083</v>
      </c>
      <c r="E776" s="931" t="s">
        <v>265</v>
      </c>
      <c r="F776" s="931">
        <v>3</v>
      </c>
      <c r="G776" s="931" t="s">
        <v>46</v>
      </c>
      <c r="H776" s="932">
        <v>68567.8</v>
      </c>
      <c r="I776" s="932">
        <v>119993.65</v>
      </c>
      <c r="J776" s="932">
        <v>93656.62</v>
      </c>
      <c r="K776" s="932">
        <v>163899.07999999999</v>
      </c>
      <c r="L776" s="932">
        <v>118569.63</v>
      </c>
      <c r="M776" s="932">
        <v>207496.84</v>
      </c>
      <c r="N776" s="932">
        <v>156253.57</v>
      </c>
      <c r="O776" s="932">
        <v>273443.75</v>
      </c>
      <c r="P776" s="932">
        <v>193694.07999999999</v>
      </c>
      <c r="Q776" s="932">
        <v>338964.64</v>
      </c>
      <c r="R776" s="932">
        <v>218293.78</v>
      </c>
      <c r="S776" s="932">
        <v>382014.12</v>
      </c>
      <c r="T776" s="932">
        <v>242604.97</v>
      </c>
      <c r="U776" s="932">
        <v>424558.7</v>
      </c>
    </row>
    <row r="777" spans="1:21" ht="14.4">
      <c r="A777" s="931">
        <v>4</v>
      </c>
      <c r="B777" s="931" t="s">
        <v>222</v>
      </c>
      <c r="C777" s="931" t="s">
        <v>262</v>
      </c>
      <c r="D777" s="931" t="s">
        <v>1083</v>
      </c>
      <c r="E777" s="931" t="s">
        <v>265</v>
      </c>
      <c r="F777" s="931">
        <v>4</v>
      </c>
      <c r="G777" s="931" t="s">
        <v>23</v>
      </c>
      <c r="H777" s="932">
        <v>77105.960000000006</v>
      </c>
      <c r="I777" s="932">
        <v>123369.53</v>
      </c>
      <c r="J777" s="932">
        <v>107948.34</v>
      </c>
      <c r="K777" s="932">
        <v>172717.34</v>
      </c>
      <c r="L777" s="932">
        <v>138790.72</v>
      </c>
      <c r="M777" s="932">
        <v>222065.16</v>
      </c>
      <c r="N777" s="932">
        <v>185054.29</v>
      </c>
      <c r="O777" s="932">
        <v>296086.88</v>
      </c>
      <c r="P777" s="932">
        <v>231317.87</v>
      </c>
      <c r="Q777" s="932">
        <v>370108.59</v>
      </c>
      <c r="R777" s="932">
        <v>262160.25</v>
      </c>
      <c r="S777" s="932">
        <v>419456.41</v>
      </c>
      <c r="T777" s="932">
        <v>293002.63</v>
      </c>
      <c r="U777" s="932">
        <v>468804.22</v>
      </c>
    </row>
    <row r="778" spans="1:21" ht="14.4">
      <c r="A778" s="931">
        <v>4</v>
      </c>
      <c r="B778" s="931" t="s">
        <v>222</v>
      </c>
      <c r="C778" s="931" t="s">
        <v>262</v>
      </c>
      <c r="D778" s="931" t="s">
        <v>1083</v>
      </c>
      <c r="E778" s="931" t="s">
        <v>266</v>
      </c>
      <c r="F778" s="931">
        <v>1</v>
      </c>
      <c r="G778" s="931" t="s">
        <v>171</v>
      </c>
      <c r="H778" s="932">
        <v>88979.77</v>
      </c>
      <c r="I778" s="932">
        <v>155714.59</v>
      </c>
      <c r="J778" s="932">
        <v>115016.59</v>
      </c>
      <c r="K778" s="932">
        <v>201279.04</v>
      </c>
      <c r="L778" s="932">
        <v>137553.54999999999</v>
      </c>
      <c r="M778" s="932">
        <v>240718.71</v>
      </c>
      <c r="N778" s="932">
        <v>163889.88</v>
      </c>
      <c r="O778" s="932">
        <v>286807.28999999998</v>
      </c>
      <c r="P778" s="932">
        <v>193020.74</v>
      </c>
      <c r="Q778" s="932">
        <v>337786.29</v>
      </c>
      <c r="R778" s="932">
        <v>211514.29</v>
      </c>
      <c r="S778" s="932">
        <v>370150.01</v>
      </c>
      <c r="T778" s="932">
        <v>228809.66</v>
      </c>
      <c r="U778" s="932">
        <v>400416.9</v>
      </c>
    </row>
    <row r="779" spans="1:21" ht="14.4">
      <c r="A779" s="931">
        <v>4</v>
      </c>
      <c r="B779" s="931" t="s">
        <v>222</v>
      </c>
      <c r="C779" s="931" t="s">
        <v>262</v>
      </c>
      <c r="D779" s="931" t="s">
        <v>1083</v>
      </c>
      <c r="E779" s="931" t="s">
        <v>266</v>
      </c>
      <c r="F779" s="931">
        <v>2</v>
      </c>
      <c r="G779" s="931" t="s">
        <v>21</v>
      </c>
      <c r="H779" s="932">
        <v>77039.839999999997</v>
      </c>
      <c r="I779" s="932">
        <v>134819.72</v>
      </c>
      <c r="J779" s="932">
        <v>100458.85</v>
      </c>
      <c r="K779" s="932">
        <v>175802.98</v>
      </c>
      <c r="L779" s="932">
        <v>121611.22</v>
      </c>
      <c r="M779" s="932">
        <v>212819.64</v>
      </c>
      <c r="N779" s="932">
        <v>148185.57999999999</v>
      </c>
      <c r="O779" s="932">
        <v>259324.76</v>
      </c>
      <c r="P779" s="932">
        <v>175637.99</v>
      </c>
      <c r="Q779" s="932">
        <v>307366.46999999997</v>
      </c>
      <c r="R779" s="932">
        <v>193111.32</v>
      </c>
      <c r="S779" s="932">
        <v>337944.81</v>
      </c>
      <c r="T779" s="932">
        <v>209409.11</v>
      </c>
      <c r="U779" s="932">
        <v>366465.94</v>
      </c>
    </row>
    <row r="780" spans="1:21" ht="14.4">
      <c r="A780" s="931">
        <v>4</v>
      </c>
      <c r="B780" s="931" t="s">
        <v>222</v>
      </c>
      <c r="C780" s="931" t="s">
        <v>262</v>
      </c>
      <c r="D780" s="931" t="s">
        <v>1083</v>
      </c>
      <c r="E780" s="931" t="s">
        <v>266</v>
      </c>
      <c r="F780" s="931">
        <v>3</v>
      </c>
      <c r="G780" s="931" t="s">
        <v>46</v>
      </c>
      <c r="H780" s="932">
        <v>68067.320000000007</v>
      </c>
      <c r="I780" s="932">
        <v>119117.81</v>
      </c>
      <c r="J780" s="932">
        <v>93057.61</v>
      </c>
      <c r="K780" s="932">
        <v>162850.82</v>
      </c>
      <c r="L780" s="932">
        <v>117879.74</v>
      </c>
      <c r="M780" s="932">
        <v>206289.54</v>
      </c>
      <c r="N780" s="932">
        <v>155413.68</v>
      </c>
      <c r="O780" s="932">
        <v>271973.95</v>
      </c>
      <c r="P780" s="932">
        <v>192714.79</v>
      </c>
      <c r="Q780" s="932">
        <v>337250.87</v>
      </c>
      <c r="R780" s="932">
        <v>217237.23</v>
      </c>
      <c r="S780" s="932">
        <v>380165.15</v>
      </c>
      <c r="T780" s="932">
        <v>241483.7</v>
      </c>
      <c r="U780" s="932">
        <v>422596.47</v>
      </c>
    </row>
    <row r="781" spans="1:21" ht="14.4">
      <c r="A781" s="931">
        <v>4</v>
      </c>
      <c r="B781" s="931" t="s">
        <v>222</v>
      </c>
      <c r="C781" s="931" t="s">
        <v>262</v>
      </c>
      <c r="D781" s="931" t="s">
        <v>1083</v>
      </c>
      <c r="E781" s="931" t="s">
        <v>266</v>
      </c>
      <c r="F781" s="931">
        <v>4</v>
      </c>
      <c r="G781" s="931" t="s">
        <v>23</v>
      </c>
      <c r="H781" s="932">
        <v>75903.3</v>
      </c>
      <c r="I781" s="932">
        <v>121445.29</v>
      </c>
      <c r="J781" s="932">
        <v>106264.63</v>
      </c>
      <c r="K781" s="932">
        <v>170023.4</v>
      </c>
      <c r="L781" s="932">
        <v>136625.95000000001</v>
      </c>
      <c r="M781" s="932">
        <v>218601.52</v>
      </c>
      <c r="N781" s="932">
        <v>182167.93</v>
      </c>
      <c r="O781" s="932">
        <v>291468.69</v>
      </c>
      <c r="P781" s="932">
        <v>227709.91</v>
      </c>
      <c r="Q781" s="932">
        <v>364335.87</v>
      </c>
      <c r="R781" s="932">
        <v>258071.24</v>
      </c>
      <c r="S781" s="932">
        <v>412913.98</v>
      </c>
      <c r="T781" s="932">
        <v>288432.56</v>
      </c>
      <c r="U781" s="932">
        <v>461492.1</v>
      </c>
    </row>
    <row r="782" spans="1:21" ht="14.4">
      <c r="A782" s="931">
        <v>4</v>
      </c>
      <c r="B782" s="931" t="s">
        <v>222</v>
      </c>
      <c r="C782" s="931" t="s">
        <v>267</v>
      </c>
      <c r="D782" s="931" t="s">
        <v>488</v>
      </c>
      <c r="E782" s="931" t="s">
        <v>268</v>
      </c>
      <c r="F782" s="931">
        <v>1</v>
      </c>
      <c r="G782" s="931" t="s">
        <v>171</v>
      </c>
      <c r="H782" s="932">
        <v>86918</v>
      </c>
      <c r="I782" s="932">
        <v>152106.5</v>
      </c>
      <c r="J782" s="932">
        <v>112585.46</v>
      </c>
      <c r="K782" s="932">
        <v>197024.55</v>
      </c>
      <c r="L782" s="932">
        <v>134804.72</v>
      </c>
      <c r="M782" s="932">
        <v>235908.25</v>
      </c>
      <c r="N782" s="932">
        <v>160857.4</v>
      </c>
      <c r="O782" s="932">
        <v>281500.44</v>
      </c>
      <c r="P782" s="932">
        <v>189676.93</v>
      </c>
      <c r="Q782" s="932">
        <v>331934.63</v>
      </c>
      <c r="R782" s="932">
        <v>207974.32</v>
      </c>
      <c r="S782" s="932">
        <v>363955.07</v>
      </c>
      <c r="T782" s="932">
        <v>225181.42</v>
      </c>
      <c r="U782" s="932">
        <v>394067.49</v>
      </c>
    </row>
    <row r="783" spans="1:21" ht="14.4">
      <c r="A783" s="931">
        <v>4</v>
      </c>
      <c r="B783" s="931" t="s">
        <v>222</v>
      </c>
      <c r="C783" s="931" t="s">
        <v>267</v>
      </c>
      <c r="D783" s="931" t="s">
        <v>488</v>
      </c>
      <c r="E783" s="931" t="s">
        <v>268</v>
      </c>
      <c r="F783" s="931">
        <v>2</v>
      </c>
      <c r="G783" s="931" t="s">
        <v>21</v>
      </c>
      <c r="H783" s="932">
        <v>74163.98</v>
      </c>
      <c r="I783" s="932">
        <v>129786.97</v>
      </c>
      <c r="J783" s="932">
        <v>97035.14</v>
      </c>
      <c r="K783" s="932">
        <v>169811.49</v>
      </c>
      <c r="L783" s="932">
        <v>117775.41</v>
      </c>
      <c r="M783" s="932">
        <v>206106.97</v>
      </c>
      <c r="N783" s="932">
        <v>144082.34</v>
      </c>
      <c r="O783" s="932">
        <v>252144.1</v>
      </c>
      <c r="P783" s="932">
        <v>171109</v>
      </c>
      <c r="Q783" s="932">
        <v>299440.74</v>
      </c>
      <c r="R783" s="932">
        <v>188316.61</v>
      </c>
      <c r="S783" s="932">
        <v>329554.06</v>
      </c>
      <c r="T783" s="932">
        <v>204458.11</v>
      </c>
      <c r="U783" s="932">
        <v>357801.68</v>
      </c>
    </row>
    <row r="784" spans="1:21" ht="14.4">
      <c r="A784" s="931">
        <v>4</v>
      </c>
      <c r="B784" s="931" t="s">
        <v>222</v>
      </c>
      <c r="C784" s="931" t="s">
        <v>267</v>
      </c>
      <c r="D784" s="931" t="s">
        <v>488</v>
      </c>
      <c r="E784" s="931" t="s">
        <v>268</v>
      </c>
      <c r="F784" s="931">
        <v>3</v>
      </c>
      <c r="G784" s="931" t="s">
        <v>46</v>
      </c>
      <c r="H784" s="932">
        <v>64637.15</v>
      </c>
      <c r="I784" s="932">
        <v>113115.01</v>
      </c>
      <c r="J784" s="932">
        <v>88102.88</v>
      </c>
      <c r="K784" s="932">
        <v>154180.04</v>
      </c>
      <c r="L784" s="932">
        <v>111388.97</v>
      </c>
      <c r="M784" s="932">
        <v>194930.7</v>
      </c>
      <c r="N784" s="932">
        <v>146639.38</v>
      </c>
      <c r="O784" s="932">
        <v>256618.92</v>
      </c>
      <c r="P784" s="932">
        <v>181641.07</v>
      </c>
      <c r="Q784" s="932">
        <v>317871.87</v>
      </c>
      <c r="R784" s="932">
        <v>204607.05</v>
      </c>
      <c r="S784" s="932">
        <v>358062.33</v>
      </c>
      <c r="T784" s="932">
        <v>227278.24</v>
      </c>
      <c r="U784" s="932">
        <v>397736.92</v>
      </c>
    </row>
    <row r="785" spans="1:21" ht="14.4">
      <c r="A785" s="931">
        <v>4</v>
      </c>
      <c r="B785" s="931" t="s">
        <v>222</v>
      </c>
      <c r="C785" s="931" t="s">
        <v>267</v>
      </c>
      <c r="D785" s="931" t="s">
        <v>488</v>
      </c>
      <c r="E785" s="931" t="s">
        <v>268</v>
      </c>
      <c r="F785" s="931">
        <v>4</v>
      </c>
      <c r="G785" s="931" t="s">
        <v>23</v>
      </c>
      <c r="H785" s="932">
        <v>74084.149999999994</v>
      </c>
      <c r="I785" s="932">
        <v>118534.65</v>
      </c>
      <c r="J785" s="932">
        <v>103717.82</v>
      </c>
      <c r="K785" s="932">
        <v>165948.51</v>
      </c>
      <c r="L785" s="932">
        <v>133351.48000000001</v>
      </c>
      <c r="M785" s="932">
        <v>213362.37</v>
      </c>
      <c r="N785" s="932">
        <v>177801.97</v>
      </c>
      <c r="O785" s="932">
        <v>284483.15000000002</v>
      </c>
      <c r="P785" s="932">
        <v>222252.46</v>
      </c>
      <c r="Q785" s="932">
        <v>355603.94</v>
      </c>
      <c r="R785" s="932">
        <v>251886.12</v>
      </c>
      <c r="S785" s="932">
        <v>403017.8</v>
      </c>
      <c r="T785" s="932">
        <v>281519.78000000003</v>
      </c>
      <c r="U785" s="932">
        <v>450431.66</v>
      </c>
    </row>
    <row r="786" spans="1:21" ht="14.4">
      <c r="A786" s="931">
        <v>4</v>
      </c>
      <c r="B786" s="931" t="s">
        <v>222</v>
      </c>
      <c r="C786" s="931" t="s">
        <v>267</v>
      </c>
      <c r="D786" s="931" t="s">
        <v>488</v>
      </c>
      <c r="E786" s="931" t="s">
        <v>264</v>
      </c>
      <c r="F786" s="931">
        <v>1</v>
      </c>
      <c r="G786" s="931" t="s">
        <v>171</v>
      </c>
      <c r="H786" s="932">
        <v>81053.850000000006</v>
      </c>
      <c r="I786" s="932">
        <v>141844.23000000001</v>
      </c>
      <c r="J786" s="932">
        <v>104999.53</v>
      </c>
      <c r="K786" s="932">
        <v>183749.18</v>
      </c>
      <c r="L786" s="932">
        <v>125728.41</v>
      </c>
      <c r="M786" s="932">
        <v>220024.72</v>
      </c>
      <c r="N786" s="932">
        <v>150037.26999999999</v>
      </c>
      <c r="O786" s="932">
        <v>262565.21999999997</v>
      </c>
      <c r="P786" s="932">
        <v>176927.89</v>
      </c>
      <c r="Q786" s="932">
        <v>309623.81</v>
      </c>
      <c r="R786" s="932">
        <v>194000.68</v>
      </c>
      <c r="S786" s="932">
        <v>339501.2</v>
      </c>
      <c r="T786" s="932">
        <v>210060.15</v>
      </c>
      <c r="U786" s="932">
        <v>367605.27</v>
      </c>
    </row>
    <row r="787" spans="1:21" ht="14.4">
      <c r="A787" s="931">
        <v>4</v>
      </c>
      <c r="B787" s="931" t="s">
        <v>222</v>
      </c>
      <c r="C787" s="931" t="s">
        <v>267</v>
      </c>
      <c r="D787" s="931" t="s">
        <v>488</v>
      </c>
      <c r="E787" s="931" t="s">
        <v>264</v>
      </c>
      <c r="F787" s="931">
        <v>2</v>
      </c>
      <c r="G787" s="931" t="s">
        <v>21</v>
      </c>
      <c r="H787" s="932">
        <v>69113.919999999998</v>
      </c>
      <c r="I787" s="932">
        <v>120949.36</v>
      </c>
      <c r="J787" s="932">
        <v>90441.79</v>
      </c>
      <c r="K787" s="932">
        <v>158273.13</v>
      </c>
      <c r="L787" s="932">
        <v>109786.08</v>
      </c>
      <c r="M787" s="932">
        <v>192125.65</v>
      </c>
      <c r="N787" s="932">
        <v>134332.97</v>
      </c>
      <c r="O787" s="932">
        <v>235082.69</v>
      </c>
      <c r="P787" s="932">
        <v>159545.14000000001</v>
      </c>
      <c r="Q787" s="932">
        <v>279204</v>
      </c>
      <c r="R787" s="932">
        <v>175597.72</v>
      </c>
      <c r="S787" s="932">
        <v>307296</v>
      </c>
      <c r="T787" s="932">
        <v>190659.6</v>
      </c>
      <c r="U787" s="932">
        <v>333654.3</v>
      </c>
    </row>
    <row r="788" spans="1:21" ht="14.4">
      <c r="A788" s="931">
        <v>4</v>
      </c>
      <c r="B788" s="931" t="s">
        <v>222</v>
      </c>
      <c r="C788" s="931" t="s">
        <v>267</v>
      </c>
      <c r="D788" s="931" t="s">
        <v>488</v>
      </c>
      <c r="E788" s="931" t="s">
        <v>264</v>
      </c>
      <c r="F788" s="931">
        <v>3</v>
      </c>
      <c r="G788" s="931" t="s">
        <v>46</v>
      </c>
      <c r="H788" s="932">
        <v>60197.42</v>
      </c>
      <c r="I788" s="932">
        <v>105345.48</v>
      </c>
      <c r="J788" s="932">
        <v>82039.75</v>
      </c>
      <c r="K788" s="932">
        <v>143569.56</v>
      </c>
      <c r="L788" s="932">
        <v>103713.91</v>
      </c>
      <c r="M788" s="932">
        <v>181499.35</v>
      </c>
      <c r="N788" s="932">
        <v>136525.92000000001</v>
      </c>
      <c r="O788" s="932">
        <v>238920.36</v>
      </c>
      <c r="P788" s="932">
        <v>169105.08</v>
      </c>
      <c r="Q788" s="932">
        <v>295933.89</v>
      </c>
      <c r="R788" s="932">
        <v>190479.56</v>
      </c>
      <c r="S788" s="932">
        <v>333339.23</v>
      </c>
      <c r="T788" s="932">
        <v>211578.07</v>
      </c>
      <c r="U788" s="932">
        <v>370261.63</v>
      </c>
    </row>
    <row r="789" spans="1:21" ht="14.4">
      <c r="A789" s="931">
        <v>4</v>
      </c>
      <c r="B789" s="931" t="s">
        <v>222</v>
      </c>
      <c r="C789" s="931" t="s">
        <v>267</v>
      </c>
      <c r="D789" s="931" t="s">
        <v>488</v>
      </c>
      <c r="E789" s="931" t="s">
        <v>264</v>
      </c>
      <c r="F789" s="931">
        <v>4</v>
      </c>
      <c r="G789" s="931" t="s">
        <v>23</v>
      </c>
      <c r="H789" s="932">
        <v>69083.3</v>
      </c>
      <c r="I789" s="932">
        <v>110533.29</v>
      </c>
      <c r="J789" s="932">
        <v>96716.62</v>
      </c>
      <c r="K789" s="932">
        <v>154746.6</v>
      </c>
      <c r="L789" s="932">
        <v>124349.95</v>
      </c>
      <c r="M789" s="932">
        <v>198959.92</v>
      </c>
      <c r="N789" s="932">
        <v>165799.93</v>
      </c>
      <c r="O789" s="932">
        <v>265279.89</v>
      </c>
      <c r="P789" s="932">
        <v>207249.91</v>
      </c>
      <c r="Q789" s="932">
        <v>331599.86</v>
      </c>
      <c r="R789" s="932">
        <v>234883.23</v>
      </c>
      <c r="S789" s="932">
        <v>375813.18</v>
      </c>
      <c r="T789" s="932">
        <v>262516.55</v>
      </c>
      <c r="U789" s="932">
        <v>420026.49</v>
      </c>
    </row>
    <row r="790" spans="1:21" ht="14.4">
      <c r="A790" s="931">
        <v>4</v>
      </c>
      <c r="B790" s="931" t="s">
        <v>222</v>
      </c>
      <c r="C790" s="931" t="s">
        <v>267</v>
      </c>
      <c r="D790" s="931" t="s">
        <v>488</v>
      </c>
      <c r="E790" s="931" t="s">
        <v>253</v>
      </c>
      <c r="F790" s="931">
        <v>1</v>
      </c>
      <c r="G790" s="931" t="s">
        <v>171</v>
      </c>
      <c r="H790" s="932">
        <v>80049.73</v>
      </c>
      <c r="I790" s="932">
        <v>140087.01999999999</v>
      </c>
      <c r="J790" s="932">
        <v>103759.59</v>
      </c>
      <c r="K790" s="932">
        <v>181579.29</v>
      </c>
      <c r="L790" s="932">
        <v>124284.85</v>
      </c>
      <c r="M790" s="932">
        <v>217498.48</v>
      </c>
      <c r="N790" s="932">
        <v>148377.47</v>
      </c>
      <c r="O790" s="932">
        <v>259660.58</v>
      </c>
      <c r="P790" s="932">
        <v>175029.53</v>
      </c>
      <c r="Q790" s="932">
        <v>306301.67</v>
      </c>
      <c r="R790" s="932">
        <v>191951.23</v>
      </c>
      <c r="S790" s="932">
        <v>335914.64</v>
      </c>
      <c r="T790" s="932">
        <v>207892.99</v>
      </c>
      <c r="U790" s="932">
        <v>363812.73</v>
      </c>
    </row>
    <row r="791" spans="1:21" ht="14.4">
      <c r="A791" s="931">
        <v>4</v>
      </c>
      <c r="B791" s="931" t="s">
        <v>222</v>
      </c>
      <c r="C791" s="931" t="s">
        <v>267</v>
      </c>
      <c r="D791" s="931" t="s">
        <v>488</v>
      </c>
      <c r="E791" s="931" t="s">
        <v>253</v>
      </c>
      <c r="F791" s="931">
        <v>2</v>
      </c>
      <c r="G791" s="931" t="s">
        <v>21</v>
      </c>
      <c r="H791" s="932">
        <v>67974.12</v>
      </c>
      <c r="I791" s="932">
        <v>118954.71</v>
      </c>
      <c r="J791" s="932">
        <v>89036.42</v>
      </c>
      <c r="K791" s="932">
        <v>155813.73000000001</v>
      </c>
      <c r="L791" s="932">
        <v>108161.36</v>
      </c>
      <c r="M791" s="932">
        <v>189282.37</v>
      </c>
      <c r="N791" s="932">
        <v>132494.71</v>
      </c>
      <c r="O791" s="932">
        <v>231865.75</v>
      </c>
      <c r="P791" s="932">
        <v>157449.24</v>
      </c>
      <c r="Q791" s="932">
        <v>275536.18</v>
      </c>
      <c r="R791" s="932">
        <v>173339.13</v>
      </c>
      <c r="S791" s="932">
        <v>303343.48</v>
      </c>
      <c r="T791" s="932">
        <v>188271.98</v>
      </c>
      <c r="U791" s="932">
        <v>329475.96000000002</v>
      </c>
    </row>
    <row r="792" spans="1:21" ht="14.4">
      <c r="A792" s="931">
        <v>4</v>
      </c>
      <c r="B792" s="931" t="s">
        <v>222</v>
      </c>
      <c r="C792" s="931" t="s">
        <v>267</v>
      </c>
      <c r="D792" s="931" t="s">
        <v>488</v>
      </c>
      <c r="E792" s="931" t="s">
        <v>253</v>
      </c>
      <c r="F792" s="931">
        <v>3</v>
      </c>
      <c r="G792" s="931" t="s">
        <v>46</v>
      </c>
      <c r="H792" s="932">
        <v>58969.9</v>
      </c>
      <c r="I792" s="932">
        <v>103197.32</v>
      </c>
      <c r="J792" s="932">
        <v>80295.81</v>
      </c>
      <c r="K792" s="932">
        <v>140517.66</v>
      </c>
      <c r="L792" s="932">
        <v>101451.64</v>
      </c>
      <c r="M792" s="932">
        <v>177540.36</v>
      </c>
      <c r="N792" s="932">
        <v>133489.56</v>
      </c>
      <c r="O792" s="932">
        <v>233606.73</v>
      </c>
      <c r="P792" s="932">
        <v>165291.99</v>
      </c>
      <c r="Q792" s="932">
        <v>289260.99</v>
      </c>
      <c r="R792" s="932">
        <v>186144.73</v>
      </c>
      <c r="S792" s="932">
        <v>325753.28000000003</v>
      </c>
      <c r="T792" s="932">
        <v>206718.37</v>
      </c>
      <c r="U792" s="932">
        <v>361757.14</v>
      </c>
    </row>
    <row r="793" spans="1:21" ht="14.4">
      <c r="A793" s="931">
        <v>4</v>
      </c>
      <c r="B793" s="931" t="s">
        <v>222</v>
      </c>
      <c r="C793" s="931" t="s">
        <v>267</v>
      </c>
      <c r="D793" s="931" t="s">
        <v>488</v>
      </c>
      <c r="E793" s="931" t="s">
        <v>253</v>
      </c>
      <c r="F793" s="931">
        <v>4</v>
      </c>
      <c r="G793" s="931" t="s">
        <v>23</v>
      </c>
      <c r="H793" s="932">
        <v>68211.78</v>
      </c>
      <c r="I793" s="932">
        <v>109138.85</v>
      </c>
      <c r="J793" s="932">
        <v>95496.49</v>
      </c>
      <c r="K793" s="932">
        <v>152794.39000000001</v>
      </c>
      <c r="L793" s="932">
        <v>122781.2</v>
      </c>
      <c r="M793" s="932">
        <v>196449.93</v>
      </c>
      <c r="N793" s="932">
        <v>163708.26999999999</v>
      </c>
      <c r="O793" s="932">
        <v>261933.24</v>
      </c>
      <c r="P793" s="932">
        <v>204635.34</v>
      </c>
      <c r="Q793" s="932">
        <v>327416.53999999998</v>
      </c>
      <c r="R793" s="932">
        <v>231920.05</v>
      </c>
      <c r="S793" s="932">
        <v>371072.08</v>
      </c>
      <c r="T793" s="932">
        <v>259204.76</v>
      </c>
      <c r="U793" s="932">
        <v>414727.62</v>
      </c>
    </row>
    <row r="794" spans="1:21" ht="14.4">
      <c r="A794" s="931">
        <v>4</v>
      </c>
      <c r="B794" s="931" t="s">
        <v>222</v>
      </c>
      <c r="C794" s="931" t="s">
        <v>267</v>
      </c>
      <c r="D794" s="931" t="s">
        <v>488</v>
      </c>
      <c r="E794" s="931" t="s">
        <v>269</v>
      </c>
      <c r="F794" s="931">
        <v>1</v>
      </c>
      <c r="G794" s="931" t="s">
        <v>171</v>
      </c>
      <c r="H794" s="932">
        <v>79594.5</v>
      </c>
      <c r="I794" s="932">
        <v>139290.38</v>
      </c>
      <c r="J794" s="932">
        <v>103096.96000000001</v>
      </c>
      <c r="K794" s="932">
        <v>180419.68</v>
      </c>
      <c r="L794" s="932">
        <v>123442.05</v>
      </c>
      <c r="M794" s="932">
        <v>216023.59</v>
      </c>
      <c r="N794" s="932">
        <v>147296.35</v>
      </c>
      <c r="O794" s="932">
        <v>257768.62</v>
      </c>
      <c r="P794" s="932">
        <v>173684.02</v>
      </c>
      <c r="Q794" s="932">
        <v>303947.03000000003</v>
      </c>
      <c r="R794" s="932">
        <v>190437.41</v>
      </c>
      <c r="S794" s="932">
        <v>333265.46999999997</v>
      </c>
      <c r="T794" s="932">
        <v>206191.58</v>
      </c>
      <c r="U794" s="932">
        <v>360835.26</v>
      </c>
    </row>
    <row r="795" spans="1:21" ht="14.4">
      <c r="A795" s="931">
        <v>4</v>
      </c>
      <c r="B795" s="931" t="s">
        <v>222</v>
      </c>
      <c r="C795" s="931" t="s">
        <v>267</v>
      </c>
      <c r="D795" s="931" t="s">
        <v>488</v>
      </c>
      <c r="E795" s="931" t="s">
        <v>269</v>
      </c>
      <c r="F795" s="931">
        <v>2</v>
      </c>
      <c r="G795" s="931" t="s">
        <v>21</v>
      </c>
      <c r="H795" s="932">
        <v>67925.94</v>
      </c>
      <c r="I795" s="932">
        <v>118870.39</v>
      </c>
      <c r="J795" s="932">
        <v>88870.080000000002</v>
      </c>
      <c r="K795" s="932">
        <v>155522.63</v>
      </c>
      <c r="L795" s="932">
        <v>107862.05</v>
      </c>
      <c r="M795" s="932">
        <v>188758.58</v>
      </c>
      <c r="N795" s="932">
        <v>131948.96</v>
      </c>
      <c r="O795" s="932">
        <v>230910.69</v>
      </c>
      <c r="P795" s="932">
        <v>156696.32999999999</v>
      </c>
      <c r="Q795" s="932">
        <v>274218.58</v>
      </c>
      <c r="R795" s="932">
        <v>172452.69</v>
      </c>
      <c r="S795" s="932">
        <v>301792.21000000002</v>
      </c>
      <c r="T795" s="932">
        <v>187231.95</v>
      </c>
      <c r="U795" s="932">
        <v>327655.90999999997</v>
      </c>
    </row>
    <row r="796" spans="1:21" ht="14.4">
      <c r="A796" s="931">
        <v>4</v>
      </c>
      <c r="B796" s="931" t="s">
        <v>222</v>
      </c>
      <c r="C796" s="931" t="s">
        <v>267</v>
      </c>
      <c r="D796" s="931" t="s">
        <v>488</v>
      </c>
      <c r="E796" s="931" t="s">
        <v>269</v>
      </c>
      <c r="F796" s="931">
        <v>3</v>
      </c>
      <c r="G796" s="931" t="s">
        <v>46</v>
      </c>
      <c r="H796" s="932">
        <v>59209.37</v>
      </c>
      <c r="I796" s="932">
        <v>103616.41</v>
      </c>
      <c r="J796" s="932">
        <v>80707.320000000007</v>
      </c>
      <c r="K796" s="932">
        <v>141237.82</v>
      </c>
      <c r="L796" s="932">
        <v>102040.93</v>
      </c>
      <c r="M796" s="932">
        <v>178571.62</v>
      </c>
      <c r="N796" s="932">
        <v>134335.25</v>
      </c>
      <c r="O796" s="932">
        <v>235086.7</v>
      </c>
      <c r="P796" s="932">
        <v>166402.03</v>
      </c>
      <c r="Q796" s="932">
        <v>291203.55</v>
      </c>
      <c r="R796" s="932">
        <v>187442.76</v>
      </c>
      <c r="S796" s="932">
        <v>328024.83</v>
      </c>
      <c r="T796" s="932">
        <v>208213.79</v>
      </c>
      <c r="U796" s="932">
        <v>364374.13</v>
      </c>
    </row>
    <row r="797" spans="1:21" ht="14.4">
      <c r="A797" s="931">
        <v>4</v>
      </c>
      <c r="B797" s="931" t="s">
        <v>222</v>
      </c>
      <c r="C797" s="931" t="s">
        <v>267</v>
      </c>
      <c r="D797" s="931" t="s">
        <v>488</v>
      </c>
      <c r="E797" s="931" t="s">
        <v>269</v>
      </c>
      <c r="F797" s="931">
        <v>4</v>
      </c>
      <c r="G797" s="931" t="s">
        <v>23</v>
      </c>
      <c r="H797" s="932">
        <v>67842.600000000006</v>
      </c>
      <c r="I797" s="932">
        <v>108548.17</v>
      </c>
      <c r="J797" s="932">
        <v>94979.65</v>
      </c>
      <c r="K797" s="932">
        <v>151967.44</v>
      </c>
      <c r="L797" s="932">
        <v>122116.69</v>
      </c>
      <c r="M797" s="932">
        <v>195386.7</v>
      </c>
      <c r="N797" s="932">
        <v>162822.25</v>
      </c>
      <c r="O797" s="932">
        <v>260515.6</v>
      </c>
      <c r="P797" s="932">
        <v>203527.81</v>
      </c>
      <c r="Q797" s="932">
        <v>325644.51</v>
      </c>
      <c r="R797" s="932">
        <v>230664.85</v>
      </c>
      <c r="S797" s="932">
        <v>369063.77</v>
      </c>
      <c r="T797" s="932">
        <v>257801.9</v>
      </c>
      <c r="U797" s="932">
        <v>412483.04</v>
      </c>
    </row>
    <row r="798" spans="1:21" ht="14.4">
      <c r="A798" s="931">
        <v>4</v>
      </c>
      <c r="B798" s="931" t="s">
        <v>222</v>
      </c>
      <c r="C798" s="931" t="s">
        <v>267</v>
      </c>
      <c r="D798" s="931" t="s">
        <v>488</v>
      </c>
      <c r="E798" s="931" t="s">
        <v>270</v>
      </c>
      <c r="F798" s="931">
        <v>1</v>
      </c>
      <c r="G798" s="931" t="s">
        <v>171</v>
      </c>
      <c r="H798" s="932">
        <v>83503.929999999993</v>
      </c>
      <c r="I798" s="932">
        <v>146131.89000000001</v>
      </c>
      <c r="J798" s="932">
        <v>108154.24000000001</v>
      </c>
      <c r="K798" s="932">
        <v>189269.92</v>
      </c>
      <c r="L798" s="932">
        <v>129492.92</v>
      </c>
      <c r="M798" s="932">
        <v>226612.61</v>
      </c>
      <c r="N798" s="932">
        <v>154509.76999999999</v>
      </c>
      <c r="O798" s="932">
        <v>270392.09000000003</v>
      </c>
      <c r="P798" s="932">
        <v>182183.38</v>
      </c>
      <c r="Q798" s="932">
        <v>318820.90999999997</v>
      </c>
      <c r="R798" s="932">
        <v>199753.17</v>
      </c>
      <c r="S798" s="932">
        <v>349568.04</v>
      </c>
      <c r="T798" s="932">
        <v>216272.42</v>
      </c>
      <c r="U798" s="932">
        <v>378476.74</v>
      </c>
    </row>
    <row r="799" spans="1:21" ht="14.4">
      <c r="A799" s="931">
        <v>4</v>
      </c>
      <c r="B799" s="931" t="s">
        <v>222</v>
      </c>
      <c r="C799" s="931" t="s">
        <v>267</v>
      </c>
      <c r="D799" s="931" t="s">
        <v>488</v>
      </c>
      <c r="E799" s="931" t="s">
        <v>270</v>
      </c>
      <c r="F799" s="931">
        <v>2</v>
      </c>
      <c r="G799" s="931" t="s">
        <v>21</v>
      </c>
      <c r="H799" s="932">
        <v>71292.639999999999</v>
      </c>
      <c r="I799" s="932">
        <v>124762.13</v>
      </c>
      <c r="J799" s="932">
        <v>93265.64</v>
      </c>
      <c r="K799" s="932">
        <v>163214.87</v>
      </c>
      <c r="L799" s="932">
        <v>113188.27</v>
      </c>
      <c r="M799" s="932">
        <v>198079.46</v>
      </c>
      <c r="N799" s="932">
        <v>138448.54999999999</v>
      </c>
      <c r="O799" s="932">
        <v>242284.96</v>
      </c>
      <c r="P799" s="932">
        <v>164405.56</v>
      </c>
      <c r="Q799" s="932">
        <v>287709.74</v>
      </c>
      <c r="R799" s="932">
        <v>180931.95</v>
      </c>
      <c r="S799" s="932">
        <v>316630.90999999997</v>
      </c>
      <c r="T799" s="932">
        <v>196430.95</v>
      </c>
      <c r="U799" s="932">
        <v>343754.16</v>
      </c>
    </row>
    <row r="800" spans="1:21" ht="14.4">
      <c r="A800" s="931">
        <v>4</v>
      </c>
      <c r="B800" s="931" t="s">
        <v>222</v>
      </c>
      <c r="C800" s="931" t="s">
        <v>267</v>
      </c>
      <c r="D800" s="931" t="s">
        <v>488</v>
      </c>
      <c r="E800" s="931" t="s">
        <v>270</v>
      </c>
      <c r="F800" s="931">
        <v>3</v>
      </c>
      <c r="G800" s="931" t="s">
        <v>46</v>
      </c>
      <c r="H800" s="932">
        <v>62169.2</v>
      </c>
      <c r="I800" s="932">
        <v>108796.1</v>
      </c>
      <c r="J800" s="932">
        <v>84749.41</v>
      </c>
      <c r="K800" s="932">
        <v>148311.47</v>
      </c>
      <c r="L800" s="932">
        <v>107157.63</v>
      </c>
      <c r="M800" s="932">
        <v>187525.86</v>
      </c>
      <c r="N800" s="932">
        <v>141077.56</v>
      </c>
      <c r="O800" s="932">
        <v>246885.74</v>
      </c>
      <c r="P800" s="932">
        <v>174759.35</v>
      </c>
      <c r="Q800" s="932">
        <v>305828.87</v>
      </c>
      <c r="R800" s="932">
        <v>196861.08</v>
      </c>
      <c r="S800" s="932">
        <v>344506.89</v>
      </c>
      <c r="T800" s="932">
        <v>218680.57</v>
      </c>
      <c r="U800" s="932">
        <v>382690.99</v>
      </c>
    </row>
    <row r="801" spans="1:21" ht="14.4">
      <c r="A801" s="931">
        <v>4</v>
      </c>
      <c r="B801" s="931" t="s">
        <v>222</v>
      </c>
      <c r="C801" s="931" t="s">
        <v>267</v>
      </c>
      <c r="D801" s="931" t="s">
        <v>488</v>
      </c>
      <c r="E801" s="931" t="s">
        <v>270</v>
      </c>
      <c r="F801" s="931">
        <v>4</v>
      </c>
      <c r="G801" s="931" t="s">
        <v>23</v>
      </c>
      <c r="H801" s="932">
        <v>71176.5</v>
      </c>
      <c r="I801" s="932">
        <v>113882.41</v>
      </c>
      <c r="J801" s="932">
        <v>99647.11</v>
      </c>
      <c r="K801" s="932">
        <v>159435.37</v>
      </c>
      <c r="L801" s="932">
        <v>128117.71</v>
      </c>
      <c r="M801" s="932">
        <v>204988.33</v>
      </c>
      <c r="N801" s="932">
        <v>170823.61</v>
      </c>
      <c r="O801" s="932">
        <v>273317.78000000003</v>
      </c>
      <c r="P801" s="932">
        <v>213529.51</v>
      </c>
      <c r="Q801" s="932">
        <v>341647.22</v>
      </c>
      <c r="R801" s="932">
        <v>242000.11</v>
      </c>
      <c r="S801" s="932">
        <v>387200.19</v>
      </c>
      <c r="T801" s="932">
        <v>270470.71000000002</v>
      </c>
      <c r="U801" s="932">
        <v>432753.15</v>
      </c>
    </row>
    <row r="802" spans="1:21" ht="14.4">
      <c r="A802" s="931">
        <v>4</v>
      </c>
      <c r="B802" s="931" t="s">
        <v>222</v>
      </c>
      <c r="C802" s="931" t="s">
        <v>267</v>
      </c>
      <c r="D802" s="931" t="s">
        <v>488</v>
      </c>
      <c r="E802" s="931" t="s">
        <v>271</v>
      </c>
      <c r="F802" s="931">
        <v>1</v>
      </c>
      <c r="G802" s="931" t="s">
        <v>171</v>
      </c>
      <c r="H802" s="932">
        <v>85485.42</v>
      </c>
      <c r="I802" s="932">
        <v>149599.48000000001</v>
      </c>
      <c r="J802" s="932">
        <v>110658.51</v>
      </c>
      <c r="K802" s="932">
        <v>193652.39</v>
      </c>
      <c r="L802" s="932">
        <v>132449.20000000001</v>
      </c>
      <c r="M802" s="932">
        <v>231786.11</v>
      </c>
      <c r="N802" s="932">
        <v>157972.92000000001</v>
      </c>
      <c r="O802" s="932">
        <v>276452.61</v>
      </c>
      <c r="P802" s="932">
        <v>186206.59</v>
      </c>
      <c r="Q802" s="932">
        <v>325861.53000000003</v>
      </c>
      <c r="R802" s="932">
        <v>204131.57</v>
      </c>
      <c r="S802" s="932">
        <v>357230.25</v>
      </c>
      <c r="T802" s="932">
        <v>220959.8</v>
      </c>
      <c r="U802" s="932">
        <v>386679.65</v>
      </c>
    </row>
    <row r="803" spans="1:21" ht="14.4">
      <c r="A803" s="931">
        <v>4</v>
      </c>
      <c r="B803" s="931" t="s">
        <v>222</v>
      </c>
      <c r="C803" s="931" t="s">
        <v>267</v>
      </c>
      <c r="D803" s="931" t="s">
        <v>488</v>
      </c>
      <c r="E803" s="931" t="s">
        <v>271</v>
      </c>
      <c r="F803" s="931">
        <v>2</v>
      </c>
      <c r="G803" s="931" t="s">
        <v>21</v>
      </c>
      <c r="H803" s="932">
        <v>73274.13</v>
      </c>
      <c r="I803" s="932">
        <v>128229.72</v>
      </c>
      <c r="J803" s="932">
        <v>95769.91</v>
      </c>
      <c r="K803" s="932">
        <v>167597.34</v>
      </c>
      <c r="L803" s="932">
        <v>116144.55</v>
      </c>
      <c r="M803" s="932">
        <v>203252.96</v>
      </c>
      <c r="N803" s="932">
        <v>141911.70000000001</v>
      </c>
      <c r="O803" s="932">
        <v>248345.48</v>
      </c>
      <c r="P803" s="932">
        <v>168428.78</v>
      </c>
      <c r="Q803" s="932">
        <v>294750.36</v>
      </c>
      <c r="R803" s="932">
        <v>185310.35</v>
      </c>
      <c r="S803" s="932">
        <v>324293.11</v>
      </c>
      <c r="T803" s="932">
        <v>201118.33</v>
      </c>
      <c r="U803" s="932">
        <v>351957.07</v>
      </c>
    </row>
    <row r="804" spans="1:21" ht="14.4">
      <c r="A804" s="931">
        <v>4</v>
      </c>
      <c r="B804" s="931" t="s">
        <v>222</v>
      </c>
      <c r="C804" s="931" t="s">
        <v>267</v>
      </c>
      <c r="D804" s="931" t="s">
        <v>488</v>
      </c>
      <c r="E804" s="931" t="s">
        <v>271</v>
      </c>
      <c r="F804" s="931">
        <v>3</v>
      </c>
      <c r="G804" s="931" t="s">
        <v>46</v>
      </c>
      <c r="H804" s="932">
        <v>64136.67</v>
      </c>
      <c r="I804" s="932">
        <v>112239.18</v>
      </c>
      <c r="J804" s="932">
        <v>87503.88</v>
      </c>
      <c r="K804" s="932">
        <v>153131.78</v>
      </c>
      <c r="L804" s="932">
        <v>110699.09</v>
      </c>
      <c r="M804" s="932">
        <v>193723.41</v>
      </c>
      <c r="N804" s="932">
        <v>145799.51</v>
      </c>
      <c r="O804" s="932">
        <v>255149.13</v>
      </c>
      <c r="P804" s="932">
        <v>180661.78</v>
      </c>
      <c r="Q804" s="932">
        <v>316158.12</v>
      </c>
      <c r="R804" s="932">
        <v>203550.5</v>
      </c>
      <c r="S804" s="932">
        <v>356213.37</v>
      </c>
      <c r="T804" s="932">
        <v>226156.98</v>
      </c>
      <c r="U804" s="932">
        <v>395774.71</v>
      </c>
    </row>
    <row r="805" spans="1:21" ht="14.4">
      <c r="A805" s="931">
        <v>4</v>
      </c>
      <c r="B805" s="931" t="s">
        <v>222</v>
      </c>
      <c r="C805" s="931" t="s">
        <v>267</v>
      </c>
      <c r="D805" s="931" t="s">
        <v>488</v>
      </c>
      <c r="E805" s="931" t="s">
        <v>271</v>
      </c>
      <c r="F805" s="931">
        <v>4</v>
      </c>
      <c r="G805" s="931" t="s">
        <v>23</v>
      </c>
      <c r="H805" s="932">
        <v>72881.5</v>
      </c>
      <c r="I805" s="932">
        <v>116610.41</v>
      </c>
      <c r="J805" s="932">
        <v>102034.11</v>
      </c>
      <c r="K805" s="932">
        <v>163254.57</v>
      </c>
      <c r="L805" s="932">
        <v>131186.71</v>
      </c>
      <c r="M805" s="932">
        <v>209898.74</v>
      </c>
      <c r="N805" s="932">
        <v>174915.61</v>
      </c>
      <c r="O805" s="932">
        <v>279864.98</v>
      </c>
      <c r="P805" s="932">
        <v>218644.51</v>
      </c>
      <c r="Q805" s="932">
        <v>349831.23</v>
      </c>
      <c r="R805" s="932">
        <v>247797.12</v>
      </c>
      <c r="S805" s="932">
        <v>396475.39</v>
      </c>
      <c r="T805" s="932">
        <v>276949.71999999997</v>
      </c>
      <c r="U805" s="932">
        <v>443119.56</v>
      </c>
    </row>
    <row r="806" spans="1:21" ht="14.4">
      <c r="A806" s="931">
        <v>4</v>
      </c>
      <c r="B806" s="931" t="s">
        <v>222</v>
      </c>
      <c r="C806" s="931" t="s">
        <v>267</v>
      </c>
      <c r="D806" s="931" t="s">
        <v>488</v>
      </c>
      <c r="E806" s="931" t="s">
        <v>272</v>
      </c>
      <c r="F806" s="931">
        <v>1</v>
      </c>
      <c r="G806" s="931" t="s">
        <v>171</v>
      </c>
      <c r="H806" s="932">
        <v>86436.01</v>
      </c>
      <c r="I806" s="932">
        <v>151263.01999999999</v>
      </c>
      <c r="J806" s="932">
        <v>111947.2</v>
      </c>
      <c r="K806" s="932">
        <v>195907.61</v>
      </c>
      <c r="L806" s="932">
        <v>134031.07</v>
      </c>
      <c r="M806" s="932">
        <v>234554.37</v>
      </c>
      <c r="N806" s="932">
        <v>159919.82999999999</v>
      </c>
      <c r="O806" s="932">
        <v>279859.7</v>
      </c>
      <c r="P806" s="932">
        <v>188557.9</v>
      </c>
      <c r="Q806" s="932">
        <v>329976.32000000001</v>
      </c>
      <c r="R806" s="932">
        <v>206739.99</v>
      </c>
      <c r="S806" s="932">
        <v>361794.97</v>
      </c>
      <c r="T806" s="932">
        <v>223833.05</v>
      </c>
      <c r="U806" s="932">
        <v>391707.85</v>
      </c>
    </row>
    <row r="807" spans="1:21" ht="14.4">
      <c r="A807" s="931">
        <v>4</v>
      </c>
      <c r="B807" s="931" t="s">
        <v>222</v>
      </c>
      <c r="C807" s="931" t="s">
        <v>267</v>
      </c>
      <c r="D807" s="931" t="s">
        <v>488</v>
      </c>
      <c r="E807" s="931" t="s">
        <v>272</v>
      </c>
      <c r="F807" s="931">
        <v>2</v>
      </c>
      <c r="G807" s="931" t="s">
        <v>21</v>
      </c>
      <c r="H807" s="932">
        <v>73817.679999999993</v>
      </c>
      <c r="I807" s="932">
        <v>129180.93</v>
      </c>
      <c r="J807" s="932">
        <v>96562.31</v>
      </c>
      <c r="K807" s="932">
        <v>168984.05</v>
      </c>
      <c r="L807" s="932">
        <v>117182.93</v>
      </c>
      <c r="M807" s="932">
        <v>205070.13</v>
      </c>
      <c r="N807" s="932">
        <v>143323.24</v>
      </c>
      <c r="O807" s="932">
        <v>250815.66</v>
      </c>
      <c r="P807" s="932">
        <v>170187.49</v>
      </c>
      <c r="Q807" s="932">
        <v>297828.11</v>
      </c>
      <c r="R807" s="932">
        <v>187291.39</v>
      </c>
      <c r="S807" s="932">
        <v>327759.94</v>
      </c>
      <c r="T807" s="932">
        <v>203330.2</v>
      </c>
      <c r="U807" s="932">
        <v>355827.85</v>
      </c>
    </row>
    <row r="808" spans="1:21" ht="14.4">
      <c r="A808" s="931">
        <v>4</v>
      </c>
      <c r="B808" s="931" t="s">
        <v>222</v>
      </c>
      <c r="C808" s="931" t="s">
        <v>267</v>
      </c>
      <c r="D808" s="931" t="s">
        <v>488</v>
      </c>
      <c r="E808" s="931" t="s">
        <v>272</v>
      </c>
      <c r="F808" s="931">
        <v>3</v>
      </c>
      <c r="G808" s="931" t="s">
        <v>46</v>
      </c>
      <c r="H808" s="932">
        <v>64389.06</v>
      </c>
      <c r="I808" s="932">
        <v>112680.86</v>
      </c>
      <c r="J808" s="932">
        <v>87780.97</v>
      </c>
      <c r="K808" s="932">
        <v>153616.71</v>
      </c>
      <c r="L808" s="932">
        <v>110995.16</v>
      </c>
      <c r="M808" s="932">
        <v>194241.53</v>
      </c>
      <c r="N808" s="932">
        <v>146134.29</v>
      </c>
      <c r="O808" s="932">
        <v>255735.01</v>
      </c>
      <c r="P808" s="932">
        <v>181027.35</v>
      </c>
      <c r="Q808" s="932">
        <v>316797.84999999998</v>
      </c>
      <c r="R808" s="932">
        <v>203924.82</v>
      </c>
      <c r="S808" s="932">
        <v>356868.44</v>
      </c>
      <c r="T808" s="932">
        <v>226530.65</v>
      </c>
      <c r="U808" s="932">
        <v>396428.63</v>
      </c>
    </row>
    <row r="809" spans="1:21" ht="14.4">
      <c r="A809" s="931">
        <v>4</v>
      </c>
      <c r="B809" s="931" t="s">
        <v>222</v>
      </c>
      <c r="C809" s="931" t="s">
        <v>267</v>
      </c>
      <c r="D809" s="931" t="s">
        <v>488</v>
      </c>
      <c r="E809" s="931" t="s">
        <v>272</v>
      </c>
      <c r="F809" s="931">
        <v>4</v>
      </c>
      <c r="G809" s="931" t="s">
        <v>23</v>
      </c>
      <c r="H809" s="932">
        <v>73676.929999999993</v>
      </c>
      <c r="I809" s="932">
        <v>117883.09</v>
      </c>
      <c r="J809" s="932">
        <v>103147.7</v>
      </c>
      <c r="K809" s="932">
        <v>165036.32</v>
      </c>
      <c r="L809" s="932">
        <v>132618.47</v>
      </c>
      <c r="M809" s="932">
        <v>212189.56</v>
      </c>
      <c r="N809" s="932">
        <v>176824.63</v>
      </c>
      <c r="O809" s="932">
        <v>282919.40999999997</v>
      </c>
      <c r="P809" s="932">
        <v>221030.79</v>
      </c>
      <c r="Q809" s="932">
        <v>353649.27</v>
      </c>
      <c r="R809" s="932">
        <v>250501.56</v>
      </c>
      <c r="S809" s="932">
        <v>400802.5</v>
      </c>
      <c r="T809" s="932">
        <v>279972.33</v>
      </c>
      <c r="U809" s="932">
        <v>447955.74</v>
      </c>
    </row>
    <row r="810" spans="1:21" ht="14.4">
      <c r="A810" s="931">
        <v>5</v>
      </c>
      <c r="B810" s="931" t="s">
        <v>273</v>
      </c>
      <c r="C810" s="931" t="s">
        <v>274</v>
      </c>
      <c r="D810" s="931" t="s">
        <v>489</v>
      </c>
      <c r="E810" s="931" t="s">
        <v>279</v>
      </c>
      <c r="F810" s="931">
        <v>1</v>
      </c>
      <c r="G810" s="931" t="s">
        <v>171</v>
      </c>
      <c r="H810" s="932">
        <v>104582.85</v>
      </c>
      <c r="I810" s="932">
        <v>183019.99</v>
      </c>
      <c r="J810" s="932">
        <v>135409.19</v>
      </c>
      <c r="K810" s="932">
        <v>236966.08</v>
      </c>
      <c r="L810" s="932">
        <v>162093.79</v>
      </c>
      <c r="M810" s="932">
        <v>283664.12</v>
      </c>
      <c r="N810" s="932">
        <v>193360.79</v>
      </c>
      <c r="O810" s="932">
        <v>338381.39</v>
      </c>
      <c r="P810" s="932">
        <v>227947.85</v>
      </c>
      <c r="Q810" s="932">
        <v>398908.73</v>
      </c>
      <c r="R810" s="932">
        <v>249906.64</v>
      </c>
      <c r="S810" s="932">
        <v>437336.63</v>
      </c>
      <c r="T810" s="932">
        <v>270533.81</v>
      </c>
      <c r="U810" s="932">
        <v>473434.17</v>
      </c>
    </row>
    <row r="811" spans="1:21" ht="14.4">
      <c r="A811" s="931">
        <v>5</v>
      </c>
      <c r="B811" s="931" t="s">
        <v>273</v>
      </c>
      <c r="C811" s="931" t="s">
        <v>274</v>
      </c>
      <c r="D811" s="931" t="s">
        <v>489</v>
      </c>
      <c r="E811" s="931" t="s">
        <v>279</v>
      </c>
      <c r="F811" s="931">
        <v>2</v>
      </c>
      <c r="G811" s="931" t="s">
        <v>21</v>
      </c>
      <c r="H811" s="932">
        <v>89505.65</v>
      </c>
      <c r="I811" s="932">
        <v>156634.88</v>
      </c>
      <c r="J811" s="932">
        <v>117026.33</v>
      </c>
      <c r="K811" s="932">
        <v>204796.07</v>
      </c>
      <c r="L811" s="932">
        <v>141962.53</v>
      </c>
      <c r="M811" s="932">
        <v>248434.43</v>
      </c>
      <c r="N811" s="932">
        <v>173530.1</v>
      </c>
      <c r="O811" s="932">
        <v>303677.68</v>
      </c>
      <c r="P811" s="932">
        <v>205997.69</v>
      </c>
      <c r="Q811" s="932">
        <v>360495.96</v>
      </c>
      <c r="R811" s="932">
        <v>226668.2</v>
      </c>
      <c r="S811" s="932">
        <v>396669.35</v>
      </c>
      <c r="T811" s="932">
        <v>246035.66</v>
      </c>
      <c r="U811" s="932">
        <v>430562.41</v>
      </c>
    </row>
    <row r="812" spans="1:21" ht="14.4">
      <c r="A812" s="931">
        <v>5</v>
      </c>
      <c r="B812" s="931" t="s">
        <v>273</v>
      </c>
      <c r="C812" s="931" t="s">
        <v>274</v>
      </c>
      <c r="D812" s="931" t="s">
        <v>489</v>
      </c>
      <c r="E812" s="931" t="s">
        <v>279</v>
      </c>
      <c r="F812" s="931">
        <v>3</v>
      </c>
      <c r="G812" s="931" t="s">
        <v>46</v>
      </c>
      <c r="H812" s="932">
        <v>78230.509999999995</v>
      </c>
      <c r="I812" s="932">
        <v>136903.4</v>
      </c>
      <c r="J812" s="932">
        <v>106698.4</v>
      </c>
      <c r="K812" s="932">
        <v>186722.2</v>
      </c>
      <c r="L812" s="932">
        <v>134953.93</v>
      </c>
      <c r="M812" s="932">
        <v>236169.37</v>
      </c>
      <c r="N812" s="932">
        <v>177717.01</v>
      </c>
      <c r="O812" s="932">
        <v>311004.77</v>
      </c>
      <c r="P812" s="932">
        <v>220186.06</v>
      </c>
      <c r="Q812" s="932">
        <v>385325.61</v>
      </c>
      <c r="R812" s="932">
        <v>248063.17</v>
      </c>
      <c r="S812" s="932">
        <v>434110.54</v>
      </c>
      <c r="T812" s="932">
        <v>275591.78999999998</v>
      </c>
      <c r="U812" s="932">
        <v>482285.63</v>
      </c>
    </row>
    <row r="813" spans="1:21" ht="14.4">
      <c r="A813" s="931">
        <v>5</v>
      </c>
      <c r="B813" s="931" t="s">
        <v>273</v>
      </c>
      <c r="C813" s="931" t="s">
        <v>274</v>
      </c>
      <c r="D813" s="931" t="s">
        <v>489</v>
      </c>
      <c r="E813" s="931" t="s">
        <v>279</v>
      </c>
      <c r="F813" s="931">
        <v>4</v>
      </c>
      <c r="G813" s="931" t="s">
        <v>23</v>
      </c>
      <c r="H813" s="932">
        <v>89155.59</v>
      </c>
      <c r="I813" s="932">
        <v>142648.95000000001</v>
      </c>
      <c r="J813" s="932">
        <v>124817.83</v>
      </c>
      <c r="K813" s="932">
        <v>199708.53</v>
      </c>
      <c r="L813" s="932">
        <v>160480.07</v>
      </c>
      <c r="M813" s="932">
        <v>256768.12</v>
      </c>
      <c r="N813" s="932">
        <v>213973.43</v>
      </c>
      <c r="O813" s="932">
        <v>342357.49</v>
      </c>
      <c r="P813" s="932">
        <v>267466.78000000003</v>
      </c>
      <c r="Q813" s="932">
        <v>427946.86</v>
      </c>
      <c r="R813" s="932">
        <v>303129.02</v>
      </c>
      <c r="S813" s="932">
        <v>485006.44</v>
      </c>
      <c r="T813" s="932">
        <v>338791.26</v>
      </c>
      <c r="U813" s="932">
        <v>542066.02</v>
      </c>
    </row>
    <row r="814" spans="1:21" ht="14.4">
      <c r="A814" s="931">
        <v>5</v>
      </c>
      <c r="B814" s="931" t="s">
        <v>273</v>
      </c>
      <c r="C814" s="931" t="s">
        <v>274</v>
      </c>
      <c r="D814" s="931" t="s">
        <v>489</v>
      </c>
      <c r="E814" s="931" t="s">
        <v>1084</v>
      </c>
      <c r="F814" s="931">
        <v>1</v>
      </c>
      <c r="G814" s="931" t="s">
        <v>171</v>
      </c>
      <c r="H814" s="932">
        <v>101636.03</v>
      </c>
      <c r="I814" s="932">
        <v>177863.04000000001</v>
      </c>
      <c r="J814" s="932">
        <v>131596.69</v>
      </c>
      <c r="K814" s="932">
        <v>230294.22</v>
      </c>
      <c r="L814" s="932">
        <v>157531.95000000001</v>
      </c>
      <c r="M814" s="932">
        <v>275680.92</v>
      </c>
      <c r="N814" s="932">
        <v>187922.04</v>
      </c>
      <c r="O814" s="932">
        <v>328863.56</v>
      </c>
      <c r="P814" s="932">
        <v>221539.08</v>
      </c>
      <c r="Q814" s="932">
        <v>387693.38</v>
      </c>
      <c r="R814" s="932">
        <v>242882.05</v>
      </c>
      <c r="S814" s="932">
        <v>425043.58</v>
      </c>
      <c r="T814" s="932">
        <v>262931.90999999997</v>
      </c>
      <c r="U814" s="932">
        <v>460130.84</v>
      </c>
    </row>
    <row r="815" spans="1:21" ht="14.4">
      <c r="A815" s="931">
        <v>5</v>
      </c>
      <c r="B815" s="931" t="s">
        <v>273</v>
      </c>
      <c r="C815" s="931" t="s">
        <v>274</v>
      </c>
      <c r="D815" s="931" t="s">
        <v>489</v>
      </c>
      <c r="E815" s="931" t="s">
        <v>1084</v>
      </c>
      <c r="F815" s="931">
        <v>2</v>
      </c>
      <c r="G815" s="931" t="s">
        <v>21</v>
      </c>
      <c r="H815" s="932">
        <v>86970.02</v>
      </c>
      <c r="I815" s="932">
        <v>152197.53</v>
      </c>
      <c r="J815" s="932">
        <v>113715.18</v>
      </c>
      <c r="K815" s="932">
        <v>199001.56</v>
      </c>
      <c r="L815" s="932">
        <v>137949.73000000001</v>
      </c>
      <c r="M815" s="932">
        <v>241412.03</v>
      </c>
      <c r="N815" s="932">
        <v>168632.18</v>
      </c>
      <c r="O815" s="932">
        <v>295106.32</v>
      </c>
      <c r="P815" s="932">
        <v>200187.56</v>
      </c>
      <c r="Q815" s="932">
        <v>350328.23</v>
      </c>
      <c r="R815" s="932">
        <v>220277.38</v>
      </c>
      <c r="S815" s="932">
        <v>385485.41</v>
      </c>
      <c r="T815" s="932">
        <v>239101.89</v>
      </c>
      <c r="U815" s="932">
        <v>418428.31</v>
      </c>
    </row>
    <row r="816" spans="1:21" ht="14.4">
      <c r="A816" s="931">
        <v>5</v>
      </c>
      <c r="B816" s="931" t="s">
        <v>273</v>
      </c>
      <c r="C816" s="931" t="s">
        <v>274</v>
      </c>
      <c r="D816" s="931" t="s">
        <v>489</v>
      </c>
      <c r="E816" s="931" t="s">
        <v>1084</v>
      </c>
      <c r="F816" s="931">
        <v>3</v>
      </c>
      <c r="G816" s="931" t="s">
        <v>46</v>
      </c>
      <c r="H816" s="932">
        <v>76003.06</v>
      </c>
      <c r="I816" s="932">
        <v>133005.35</v>
      </c>
      <c r="J816" s="932">
        <v>103656.98</v>
      </c>
      <c r="K816" s="932">
        <v>181399.72</v>
      </c>
      <c r="L816" s="932">
        <v>131104.35</v>
      </c>
      <c r="M816" s="932">
        <v>229432.61</v>
      </c>
      <c r="N816" s="932">
        <v>172644.82</v>
      </c>
      <c r="O816" s="932">
        <v>302128.44</v>
      </c>
      <c r="P816" s="932">
        <v>213899.29</v>
      </c>
      <c r="Q816" s="932">
        <v>374323.75</v>
      </c>
      <c r="R816" s="932">
        <v>240978.55</v>
      </c>
      <c r="S816" s="932">
        <v>421712.45</v>
      </c>
      <c r="T816" s="932">
        <v>267718.83</v>
      </c>
      <c r="U816" s="932">
        <v>468507.95</v>
      </c>
    </row>
    <row r="817" spans="1:21" ht="14.4">
      <c r="A817" s="931">
        <v>5</v>
      </c>
      <c r="B817" s="931" t="s">
        <v>273</v>
      </c>
      <c r="C817" s="931" t="s">
        <v>274</v>
      </c>
      <c r="D817" s="931" t="s">
        <v>489</v>
      </c>
      <c r="E817" s="931" t="s">
        <v>1084</v>
      </c>
      <c r="F817" s="931">
        <v>4</v>
      </c>
      <c r="G817" s="931" t="s">
        <v>23</v>
      </c>
      <c r="H817" s="932">
        <v>86642.71</v>
      </c>
      <c r="I817" s="932">
        <v>138628.32999999999</v>
      </c>
      <c r="J817" s="932">
        <v>121299.79</v>
      </c>
      <c r="K817" s="932">
        <v>194079.66</v>
      </c>
      <c r="L817" s="932">
        <v>155956.87</v>
      </c>
      <c r="M817" s="932">
        <v>249531</v>
      </c>
      <c r="N817" s="932">
        <v>207942.49</v>
      </c>
      <c r="O817" s="932">
        <v>332708</v>
      </c>
      <c r="P817" s="932">
        <v>259928.12</v>
      </c>
      <c r="Q817" s="932">
        <v>415884.99</v>
      </c>
      <c r="R817" s="932">
        <v>294585.2</v>
      </c>
      <c r="S817" s="932">
        <v>471336.33</v>
      </c>
      <c r="T817" s="932">
        <v>329242.28000000003</v>
      </c>
      <c r="U817" s="932">
        <v>526787.66</v>
      </c>
    </row>
    <row r="818" spans="1:21" ht="14.4">
      <c r="A818" s="931">
        <v>5</v>
      </c>
      <c r="B818" s="931" t="s">
        <v>273</v>
      </c>
      <c r="C818" s="931" t="s">
        <v>274</v>
      </c>
      <c r="D818" s="931" t="s">
        <v>489</v>
      </c>
      <c r="E818" s="931" t="s">
        <v>1085</v>
      </c>
      <c r="F818" s="931">
        <v>1</v>
      </c>
      <c r="G818" s="931" t="s">
        <v>171</v>
      </c>
      <c r="H818" s="932">
        <v>103122.13</v>
      </c>
      <c r="I818" s="932">
        <v>180463.73</v>
      </c>
      <c r="J818" s="932">
        <v>133474.89000000001</v>
      </c>
      <c r="K818" s="932">
        <v>233581.06</v>
      </c>
      <c r="L818" s="932">
        <v>159749.17000000001</v>
      </c>
      <c r="M818" s="932">
        <v>279561.03999999998</v>
      </c>
      <c r="N818" s="932">
        <v>190519.4</v>
      </c>
      <c r="O818" s="932">
        <v>333408.95</v>
      </c>
      <c r="P818" s="932">
        <v>224556.48</v>
      </c>
      <c r="Q818" s="932">
        <v>392973.84</v>
      </c>
      <c r="R818" s="932">
        <v>246165.84</v>
      </c>
      <c r="S818" s="932">
        <v>430790.23</v>
      </c>
      <c r="T818" s="932">
        <v>266447.44</v>
      </c>
      <c r="U818" s="932">
        <v>466283.01</v>
      </c>
    </row>
    <row r="819" spans="1:21" ht="14.4">
      <c r="A819" s="931">
        <v>5</v>
      </c>
      <c r="B819" s="931" t="s">
        <v>273</v>
      </c>
      <c r="C819" s="931" t="s">
        <v>274</v>
      </c>
      <c r="D819" s="931" t="s">
        <v>489</v>
      </c>
      <c r="E819" s="931" t="s">
        <v>1085</v>
      </c>
      <c r="F819" s="931">
        <v>2</v>
      </c>
      <c r="G819" s="931" t="s">
        <v>21</v>
      </c>
      <c r="H819" s="932">
        <v>88456.12</v>
      </c>
      <c r="I819" s="932">
        <v>154798.22</v>
      </c>
      <c r="J819" s="932">
        <v>115593.38</v>
      </c>
      <c r="K819" s="932">
        <v>202288.41</v>
      </c>
      <c r="L819" s="932">
        <v>140166.94</v>
      </c>
      <c r="M819" s="932">
        <v>245292.15</v>
      </c>
      <c r="N819" s="932">
        <v>171229.54</v>
      </c>
      <c r="O819" s="932">
        <v>299651.7</v>
      </c>
      <c r="P819" s="932">
        <v>203204.96</v>
      </c>
      <c r="Q819" s="932">
        <v>355608.69</v>
      </c>
      <c r="R819" s="932">
        <v>223561.17</v>
      </c>
      <c r="S819" s="932">
        <v>391232.05</v>
      </c>
      <c r="T819" s="932">
        <v>242617.42</v>
      </c>
      <c r="U819" s="932">
        <v>424580.49</v>
      </c>
    </row>
    <row r="820" spans="1:21" ht="14.4">
      <c r="A820" s="931">
        <v>5</v>
      </c>
      <c r="B820" s="931" t="s">
        <v>273</v>
      </c>
      <c r="C820" s="931" t="s">
        <v>274</v>
      </c>
      <c r="D820" s="931" t="s">
        <v>489</v>
      </c>
      <c r="E820" s="931" t="s">
        <v>1085</v>
      </c>
      <c r="F820" s="931">
        <v>3</v>
      </c>
      <c r="G820" s="931" t="s">
        <v>46</v>
      </c>
      <c r="H820" s="932">
        <v>77478.66</v>
      </c>
      <c r="I820" s="932">
        <v>135587.65</v>
      </c>
      <c r="J820" s="932">
        <v>105722.83</v>
      </c>
      <c r="K820" s="932">
        <v>185014.95</v>
      </c>
      <c r="L820" s="932">
        <v>133760.43</v>
      </c>
      <c r="M820" s="932">
        <v>234080.76</v>
      </c>
      <c r="N820" s="932">
        <v>176186.27</v>
      </c>
      <c r="O820" s="932">
        <v>308325.98</v>
      </c>
      <c r="P820" s="932">
        <v>218326.1</v>
      </c>
      <c r="Q820" s="932">
        <v>382070.68</v>
      </c>
      <c r="R820" s="932">
        <v>245995.6</v>
      </c>
      <c r="S820" s="932">
        <v>430492.3</v>
      </c>
      <c r="T820" s="932">
        <v>273326.13</v>
      </c>
      <c r="U820" s="932">
        <v>478320.72</v>
      </c>
    </row>
    <row r="821" spans="1:21" ht="14.4">
      <c r="A821" s="931">
        <v>5</v>
      </c>
      <c r="B821" s="931" t="s">
        <v>273</v>
      </c>
      <c r="C821" s="931" t="s">
        <v>274</v>
      </c>
      <c r="D821" s="931" t="s">
        <v>489</v>
      </c>
      <c r="E821" s="931" t="s">
        <v>1085</v>
      </c>
      <c r="F821" s="931">
        <v>4</v>
      </c>
      <c r="G821" s="931" t="s">
        <v>23</v>
      </c>
      <c r="H821" s="932">
        <v>87921.45</v>
      </c>
      <c r="I821" s="932">
        <v>140674.32999999999</v>
      </c>
      <c r="J821" s="932">
        <v>123090.04</v>
      </c>
      <c r="K821" s="932">
        <v>196944.06</v>
      </c>
      <c r="L821" s="932">
        <v>158258.62</v>
      </c>
      <c r="M821" s="932">
        <v>253213.79</v>
      </c>
      <c r="N821" s="932">
        <v>211011.49</v>
      </c>
      <c r="O821" s="932">
        <v>337618.39</v>
      </c>
      <c r="P821" s="932">
        <v>263764.36</v>
      </c>
      <c r="Q821" s="932">
        <v>422022.99</v>
      </c>
      <c r="R821" s="932">
        <v>298932.95</v>
      </c>
      <c r="S821" s="932">
        <v>478292.72</v>
      </c>
      <c r="T821" s="932">
        <v>334101.53000000003</v>
      </c>
      <c r="U821" s="932">
        <v>534562.44999999995</v>
      </c>
    </row>
    <row r="822" spans="1:21" ht="14.4">
      <c r="A822" s="931">
        <v>5</v>
      </c>
      <c r="B822" s="931" t="s">
        <v>273</v>
      </c>
      <c r="C822" s="931" t="s">
        <v>274</v>
      </c>
      <c r="D822" s="931" t="s">
        <v>489</v>
      </c>
      <c r="E822" s="931" t="s">
        <v>1086</v>
      </c>
      <c r="F822" s="931">
        <v>1</v>
      </c>
      <c r="G822" s="931" t="s">
        <v>171</v>
      </c>
      <c r="H822" s="932">
        <v>105078.22</v>
      </c>
      <c r="I822" s="932">
        <v>183886.89</v>
      </c>
      <c r="J822" s="932">
        <v>136035.26</v>
      </c>
      <c r="K822" s="932">
        <v>238061.7</v>
      </c>
      <c r="L822" s="932">
        <v>162832.85999999999</v>
      </c>
      <c r="M822" s="932">
        <v>284957.5</v>
      </c>
      <c r="N822" s="932">
        <v>194226.58</v>
      </c>
      <c r="O822" s="932">
        <v>339896.52</v>
      </c>
      <c r="P822" s="932">
        <v>228953.65</v>
      </c>
      <c r="Q822" s="932">
        <v>400668.88</v>
      </c>
      <c r="R822" s="932">
        <v>251001.24</v>
      </c>
      <c r="S822" s="932">
        <v>439252.18</v>
      </c>
      <c r="T822" s="932">
        <v>271705.65000000002</v>
      </c>
      <c r="U822" s="932">
        <v>475484.89</v>
      </c>
    </row>
    <row r="823" spans="1:21" ht="14.4">
      <c r="A823" s="931">
        <v>5</v>
      </c>
      <c r="B823" s="931" t="s">
        <v>273</v>
      </c>
      <c r="C823" s="931" t="s">
        <v>274</v>
      </c>
      <c r="D823" s="931" t="s">
        <v>489</v>
      </c>
      <c r="E823" s="931" t="s">
        <v>1086</v>
      </c>
      <c r="F823" s="931">
        <v>2</v>
      </c>
      <c r="G823" s="931" t="s">
        <v>21</v>
      </c>
      <c r="H823" s="932">
        <v>90001.02</v>
      </c>
      <c r="I823" s="932">
        <v>157501.78</v>
      </c>
      <c r="J823" s="932">
        <v>117652.39</v>
      </c>
      <c r="K823" s="932">
        <v>205891.68</v>
      </c>
      <c r="L823" s="932">
        <v>142701.6</v>
      </c>
      <c r="M823" s="932">
        <v>249727.8</v>
      </c>
      <c r="N823" s="932">
        <v>174395.89</v>
      </c>
      <c r="O823" s="932">
        <v>305192.81</v>
      </c>
      <c r="P823" s="932">
        <v>207003.49</v>
      </c>
      <c r="Q823" s="932">
        <v>362256.11</v>
      </c>
      <c r="R823" s="932">
        <v>227762.8</v>
      </c>
      <c r="S823" s="932">
        <v>398584.9</v>
      </c>
      <c r="T823" s="932">
        <v>247207.51</v>
      </c>
      <c r="U823" s="932">
        <v>432613.14</v>
      </c>
    </row>
    <row r="824" spans="1:21" ht="14.4">
      <c r="A824" s="931">
        <v>5</v>
      </c>
      <c r="B824" s="931" t="s">
        <v>273</v>
      </c>
      <c r="C824" s="931" t="s">
        <v>274</v>
      </c>
      <c r="D824" s="931" t="s">
        <v>489</v>
      </c>
      <c r="E824" s="931" t="s">
        <v>1086</v>
      </c>
      <c r="F824" s="931">
        <v>3</v>
      </c>
      <c r="G824" s="931" t="s">
        <v>46</v>
      </c>
      <c r="H824" s="932">
        <v>78722.38</v>
      </c>
      <c r="I824" s="932">
        <v>137764.17000000001</v>
      </c>
      <c r="J824" s="932">
        <v>107387.01</v>
      </c>
      <c r="K824" s="932">
        <v>187927.28</v>
      </c>
      <c r="L824" s="932">
        <v>135839.29</v>
      </c>
      <c r="M824" s="932">
        <v>237718.76</v>
      </c>
      <c r="N824" s="932">
        <v>178897.49</v>
      </c>
      <c r="O824" s="932">
        <v>313070.62</v>
      </c>
      <c r="P824" s="932">
        <v>221661.67</v>
      </c>
      <c r="Q824" s="932">
        <v>387907.92</v>
      </c>
      <c r="R824" s="932">
        <v>249735.52</v>
      </c>
      <c r="S824" s="932">
        <v>437037.16</v>
      </c>
      <c r="T824" s="932">
        <v>277460.89</v>
      </c>
      <c r="U824" s="932">
        <v>485556.55</v>
      </c>
    </row>
    <row r="825" spans="1:21" ht="14.4">
      <c r="A825" s="931">
        <v>5</v>
      </c>
      <c r="B825" s="931" t="s">
        <v>273</v>
      </c>
      <c r="C825" s="931" t="s">
        <v>274</v>
      </c>
      <c r="D825" s="931" t="s">
        <v>489</v>
      </c>
      <c r="E825" s="931" t="s">
        <v>1086</v>
      </c>
      <c r="F825" s="931">
        <v>4</v>
      </c>
      <c r="G825" s="931" t="s">
        <v>23</v>
      </c>
      <c r="H825" s="932">
        <v>89581.84</v>
      </c>
      <c r="I825" s="932">
        <v>143330.95000000001</v>
      </c>
      <c r="J825" s="932">
        <v>125414.58</v>
      </c>
      <c r="K825" s="932">
        <v>200663.33</v>
      </c>
      <c r="L825" s="932">
        <v>161247.32</v>
      </c>
      <c r="M825" s="932">
        <v>257995.72</v>
      </c>
      <c r="N825" s="932">
        <v>214996.43</v>
      </c>
      <c r="O825" s="932">
        <v>343994.29</v>
      </c>
      <c r="P825" s="932">
        <v>268745.53000000003</v>
      </c>
      <c r="Q825" s="932">
        <v>429992.86</v>
      </c>
      <c r="R825" s="932">
        <v>304578.27</v>
      </c>
      <c r="S825" s="932">
        <v>487325.24</v>
      </c>
      <c r="T825" s="932">
        <v>340411.01</v>
      </c>
      <c r="U825" s="932">
        <v>544657.62</v>
      </c>
    </row>
    <row r="826" spans="1:21" ht="14.4">
      <c r="A826" s="931">
        <v>5</v>
      </c>
      <c r="B826" s="931" t="s">
        <v>273</v>
      </c>
      <c r="C826" s="931" t="s">
        <v>274</v>
      </c>
      <c r="D826" s="931" t="s">
        <v>489</v>
      </c>
      <c r="E826" s="931" t="s">
        <v>275</v>
      </c>
      <c r="F826" s="931">
        <v>1</v>
      </c>
      <c r="G826" s="931" t="s">
        <v>171</v>
      </c>
      <c r="H826" s="932">
        <v>123271.5</v>
      </c>
      <c r="I826" s="932">
        <v>215725.13</v>
      </c>
      <c r="J826" s="932">
        <v>159498.92000000001</v>
      </c>
      <c r="K826" s="932">
        <v>279123.11</v>
      </c>
      <c r="L826" s="932">
        <v>190858</v>
      </c>
      <c r="M826" s="932">
        <v>334001.49</v>
      </c>
      <c r="N826" s="932">
        <v>227562.26</v>
      </c>
      <c r="O826" s="932">
        <v>398233.95</v>
      </c>
      <c r="P826" s="932">
        <v>268162.8</v>
      </c>
      <c r="Q826" s="932">
        <v>469284.9</v>
      </c>
      <c r="R826" s="932">
        <v>293938.8</v>
      </c>
      <c r="S826" s="932">
        <v>514392.91</v>
      </c>
      <c r="T826" s="932">
        <v>318108.39</v>
      </c>
      <c r="U826" s="932">
        <v>556689.68999999994</v>
      </c>
    </row>
    <row r="827" spans="1:21" ht="14.4">
      <c r="A827" s="931">
        <v>5</v>
      </c>
      <c r="B827" s="931" t="s">
        <v>273</v>
      </c>
      <c r="C827" s="931" t="s">
        <v>274</v>
      </c>
      <c r="D827" s="931" t="s">
        <v>489</v>
      </c>
      <c r="E827" s="931" t="s">
        <v>275</v>
      </c>
      <c r="F827" s="931">
        <v>2</v>
      </c>
      <c r="G827" s="931" t="s">
        <v>21</v>
      </c>
      <c r="H827" s="932">
        <v>106001.25</v>
      </c>
      <c r="I827" s="932">
        <v>185502.18</v>
      </c>
      <c r="J827" s="932">
        <v>138442.18</v>
      </c>
      <c r="K827" s="932">
        <v>242273.82</v>
      </c>
      <c r="L827" s="932">
        <v>167798.56</v>
      </c>
      <c r="M827" s="932">
        <v>293647.48</v>
      </c>
      <c r="N827" s="932">
        <v>204847.1</v>
      </c>
      <c r="O827" s="932">
        <v>358482.43</v>
      </c>
      <c r="P827" s="932">
        <v>243019.89</v>
      </c>
      <c r="Q827" s="932">
        <v>425284.81</v>
      </c>
      <c r="R827" s="932">
        <v>267320.21999999997</v>
      </c>
      <c r="S827" s="932">
        <v>467810.39</v>
      </c>
      <c r="T827" s="932">
        <v>290046.88</v>
      </c>
      <c r="U827" s="932">
        <v>507582.05</v>
      </c>
    </row>
    <row r="828" spans="1:21" ht="14.4">
      <c r="A828" s="931">
        <v>5</v>
      </c>
      <c r="B828" s="931" t="s">
        <v>273</v>
      </c>
      <c r="C828" s="931" t="s">
        <v>274</v>
      </c>
      <c r="D828" s="931" t="s">
        <v>489</v>
      </c>
      <c r="E828" s="931" t="s">
        <v>275</v>
      </c>
      <c r="F828" s="931">
        <v>3</v>
      </c>
      <c r="G828" s="931" t="s">
        <v>46</v>
      </c>
      <c r="H828" s="932">
        <v>93061.52</v>
      </c>
      <c r="I828" s="932">
        <v>162857.67000000001</v>
      </c>
      <c r="J828" s="932">
        <v>127051</v>
      </c>
      <c r="K828" s="932">
        <v>222339.25</v>
      </c>
      <c r="L828" s="932">
        <v>160797.24</v>
      </c>
      <c r="M828" s="932">
        <v>281395.15999999997</v>
      </c>
      <c r="N828" s="932">
        <v>211851.62</v>
      </c>
      <c r="O828" s="932">
        <v>370740.33</v>
      </c>
      <c r="P828" s="932">
        <v>262569.2</v>
      </c>
      <c r="Q828" s="932">
        <v>459496.11</v>
      </c>
      <c r="R828" s="932">
        <v>295881.96999999997</v>
      </c>
      <c r="S828" s="932">
        <v>517793.44</v>
      </c>
      <c r="T828" s="932">
        <v>328795.56</v>
      </c>
      <c r="U828" s="932">
        <v>575392.23</v>
      </c>
    </row>
    <row r="829" spans="1:21" ht="14.4">
      <c r="A829" s="931">
        <v>5</v>
      </c>
      <c r="B829" s="931" t="s">
        <v>273</v>
      </c>
      <c r="C829" s="931" t="s">
        <v>274</v>
      </c>
      <c r="D829" s="931" t="s">
        <v>489</v>
      </c>
      <c r="E829" s="931" t="s">
        <v>275</v>
      </c>
      <c r="F829" s="931">
        <v>4</v>
      </c>
      <c r="G829" s="931" t="s">
        <v>23</v>
      </c>
      <c r="H829" s="932">
        <v>105115.18</v>
      </c>
      <c r="I829" s="932">
        <v>168184.29</v>
      </c>
      <c r="J829" s="932">
        <v>147161.25</v>
      </c>
      <c r="K829" s="932">
        <v>235458.01</v>
      </c>
      <c r="L829" s="932">
        <v>189207.33</v>
      </c>
      <c r="M829" s="932">
        <v>302731.73</v>
      </c>
      <c r="N829" s="932">
        <v>252276.43</v>
      </c>
      <c r="O829" s="932">
        <v>403642.3</v>
      </c>
      <c r="P829" s="932">
        <v>315345.53999999998</v>
      </c>
      <c r="Q829" s="932">
        <v>504552.88</v>
      </c>
      <c r="R829" s="932">
        <v>357391.62</v>
      </c>
      <c r="S829" s="932">
        <v>571826.59</v>
      </c>
      <c r="T829" s="932">
        <v>399437.69</v>
      </c>
      <c r="U829" s="932">
        <v>639100.31000000006</v>
      </c>
    </row>
    <row r="830" spans="1:21" ht="14.4">
      <c r="A830" s="931">
        <v>5</v>
      </c>
      <c r="B830" s="931" t="s">
        <v>273</v>
      </c>
      <c r="C830" s="931" t="s">
        <v>274</v>
      </c>
      <c r="D830" s="931" t="s">
        <v>489</v>
      </c>
      <c r="E830" s="931" t="s">
        <v>1087</v>
      </c>
      <c r="F830" s="931">
        <v>1</v>
      </c>
      <c r="G830" s="931" t="s">
        <v>171</v>
      </c>
      <c r="H830" s="932">
        <v>104582.85</v>
      </c>
      <c r="I830" s="932">
        <v>183019.99</v>
      </c>
      <c r="J830" s="932">
        <v>135409.19</v>
      </c>
      <c r="K830" s="932">
        <v>236966.08</v>
      </c>
      <c r="L830" s="932">
        <v>162093.79</v>
      </c>
      <c r="M830" s="932">
        <v>283664.12</v>
      </c>
      <c r="N830" s="932">
        <v>193360.79</v>
      </c>
      <c r="O830" s="932">
        <v>338381.39</v>
      </c>
      <c r="P830" s="932">
        <v>227947.85</v>
      </c>
      <c r="Q830" s="932">
        <v>398908.73</v>
      </c>
      <c r="R830" s="932">
        <v>249906.64</v>
      </c>
      <c r="S830" s="932">
        <v>437336.63</v>
      </c>
      <c r="T830" s="932">
        <v>270533.81</v>
      </c>
      <c r="U830" s="932">
        <v>473434.17</v>
      </c>
    </row>
    <row r="831" spans="1:21" ht="14.4">
      <c r="A831" s="931">
        <v>5</v>
      </c>
      <c r="B831" s="931" t="s">
        <v>273</v>
      </c>
      <c r="C831" s="931" t="s">
        <v>274</v>
      </c>
      <c r="D831" s="931" t="s">
        <v>489</v>
      </c>
      <c r="E831" s="931" t="s">
        <v>1087</v>
      </c>
      <c r="F831" s="931">
        <v>2</v>
      </c>
      <c r="G831" s="931" t="s">
        <v>21</v>
      </c>
      <c r="H831" s="932">
        <v>89505.65</v>
      </c>
      <c r="I831" s="932">
        <v>156634.88</v>
      </c>
      <c r="J831" s="932">
        <v>117026.33</v>
      </c>
      <c r="K831" s="932">
        <v>204796.07</v>
      </c>
      <c r="L831" s="932">
        <v>141962.53</v>
      </c>
      <c r="M831" s="932">
        <v>248434.43</v>
      </c>
      <c r="N831" s="932">
        <v>173530.1</v>
      </c>
      <c r="O831" s="932">
        <v>303677.68</v>
      </c>
      <c r="P831" s="932">
        <v>205997.69</v>
      </c>
      <c r="Q831" s="932">
        <v>360495.96</v>
      </c>
      <c r="R831" s="932">
        <v>226668.2</v>
      </c>
      <c r="S831" s="932">
        <v>396669.35</v>
      </c>
      <c r="T831" s="932">
        <v>246035.66</v>
      </c>
      <c r="U831" s="932">
        <v>430562.41</v>
      </c>
    </row>
    <row r="832" spans="1:21" ht="14.4">
      <c r="A832" s="931">
        <v>5</v>
      </c>
      <c r="B832" s="931" t="s">
        <v>273</v>
      </c>
      <c r="C832" s="931" t="s">
        <v>274</v>
      </c>
      <c r="D832" s="931" t="s">
        <v>489</v>
      </c>
      <c r="E832" s="931" t="s">
        <v>1087</v>
      </c>
      <c r="F832" s="931">
        <v>3</v>
      </c>
      <c r="G832" s="931" t="s">
        <v>46</v>
      </c>
      <c r="H832" s="932">
        <v>78230.509999999995</v>
      </c>
      <c r="I832" s="932">
        <v>136903.4</v>
      </c>
      <c r="J832" s="932">
        <v>106698.4</v>
      </c>
      <c r="K832" s="932">
        <v>186722.2</v>
      </c>
      <c r="L832" s="932">
        <v>134953.93</v>
      </c>
      <c r="M832" s="932">
        <v>236169.37</v>
      </c>
      <c r="N832" s="932">
        <v>177717.01</v>
      </c>
      <c r="O832" s="932">
        <v>311004.77</v>
      </c>
      <c r="P832" s="932">
        <v>220186.06</v>
      </c>
      <c r="Q832" s="932">
        <v>385325.61</v>
      </c>
      <c r="R832" s="932">
        <v>248063.17</v>
      </c>
      <c r="S832" s="932">
        <v>434110.54</v>
      </c>
      <c r="T832" s="932">
        <v>275591.78999999998</v>
      </c>
      <c r="U832" s="932">
        <v>482285.63</v>
      </c>
    </row>
    <row r="833" spans="1:21" ht="14.4">
      <c r="A833" s="931">
        <v>5</v>
      </c>
      <c r="B833" s="931" t="s">
        <v>273</v>
      </c>
      <c r="C833" s="931" t="s">
        <v>274</v>
      </c>
      <c r="D833" s="931" t="s">
        <v>489</v>
      </c>
      <c r="E833" s="931" t="s">
        <v>1087</v>
      </c>
      <c r="F833" s="931">
        <v>4</v>
      </c>
      <c r="G833" s="931" t="s">
        <v>23</v>
      </c>
      <c r="H833" s="932">
        <v>89155.59</v>
      </c>
      <c r="I833" s="932">
        <v>142648.95000000001</v>
      </c>
      <c r="J833" s="932">
        <v>124817.83</v>
      </c>
      <c r="K833" s="932">
        <v>199708.53</v>
      </c>
      <c r="L833" s="932">
        <v>160480.07</v>
      </c>
      <c r="M833" s="932">
        <v>256768.12</v>
      </c>
      <c r="N833" s="932">
        <v>213973.43</v>
      </c>
      <c r="O833" s="932">
        <v>342357.49</v>
      </c>
      <c r="P833" s="932">
        <v>267466.78000000003</v>
      </c>
      <c r="Q833" s="932">
        <v>427946.86</v>
      </c>
      <c r="R833" s="932">
        <v>303129.02</v>
      </c>
      <c r="S833" s="932">
        <v>485006.44</v>
      </c>
      <c r="T833" s="932">
        <v>338791.26</v>
      </c>
      <c r="U833" s="932">
        <v>542066.02</v>
      </c>
    </row>
    <row r="834" spans="1:21" ht="14.4">
      <c r="A834" s="931">
        <v>5</v>
      </c>
      <c r="B834" s="931" t="s">
        <v>273</v>
      </c>
      <c r="C834" s="931" t="s">
        <v>274</v>
      </c>
      <c r="D834" s="931" t="s">
        <v>489</v>
      </c>
      <c r="E834" s="931" t="s">
        <v>276</v>
      </c>
      <c r="F834" s="931">
        <v>1</v>
      </c>
      <c r="G834" s="931" t="s">
        <v>171</v>
      </c>
      <c r="H834" s="932">
        <v>103592.11</v>
      </c>
      <c r="I834" s="932">
        <v>181286.2</v>
      </c>
      <c r="J834" s="932">
        <v>134157.06</v>
      </c>
      <c r="K834" s="932">
        <v>234774.85</v>
      </c>
      <c r="L834" s="932">
        <v>160615.64000000001</v>
      </c>
      <c r="M834" s="932">
        <v>281077.38</v>
      </c>
      <c r="N834" s="932">
        <v>191629.22</v>
      </c>
      <c r="O834" s="932">
        <v>335351.14</v>
      </c>
      <c r="P834" s="932">
        <v>225936.24</v>
      </c>
      <c r="Q834" s="932">
        <v>395388.42</v>
      </c>
      <c r="R834" s="932">
        <v>247717.45</v>
      </c>
      <c r="S834" s="932">
        <v>433505.53</v>
      </c>
      <c r="T834" s="932">
        <v>268190.12</v>
      </c>
      <c r="U834" s="932">
        <v>469332.72</v>
      </c>
    </row>
    <row r="835" spans="1:21" ht="14.4">
      <c r="A835" s="931">
        <v>5</v>
      </c>
      <c r="B835" s="931" t="s">
        <v>273</v>
      </c>
      <c r="C835" s="931" t="s">
        <v>274</v>
      </c>
      <c r="D835" s="931" t="s">
        <v>489</v>
      </c>
      <c r="E835" s="931" t="s">
        <v>276</v>
      </c>
      <c r="F835" s="931">
        <v>2</v>
      </c>
      <c r="G835" s="931" t="s">
        <v>21</v>
      </c>
      <c r="H835" s="932">
        <v>88514.91</v>
      </c>
      <c r="I835" s="932">
        <v>154901.09</v>
      </c>
      <c r="J835" s="932">
        <v>115774.19</v>
      </c>
      <c r="K835" s="932">
        <v>202604.84</v>
      </c>
      <c r="L835" s="932">
        <v>140484.39000000001</v>
      </c>
      <c r="M835" s="932">
        <v>245847.67999999999</v>
      </c>
      <c r="N835" s="932">
        <v>171798.53</v>
      </c>
      <c r="O835" s="932">
        <v>300647.43</v>
      </c>
      <c r="P835" s="932">
        <v>203986.09</v>
      </c>
      <c r="Q835" s="932">
        <v>356975.65</v>
      </c>
      <c r="R835" s="932">
        <v>224479</v>
      </c>
      <c r="S835" s="932">
        <v>392838.25</v>
      </c>
      <c r="T835" s="932">
        <v>243691.98</v>
      </c>
      <c r="U835" s="932">
        <v>426460.96</v>
      </c>
    </row>
    <row r="836" spans="1:21" ht="14.4">
      <c r="A836" s="931">
        <v>5</v>
      </c>
      <c r="B836" s="931" t="s">
        <v>273</v>
      </c>
      <c r="C836" s="931" t="s">
        <v>274</v>
      </c>
      <c r="D836" s="931" t="s">
        <v>489</v>
      </c>
      <c r="E836" s="931" t="s">
        <v>276</v>
      </c>
      <c r="F836" s="931">
        <v>3</v>
      </c>
      <c r="G836" s="931" t="s">
        <v>46</v>
      </c>
      <c r="H836" s="932">
        <v>77246.78</v>
      </c>
      <c r="I836" s="932">
        <v>135181.85999999999</v>
      </c>
      <c r="J836" s="932">
        <v>105321.17</v>
      </c>
      <c r="K836" s="932">
        <v>184312.04</v>
      </c>
      <c r="L836" s="932">
        <v>133183.20000000001</v>
      </c>
      <c r="M836" s="932">
        <v>233070.6</v>
      </c>
      <c r="N836" s="932">
        <v>175356.04</v>
      </c>
      <c r="O836" s="932">
        <v>306873.08</v>
      </c>
      <c r="P836" s="932">
        <v>217234.85</v>
      </c>
      <c r="Q836" s="932">
        <v>380160.99</v>
      </c>
      <c r="R836" s="932">
        <v>244718.46</v>
      </c>
      <c r="S836" s="932">
        <v>428257.31</v>
      </c>
      <c r="T836" s="932">
        <v>271853.59000000003</v>
      </c>
      <c r="U836" s="932">
        <v>475743.78</v>
      </c>
    </row>
    <row r="837" spans="1:21" ht="14.4">
      <c r="A837" s="931">
        <v>5</v>
      </c>
      <c r="B837" s="931" t="s">
        <v>273</v>
      </c>
      <c r="C837" s="931" t="s">
        <v>274</v>
      </c>
      <c r="D837" s="931" t="s">
        <v>489</v>
      </c>
      <c r="E837" s="931" t="s">
        <v>276</v>
      </c>
      <c r="F837" s="931">
        <v>4</v>
      </c>
      <c r="G837" s="931" t="s">
        <v>23</v>
      </c>
      <c r="H837" s="932">
        <v>88303.1</v>
      </c>
      <c r="I837" s="932">
        <v>141284.95000000001</v>
      </c>
      <c r="J837" s="932">
        <v>123624.33</v>
      </c>
      <c r="K837" s="932">
        <v>197798.94</v>
      </c>
      <c r="L837" s="932">
        <v>158945.57</v>
      </c>
      <c r="M837" s="932">
        <v>254312.92</v>
      </c>
      <c r="N837" s="932">
        <v>211927.43</v>
      </c>
      <c r="O837" s="932">
        <v>339083.89</v>
      </c>
      <c r="P837" s="932">
        <v>264909.28999999998</v>
      </c>
      <c r="Q837" s="932">
        <v>423854.86</v>
      </c>
      <c r="R837" s="932">
        <v>300230.52</v>
      </c>
      <c r="S837" s="932">
        <v>480368.85</v>
      </c>
      <c r="T837" s="932">
        <v>335551.76</v>
      </c>
      <c r="U837" s="932">
        <v>536882.82999999996</v>
      </c>
    </row>
    <row r="838" spans="1:21" ht="14.4">
      <c r="A838" s="931">
        <v>5</v>
      </c>
      <c r="B838" s="931" t="s">
        <v>273</v>
      </c>
      <c r="C838" s="931" t="s">
        <v>274</v>
      </c>
      <c r="D838" s="931" t="s">
        <v>489</v>
      </c>
      <c r="E838" s="931" t="s">
        <v>1088</v>
      </c>
      <c r="F838" s="931">
        <v>1</v>
      </c>
      <c r="G838" s="931" t="s">
        <v>171</v>
      </c>
      <c r="H838" s="932">
        <v>103609.04</v>
      </c>
      <c r="I838" s="932">
        <v>181315.82</v>
      </c>
      <c r="J838" s="932">
        <v>134119.66</v>
      </c>
      <c r="K838" s="932">
        <v>234709.4</v>
      </c>
      <c r="L838" s="932">
        <v>160530.71</v>
      </c>
      <c r="M838" s="932">
        <v>280928.73</v>
      </c>
      <c r="N838" s="932">
        <v>191466.53</v>
      </c>
      <c r="O838" s="932">
        <v>335066.43</v>
      </c>
      <c r="P838" s="932">
        <v>225686.94</v>
      </c>
      <c r="Q838" s="932">
        <v>394952.14</v>
      </c>
      <c r="R838" s="932">
        <v>247412.78</v>
      </c>
      <c r="S838" s="932">
        <v>432972.36</v>
      </c>
      <c r="T838" s="932">
        <v>267809.56</v>
      </c>
      <c r="U838" s="932">
        <v>468666.73</v>
      </c>
    </row>
    <row r="839" spans="1:21" ht="14.4">
      <c r="A839" s="931">
        <v>5</v>
      </c>
      <c r="B839" s="931" t="s">
        <v>273</v>
      </c>
      <c r="C839" s="931" t="s">
        <v>274</v>
      </c>
      <c r="D839" s="931" t="s">
        <v>489</v>
      </c>
      <c r="E839" s="931" t="s">
        <v>1088</v>
      </c>
      <c r="F839" s="931">
        <v>2</v>
      </c>
      <c r="G839" s="931" t="s">
        <v>21</v>
      </c>
      <c r="H839" s="932">
        <v>88805.97</v>
      </c>
      <c r="I839" s="932">
        <v>155410.44</v>
      </c>
      <c r="J839" s="932">
        <v>116071.03</v>
      </c>
      <c r="K839" s="932">
        <v>203124.29</v>
      </c>
      <c r="L839" s="932">
        <v>140765.47</v>
      </c>
      <c r="M839" s="932">
        <v>246339.58</v>
      </c>
      <c r="N839" s="932">
        <v>171996.4</v>
      </c>
      <c r="O839" s="932">
        <v>300993.7</v>
      </c>
      <c r="P839" s="932">
        <v>204135.87</v>
      </c>
      <c r="Q839" s="932">
        <v>357237.78</v>
      </c>
      <c r="R839" s="932">
        <v>224596.85</v>
      </c>
      <c r="S839" s="932">
        <v>393044.49</v>
      </c>
      <c r="T839" s="932">
        <v>243756.84</v>
      </c>
      <c r="U839" s="932">
        <v>426574.46</v>
      </c>
    </row>
    <row r="840" spans="1:21" ht="14.4">
      <c r="A840" s="931">
        <v>5</v>
      </c>
      <c r="B840" s="931" t="s">
        <v>273</v>
      </c>
      <c r="C840" s="931" t="s">
        <v>274</v>
      </c>
      <c r="D840" s="931" t="s">
        <v>489</v>
      </c>
      <c r="E840" s="931" t="s">
        <v>1088</v>
      </c>
      <c r="F840" s="931">
        <v>3</v>
      </c>
      <c r="G840" s="931" t="s">
        <v>46</v>
      </c>
      <c r="H840" s="932">
        <v>77729.279999999999</v>
      </c>
      <c r="I840" s="932">
        <v>136026.23999999999</v>
      </c>
      <c r="J840" s="932">
        <v>106048.02</v>
      </c>
      <c r="K840" s="932">
        <v>185584.03</v>
      </c>
      <c r="L840" s="932">
        <v>134158.26999999999</v>
      </c>
      <c r="M840" s="932">
        <v>234776.97</v>
      </c>
      <c r="N840" s="932">
        <v>176696.52</v>
      </c>
      <c r="O840" s="932">
        <v>309218.90999999997</v>
      </c>
      <c r="P840" s="932">
        <v>218946.09</v>
      </c>
      <c r="Q840" s="932">
        <v>383155.66</v>
      </c>
      <c r="R840" s="932">
        <v>246684.79</v>
      </c>
      <c r="S840" s="932">
        <v>431698.38</v>
      </c>
      <c r="T840" s="932">
        <v>274081.34999999998</v>
      </c>
      <c r="U840" s="932">
        <v>479642.36</v>
      </c>
    </row>
    <row r="841" spans="1:21" ht="14.4">
      <c r="A841" s="931">
        <v>5</v>
      </c>
      <c r="B841" s="931" t="s">
        <v>273</v>
      </c>
      <c r="C841" s="931" t="s">
        <v>274</v>
      </c>
      <c r="D841" s="931" t="s">
        <v>489</v>
      </c>
      <c r="E841" s="931" t="s">
        <v>1088</v>
      </c>
      <c r="F841" s="931">
        <v>4</v>
      </c>
      <c r="G841" s="931" t="s">
        <v>23</v>
      </c>
      <c r="H841" s="932">
        <v>88332.83</v>
      </c>
      <c r="I841" s="932">
        <v>141332.54</v>
      </c>
      <c r="J841" s="932">
        <v>123665.97</v>
      </c>
      <c r="K841" s="932">
        <v>197865.55</v>
      </c>
      <c r="L841" s="932">
        <v>158999.1</v>
      </c>
      <c r="M841" s="932">
        <v>254398.57</v>
      </c>
      <c r="N841" s="932">
        <v>211998.8</v>
      </c>
      <c r="O841" s="932">
        <v>339198.09</v>
      </c>
      <c r="P841" s="932">
        <v>264998.5</v>
      </c>
      <c r="Q841" s="932">
        <v>423997.61</v>
      </c>
      <c r="R841" s="932">
        <v>300331.64</v>
      </c>
      <c r="S841" s="932">
        <v>480530.63</v>
      </c>
      <c r="T841" s="932">
        <v>335664.77</v>
      </c>
      <c r="U841" s="932">
        <v>537063.64</v>
      </c>
    </row>
    <row r="842" spans="1:21" ht="14.4">
      <c r="A842" s="931">
        <v>5</v>
      </c>
      <c r="B842" s="931" t="s">
        <v>273</v>
      </c>
      <c r="C842" s="931" t="s">
        <v>274</v>
      </c>
      <c r="D842" s="931" t="s">
        <v>489</v>
      </c>
      <c r="E842" s="931" t="s">
        <v>1089</v>
      </c>
      <c r="F842" s="931">
        <v>1</v>
      </c>
      <c r="G842" s="931" t="s">
        <v>171</v>
      </c>
      <c r="H842" s="932">
        <v>120820.04</v>
      </c>
      <c r="I842" s="932">
        <v>211435.07</v>
      </c>
      <c r="J842" s="932">
        <v>156312.49</v>
      </c>
      <c r="K842" s="932">
        <v>273546.84999999998</v>
      </c>
      <c r="L842" s="932">
        <v>187035.24</v>
      </c>
      <c r="M842" s="932">
        <v>327311.65999999997</v>
      </c>
      <c r="N842" s="932">
        <v>222989.29</v>
      </c>
      <c r="O842" s="932">
        <v>390231.25</v>
      </c>
      <c r="P842" s="932">
        <v>262759.83</v>
      </c>
      <c r="Q842" s="932">
        <v>459829.7</v>
      </c>
      <c r="R842" s="932">
        <v>288008.8</v>
      </c>
      <c r="S842" s="932">
        <v>504015.41</v>
      </c>
      <c r="T842" s="932">
        <v>311678.33</v>
      </c>
      <c r="U842" s="932">
        <v>545437.09</v>
      </c>
    </row>
    <row r="843" spans="1:21" ht="14.4">
      <c r="A843" s="931">
        <v>5</v>
      </c>
      <c r="B843" s="931" t="s">
        <v>273</v>
      </c>
      <c r="C843" s="931" t="s">
        <v>274</v>
      </c>
      <c r="D843" s="931" t="s">
        <v>489</v>
      </c>
      <c r="E843" s="931" t="s">
        <v>1089</v>
      </c>
      <c r="F843" s="931">
        <v>2</v>
      </c>
      <c r="G843" s="931" t="s">
        <v>21</v>
      </c>
      <c r="H843" s="932">
        <v>103960.99</v>
      </c>
      <c r="I843" s="932">
        <v>181931.72</v>
      </c>
      <c r="J843" s="932">
        <v>135757.1</v>
      </c>
      <c r="K843" s="932">
        <v>237574.93</v>
      </c>
      <c r="L843" s="932">
        <v>164524.82999999999</v>
      </c>
      <c r="M843" s="932">
        <v>287918.46000000002</v>
      </c>
      <c r="N843" s="932">
        <v>200814.97</v>
      </c>
      <c r="O843" s="932">
        <v>351426.2</v>
      </c>
      <c r="P843" s="932">
        <v>238215.57</v>
      </c>
      <c r="Q843" s="932">
        <v>416877.24</v>
      </c>
      <c r="R843" s="932">
        <v>262024</v>
      </c>
      <c r="S843" s="932">
        <v>458542</v>
      </c>
      <c r="T843" s="932">
        <v>284284.95</v>
      </c>
      <c r="U843" s="932">
        <v>497498.67</v>
      </c>
    </row>
    <row r="844" spans="1:21" ht="14.4">
      <c r="A844" s="931">
        <v>5</v>
      </c>
      <c r="B844" s="931" t="s">
        <v>273</v>
      </c>
      <c r="C844" s="931" t="s">
        <v>274</v>
      </c>
      <c r="D844" s="931" t="s">
        <v>489</v>
      </c>
      <c r="E844" s="931" t="s">
        <v>1089</v>
      </c>
      <c r="F844" s="931">
        <v>3</v>
      </c>
      <c r="G844" s="931" t="s">
        <v>46</v>
      </c>
      <c r="H844" s="932">
        <v>91325.93</v>
      </c>
      <c r="I844" s="932">
        <v>159820.38</v>
      </c>
      <c r="J844" s="932">
        <v>124698.2</v>
      </c>
      <c r="K844" s="932">
        <v>218221.85</v>
      </c>
      <c r="L844" s="932">
        <v>157833.01999999999</v>
      </c>
      <c r="M844" s="932">
        <v>276207.78000000003</v>
      </c>
      <c r="N844" s="932">
        <v>207959.91</v>
      </c>
      <c r="O844" s="932">
        <v>363929.85</v>
      </c>
      <c r="P844" s="932">
        <v>257758.03</v>
      </c>
      <c r="Q844" s="932">
        <v>451076.56</v>
      </c>
      <c r="R844" s="932">
        <v>290469.7</v>
      </c>
      <c r="S844" s="932">
        <v>508321.97</v>
      </c>
      <c r="T844" s="932">
        <v>322791.7</v>
      </c>
      <c r="U844" s="932">
        <v>564885.47</v>
      </c>
    </row>
    <row r="845" spans="1:21" ht="14.4">
      <c r="A845" s="931">
        <v>5</v>
      </c>
      <c r="B845" s="931" t="s">
        <v>273</v>
      </c>
      <c r="C845" s="931" t="s">
        <v>274</v>
      </c>
      <c r="D845" s="931" t="s">
        <v>489</v>
      </c>
      <c r="E845" s="931" t="s">
        <v>1089</v>
      </c>
      <c r="F845" s="931">
        <v>4</v>
      </c>
      <c r="G845" s="931" t="s">
        <v>23</v>
      </c>
      <c r="H845" s="932">
        <v>103028.54</v>
      </c>
      <c r="I845" s="932">
        <v>164845.67000000001</v>
      </c>
      <c r="J845" s="932">
        <v>144239.96</v>
      </c>
      <c r="K845" s="932">
        <v>230783.94</v>
      </c>
      <c r="L845" s="932">
        <v>185451.38</v>
      </c>
      <c r="M845" s="932">
        <v>296722.2</v>
      </c>
      <c r="N845" s="932">
        <v>247268.5</v>
      </c>
      <c r="O845" s="932">
        <v>395629.61</v>
      </c>
      <c r="P845" s="932">
        <v>309085.63</v>
      </c>
      <c r="Q845" s="932">
        <v>494537.01</v>
      </c>
      <c r="R845" s="932">
        <v>350297.04</v>
      </c>
      <c r="S845" s="932">
        <v>560475.28</v>
      </c>
      <c r="T845" s="932">
        <v>391508.46</v>
      </c>
      <c r="U845" s="932">
        <v>626413.54</v>
      </c>
    </row>
    <row r="846" spans="1:21" ht="14.4">
      <c r="A846" s="931">
        <v>5</v>
      </c>
      <c r="B846" s="931" t="s">
        <v>273</v>
      </c>
      <c r="C846" s="931" t="s">
        <v>274</v>
      </c>
      <c r="D846" s="931" t="s">
        <v>489</v>
      </c>
      <c r="E846" s="931" t="s">
        <v>1090</v>
      </c>
      <c r="F846" s="931">
        <v>1</v>
      </c>
      <c r="G846" s="931" t="s">
        <v>171</v>
      </c>
      <c r="H846" s="932">
        <v>119300.08</v>
      </c>
      <c r="I846" s="932">
        <v>208775.13</v>
      </c>
      <c r="J846" s="932">
        <v>154509.09</v>
      </c>
      <c r="K846" s="932">
        <v>270390.90000000002</v>
      </c>
      <c r="L846" s="932">
        <v>184987.9</v>
      </c>
      <c r="M846" s="932">
        <v>323728.82</v>
      </c>
      <c r="N846" s="932">
        <v>220717.3</v>
      </c>
      <c r="O846" s="932">
        <v>386255.27</v>
      </c>
      <c r="P846" s="932">
        <v>260241.03</v>
      </c>
      <c r="Q846" s="932">
        <v>455421.8</v>
      </c>
      <c r="R846" s="932">
        <v>285334.33</v>
      </c>
      <c r="S846" s="932">
        <v>499335.08</v>
      </c>
      <c r="T846" s="932">
        <v>308923.92</v>
      </c>
      <c r="U846" s="932">
        <v>540616.86</v>
      </c>
    </row>
    <row r="847" spans="1:21" ht="14.4">
      <c r="A847" s="931">
        <v>5</v>
      </c>
      <c r="B847" s="931" t="s">
        <v>273</v>
      </c>
      <c r="C847" s="931" t="s">
        <v>274</v>
      </c>
      <c r="D847" s="931" t="s">
        <v>489</v>
      </c>
      <c r="E847" s="931" t="s">
        <v>1090</v>
      </c>
      <c r="F847" s="931">
        <v>2</v>
      </c>
      <c r="G847" s="931" t="s">
        <v>21</v>
      </c>
      <c r="H847" s="932">
        <v>101892.76</v>
      </c>
      <c r="I847" s="932">
        <v>178312.32000000001</v>
      </c>
      <c r="J847" s="932">
        <v>133285.24</v>
      </c>
      <c r="K847" s="932">
        <v>233249.16</v>
      </c>
      <c r="L847" s="932">
        <v>161745.45000000001</v>
      </c>
      <c r="M847" s="932">
        <v>283054.53000000003</v>
      </c>
      <c r="N847" s="932">
        <v>197821.86</v>
      </c>
      <c r="O847" s="932">
        <v>346188.26</v>
      </c>
      <c r="P847" s="932">
        <v>234898.58</v>
      </c>
      <c r="Q847" s="932">
        <v>411072.51</v>
      </c>
      <c r="R847" s="932">
        <v>258504.49</v>
      </c>
      <c r="S847" s="932">
        <v>452382.86</v>
      </c>
      <c r="T847" s="932">
        <v>280639.7</v>
      </c>
      <c r="U847" s="932">
        <v>491119.47</v>
      </c>
    </row>
    <row r="848" spans="1:21" ht="14.4">
      <c r="A848" s="931">
        <v>5</v>
      </c>
      <c r="B848" s="931" t="s">
        <v>273</v>
      </c>
      <c r="C848" s="931" t="s">
        <v>274</v>
      </c>
      <c r="D848" s="931" t="s">
        <v>489</v>
      </c>
      <c r="E848" s="931" t="s">
        <v>1090</v>
      </c>
      <c r="F848" s="931">
        <v>3</v>
      </c>
      <c r="G848" s="931" t="s">
        <v>46</v>
      </c>
      <c r="H848" s="932">
        <v>88885.32</v>
      </c>
      <c r="I848" s="932">
        <v>155549.31</v>
      </c>
      <c r="J848" s="932">
        <v>121178.64</v>
      </c>
      <c r="K848" s="932">
        <v>212062.62</v>
      </c>
      <c r="L848" s="932">
        <v>153226.79</v>
      </c>
      <c r="M848" s="932">
        <v>268146.88</v>
      </c>
      <c r="N848" s="932">
        <v>201737.5</v>
      </c>
      <c r="O848" s="932">
        <v>353040.62</v>
      </c>
      <c r="P848" s="932">
        <v>249908.73</v>
      </c>
      <c r="Q848" s="932">
        <v>437340.28</v>
      </c>
      <c r="R848" s="932">
        <v>281519.96000000002</v>
      </c>
      <c r="S848" s="932">
        <v>492659.94</v>
      </c>
      <c r="T848" s="932">
        <v>312728.86</v>
      </c>
      <c r="U848" s="932">
        <v>547275.51</v>
      </c>
    </row>
    <row r="849" spans="1:21" ht="14.4">
      <c r="A849" s="931">
        <v>5</v>
      </c>
      <c r="B849" s="931" t="s">
        <v>273</v>
      </c>
      <c r="C849" s="931" t="s">
        <v>274</v>
      </c>
      <c r="D849" s="931" t="s">
        <v>489</v>
      </c>
      <c r="E849" s="931" t="s">
        <v>1090</v>
      </c>
      <c r="F849" s="931">
        <v>4</v>
      </c>
      <c r="G849" s="931" t="s">
        <v>23</v>
      </c>
      <c r="H849" s="932">
        <v>101690.31</v>
      </c>
      <c r="I849" s="932">
        <v>162704.5</v>
      </c>
      <c r="J849" s="932">
        <v>142366.43</v>
      </c>
      <c r="K849" s="932">
        <v>227786.3</v>
      </c>
      <c r="L849" s="932">
        <v>183042.56</v>
      </c>
      <c r="M849" s="932">
        <v>292868.09999999998</v>
      </c>
      <c r="N849" s="932">
        <v>244056.74</v>
      </c>
      <c r="O849" s="932">
        <v>390490.79</v>
      </c>
      <c r="P849" s="932">
        <v>305070.93</v>
      </c>
      <c r="Q849" s="932">
        <v>488113.49</v>
      </c>
      <c r="R849" s="932">
        <v>345747.05</v>
      </c>
      <c r="S849" s="932">
        <v>553195.29</v>
      </c>
      <c r="T849" s="932">
        <v>386423.18</v>
      </c>
      <c r="U849" s="932">
        <v>618277.09</v>
      </c>
    </row>
    <row r="850" spans="1:21" ht="14.4">
      <c r="A850" s="931">
        <v>5</v>
      </c>
      <c r="B850" s="931" t="s">
        <v>273</v>
      </c>
      <c r="C850" s="931" t="s">
        <v>274</v>
      </c>
      <c r="D850" s="931" t="s">
        <v>489</v>
      </c>
      <c r="E850" s="931" t="s">
        <v>1091</v>
      </c>
      <c r="F850" s="931">
        <v>1</v>
      </c>
      <c r="G850" s="931" t="s">
        <v>171</v>
      </c>
      <c r="H850" s="932">
        <v>106555.87</v>
      </c>
      <c r="I850" s="932">
        <v>186472.77</v>
      </c>
      <c r="J850" s="932">
        <v>137932.15</v>
      </c>
      <c r="K850" s="932">
        <v>241381.27</v>
      </c>
      <c r="L850" s="932">
        <v>165092.54</v>
      </c>
      <c r="M850" s="932">
        <v>288911.94</v>
      </c>
      <c r="N850" s="932">
        <v>196905.29</v>
      </c>
      <c r="O850" s="932">
        <v>344584.25</v>
      </c>
      <c r="P850" s="932">
        <v>232095.71</v>
      </c>
      <c r="Q850" s="932">
        <v>406167.48</v>
      </c>
      <c r="R850" s="932">
        <v>254437.37</v>
      </c>
      <c r="S850" s="932">
        <v>445265.41</v>
      </c>
      <c r="T850" s="932">
        <v>275411.46000000002</v>
      </c>
      <c r="U850" s="932">
        <v>481970.06</v>
      </c>
    </row>
    <row r="851" spans="1:21" ht="14.4">
      <c r="A851" s="931">
        <v>5</v>
      </c>
      <c r="B851" s="931" t="s">
        <v>273</v>
      </c>
      <c r="C851" s="931" t="s">
        <v>274</v>
      </c>
      <c r="D851" s="931" t="s">
        <v>489</v>
      </c>
      <c r="E851" s="931" t="s">
        <v>1091</v>
      </c>
      <c r="F851" s="931">
        <v>2</v>
      </c>
      <c r="G851" s="931" t="s">
        <v>21</v>
      </c>
      <c r="H851" s="932">
        <v>91341.6</v>
      </c>
      <c r="I851" s="932">
        <v>159847.79</v>
      </c>
      <c r="J851" s="932">
        <v>119382.17</v>
      </c>
      <c r="K851" s="932">
        <v>208918.8</v>
      </c>
      <c r="L851" s="932">
        <v>144778.26999999999</v>
      </c>
      <c r="M851" s="932">
        <v>253361.97</v>
      </c>
      <c r="N851" s="932">
        <v>176894.32</v>
      </c>
      <c r="O851" s="932">
        <v>309565.06</v>
      </c>
      <c r="P851" s="932">
        <v>209946</v>
      </c>
      <c r="Q851" s="932">
        <v>367405.5</v>
      </c>
      <c r="R851" s="932">
        <v>230987.67</v>
      </c>
      <c r="S851" s="932">
        <v>404228.43</v>
      </c>
      <c r="T851" s="932">
        <v>250690.61</v>
      </c>
      <c r="U851" s="932">
        <v>438708.56</v>
      </c>
    </row>
    <row r="852" spans="1:21" ht="14.4">
      <c r="A852" s="931">
        <v>5</v>
      </c>
      <c r="B852" s="931" t="s">
        <v>273</v>
      </c>
      <c r="C852" s="931" t="s">
        <v>274</v>
      </c>
      <c r="D852" s="931" t="s">
        <v>489</v>
      </c>
      <c r="E852" s="931" t="s">
        <v>1091</v>
      </c>
      <c r="F852" s="931">
        <v>3</v>
      </c>
      <c r="G852" s="931" t="s">
        <v>46</v>
      </c>
      <c r="H852" s="932">
        <v>79956.740000000005</v>
      </c>
      <c r="I852" s="932">
        <v>139924.29</v>
      </c>
      <c r="J852" s="932">
        <v>109089.44</v>
      </c>
      <c r="K852" s="932">
        <v>190906.51</v>
      </c>
      <c r="L852" s="932">
        <v>138007.85</v>
      </c>
      <c r="M852" s="932">
        <v>241513.73</v>
      </c>
      <c r="N852" s="932">
        <v>181768.71</v>
      </c>
      <c r="O852" s="932">
        <v>318095.24</v>
      </c>
      <c r="P852" s="932">
        <v>225232.87</v>
      </c>
      <c r="Q852" s="932">
        <v>394157.51</v>
      </c>
      <c r="R852" s="932">
        <v>253769.41</v>
      </c>
      <c r="S852" s="932">
        <v>444096.47</v>
      </c>
      <c r="T852" s="932">
        <v>281954.31</v>
      </c>
      <c r="U852" s="932">
        <v>493420.04</v>
      </c>
    </row>
    <row r="853" spans="1:21" ht="14.4">
      <c r="A853" s="931">
        <v>5</v>
      </c>
      <c r="B853" s="931" t="s">
        <v>273</v>
      </c>
      <c r="C853" s="931" t="s">
        <v>274</v>
      </c>
      <c r="D853" s="931" t="s">
        <v>489</v>
      </c>
      <c r="E853" s="931" t="s">
        <v>1091</v>
      </c>
      <c r="F853" s="931">
        <v>4</v>
      </c>
      <c r="G853" s="931" t="s">
        <v>23</v>
      </c>
      <c r="H853" s="932">
        <v>90845.72</v>
      </c>
      <c r="I853" s="932">
        <v>145353.16</v>
      </c>
      <c r="J853" s="932">
        <v>127184.01</v>
      </c>
      <c r="K853" s="932">
        <v>203494.42</v>
      </c>
      <c r="L853" s="932">
        <v>163522.29999999999</v>
      </c>
      <c r="M853" s="932">
        <v>261635.69</v>
      </c>
      <c r="N853" s="932">
        <v>218029.74</v>
      </c>
      <c r="O853" s="932">
        <v>348847.58</v>
      </c>
      <c r="P853" s="932">
        <v>272537.17</v>
      </c>
      <c r="Q853" s="932">
        <v>436059.48</v>
      </c>
      <c r="R853" s="932">
        <v>308875.46000000002</v>
      </c>
      <c r="S853" s="932">
        <v>494200.74</v>
      </c>
      <c r="T853" s="932">
        <v>345213.75</v>
      </c>
      <c r="U853" s="932">
        <v>552342.01</v>
      </c>
    </row>
    <row r="854" spans="1:21" ht="14.4">
      <c r="A854" s="931">
        <v>5</v>
      </c>
      <c r="B854" s="931" t="s">
        <v>273</v>
      </c>
      <c r="C854" s="931" t="s">
        <v>274</v>
      </c>
      <c r="D854" s="931" t="s">
        <v>489</v>
      </c>
      <c r="E854" s="931" t="s">
        <v>1092</v>
      </c>
      <c r="F854" s="931">
        <v>1</v>
      </c>
      <c r="G854" s="931" t="s">
        <v>171</v>
      </c>
      <c r="H854" s="932">
        <v>106043.57</v>
      </c>
      <c r="I854" s="932">
        <v>185576.25</v>
      </c>
      <c r="J854" s="932">
        <v>137343.49</v>
      </c>
      <c r="K854" s="932">
        <v>240351.11</v>
      </c>
      <c r="L854" s="932">
        <v>164438.39999999999</v>
      </c>
      <c r="M854" s="932">
        <v>287767.21000000002</v>
      </c>
      <c r="N854" s="932">
        <v>196202.19</v>
      </c>
      <c r="O854" s="932">
        <v>343353.83</v>
      </c>
      <c r="P854" s="932">
        <v>231339.21</v>
      </c>
      <c r="Q854" s="932">
        <v>404843.62</v>
      </c>
      <c r="R854" s="932">
        <v>253647.44</v>
      </c>
      <c r="S854" s="932">
        <v>443883.03</v>
      </c>
      <c r="T854" s="932">
        <v>274620.18</v>
      </c>
      <c r="U854" s="932">
        <v>480585.32</v>
      </c>
    </row>
    <row r="855" spans="1:21" ht="14.4">
      <c r="A855" s="931">
        <v>5</v>
      </c>
      <c r="B855" s="931" t="s">
        <v>273</v>
      </c>
      <c r="C855" s="931" t="s">
        <v>274</v>
      </c>
      <c r="D855" s="931" t="s">
        <v>489</v>
      </c>
      <c r="E855" s="931" t="s">
        <v>1092</v>
      </c>
      <c r="F855" s="931">
        <v>2</v>
      </c>
      <c r="G855" s="931" t="s">
        <v>21</v>
      </c>
      <c r="H855" s="932">
        <v>90555.17</v>
      </c>
      <c r="I855" s="932">
        <v>158471.54999999999</v>
      </c>
      <c r="J855" s="932">
        <v>118459.27</v>
      </c>
      <c r="K855" s="932">
        <v>207303.73</v>
      </c>
      <c r="L855" s="932">
        <v>143758.12</v>
      </c>
      <c r="M855" s="932">
        <v>251576.7</v>
      </c>
      <c r="N855" s="932">
        <v>175830.66</v>
      </c>
      <c r="O855" s="932">
        <v>307703.65999999997</v>
      </c>
      <c r="P855" s="932">
        <v>208790.41</v>
      </c>
      <c r="Q855" s="932">
        <v>365383.23</v>
      </c>
      <c r="R855" s="932">
        <v>229775.23</v>
      </c>
      <c r="S855" s="932">
        <v>402106.64</v>
      </c>
      <c r="T855" s="932">
        <v>249453.91</v>
      </c>
      <c r="U855" s="932">
        <v>436544.34</v>
      </c>
    </row>
    <row r="856" spans="1:21" ht="14.4">
      <c r="A856" s="931">
        <v>5</v>
      </c>
      <c r="B856" s="931" t="s">
        <v>273</v>
      </c>
      <c r="C856" s="931" t="s">
        <v>274</v>
      </c>
      <c r="D856" s="931" t="s">
        <v>489</v>
      </c>
      <c r="E856" s="931" t="s">
        <v>1092</v>
      </c>
      <c r="F856" s="931">
        <v>3</v>
      </c>
      <c r="G856" s="931" t="s">
        <v>46</v>
      </c>
      <c r="H856" s="932">
        <v>78982.37</v>
      </c>
      <c r="I856" s="932">
        <v>138219.15</v>
      </c>
      <c r="J856" s="932">
        <v>107673.97</v>
      </c>
      <c r="K856" s="932">
        <v>188429.45</v>
      </c>
      <c r="L856" s="932">
        <v>136147.42000000001</v>
      </c>
      <c r="M856" s="932">
        <v>238257.99</v>
      </c>
      <c r="N856" s="932">
        <v>179247.75</v>
      </c>
      <c r="O856" s="932">
        <v>313683.56</v>
      </c>
      <c r="P856" s="932">
        <v>222046.02</v>
      </c>
      <c r="Q856" s="932">
        <v>388580.54</v>
      </c>
      <c r="R856" s="932">
        <v>250130.73</v>
      </c>
      <c r="S856" s="932">
        <v>437728.78</v>
      </c>
      <c r="T856" s="932">
        <v>277857.45</v>
      </c>
      <c r="U856" s="932">
        <v>486250.54</v>
      </c>
    </row>
    <row r="857" spans="1:21" ht="14.4">
      <c r="A857" s="931">
        <v>5</v>
      </c>
      <c r="B857" s="931" t="s">
        <v>273</v>
      </c>
      <c r="C857" s="931" t="s">
        <v>274</v>
      </c>
      <c r="D857" s="931" t="s">
        <v>489</v>
      </c>
      <c r="E857" s="931" t="s">
        <v>1092</v>
      </c>
      <c r="F857" s="931">
        <v>4</v>
      </c>
      <c r="G857" s="931" t="s">
        <v>23</v>
      </c>
      <c r="H857" s="932">
        <v>90389.73</v>
      </c>
      <c r="I857" s="932">
        <v>144623.57999999999</v>
      </c>
      <c r="J857" s="932">
        <v>126545.63</v>
      </c>
      <c r="K857" s="932">
        <v>202473.01</v>
      </c>
      <c r="L857" s="932">
        <v>162701.51999999999</v>
      </c>
      <c r="M857" s="932">
        <v>260322.44</v>
      </c>
      <c r="N857" s="932">
        <v>216935.36</v>
      </c>
      <c r="O857" s="932">
        <v>347096.59</v>
      </c>
      <c r="P857" s="932">
        <v>271169.2</v>
      </c>
      <c r="Q857" s="932">
        <v>433870.73</v>
      </c>
      <c r="R857" s="932">
        <v>307325.09999999998</v>
      </c>
      <c r="S857" s="932">
        <v>491720.16</v>
      </c>
      <c r="T857" s="932">
        <v>343480.99</v>
      </c>
      <c r="U857" s="932">
        <v>549569.59</v>
      </c>
    </row>
    <row r="858" spans="1:21" ht="14.4">
      <c r="A858" s="931">
        <v>5</v>
      </c>
      <c r="B858" s="931" t="s">
        <v>273</v>
      </c>
      <c r="C858" s="931" t="s">
        <v>274</v>
      </c>
      <c r="D858" s="931" t="s">
        <v>489</v>
      </c>
      <c r="E858" s="931" t="s">
        <v>1093</v>
      </c>
      <c r="F858" s="931">
        <v>1</v>
      </c>
      <c r="G858" s="931" t="s">
        <v>171</v>
      </c>
      <c r="H858" s="932">
        <v>100636.82</v>
      </c>
      <c r="I858" s="932">
        <v>176114.44</v>
      </c>
      <c r="J858" s="932">
        <v>130363.26</v>
      </c>
      <c r="K858" s="932">
        <v>228135.71</v>
      </c>
      <c r="L858" s="932">
        <v>156096.28</v>
      </c>
      <c r="M858" s="932">
        <v>273168.5</v>
      </c>
      <c r="N858" s="932">
        <v>186271.81</v>
      </c>
      <c r="O858" s="932">
        <v>325975.65999999997</v>
      </c>
      <c r="P858" s="932">
        <v>219652.13</v>
      </c>
      <c r="Q858" s="932">
        <v>384391.22</v>
      </c>
      <c r="R858" s="932">
        <v>240845.18</v>
      </c>
      <c r="S858" s="932">
        <v>421479.07</v>
      </c>
      <c r="T858" s="932">
        <v>260778.5</v>
      </c>
      <c r="U858" s="932">
        <v>456362.38</v>
      </c>
    </row>
    <row r="859" spans="1:21" ht="14.4">
      <c r="A859" s="931">
        <v>5</v>
      </c>
      <c r="B859" s="931" t="s">
        <v>273</v>
      </c>
      <c r="C859" s="931" t="s">
        <v>274</v>
      </c>
      <c r="D859" s="931" t="s">
        <v>489</v>
      </c>
      <c r="E859" s="931" t="s">
        <v>1093</v>
      </c>
      <c r="F859" s="931">
        <v>2</v>
      </c>
      <c r="G859" s="931" t="s">
        <v>21</v>
      </c>
      <c r="H859" s="932">
        <v>85833.75</v>
      </c>
      <c r="I859" s="932">
        <v>150209.06</v>
      </c>
      <c r="J859" s="932">
        <v>112314.63</v>
      </c>
      <c r="K859" s="932">
        <v>196550.61</v>
      </c>
      <c r="L859" s="932">
        <v>136331.04999999999</v>
      </c>
      <c r="M859" s="932">
        <v>238579.34</v>
      </c>
      <c r="N859" s="932">
        <v>166801.67000000001</v>
      </c>
      <c r="O859" s="932">
        <v>291902.93</v>
      </c>
      <c r="P859" s="932">
        <v>198101.06</v>
      </c>
      <c r="Q859" s="932">
        <v>346676.86</v>
      </c>
      <c r="R859" s="932">
        <v>218029.25</v>
      </c>
      <c r="S859" s="932">
        <v>381551.19</v>
      </c>
      <c r="T859" s="932">
        <v>236725.78</v>
      </c>
      <c r="U859" s="932">
        <v>414270.11</v>
      </c>
    </row>
    <row r="860" spans="1:21" ht="14.4">
      <c r="A860" s="931">
        <v>5</v>
      </c>
      <c r="B860" s="931" t="s">
        <v>273</v>
      </c>
      <c r="C860" s="931" t="s">
        <v>274</v>
      </c>
      <c r="D860" s="931" t="s">
        <v>489</v>
      </c>
      <c r="E860" s="931" t="s">
        <v>1093</v>
      </c>
      <c r="F860" s="931">
        <v>3</v>
      </c>
      <c r="G860" s="931" t="s">
        <v>46</v>
      </c>
      <c r="H860" s="932">
        <v>74778.070000000007</v>
      </c>
      <c r="I860" s="932">
        <v>130861.62</v>
      </c>
      <c r="J860" s="932">
        <v>101916.33</v>
      </c>
      <c r="K860" s="932">
        <v>178353.57</v>
      </c>
      <c r="L860" s="932">
        <v>128846.09</v>
      </c>
      <c r="M860" s="932">
        <v>225480.66</v>
      </c>
      <c r="N860" s="932">
        <v>169613.62</v>
      </c>
      <c r="O860" s="932">
        <v>296823.83</v>
      </c>
      <c r="P860" s="932">
        <v>210092.46</v>
      </c>
      <c r="Q860" s="932">
        <v>367661.81</v>
      </c>
      <c r="R860" s="932">
        <v>236650.68</v>
      </c>
      <c r="S860" s="932">
        <v>414138.68</v>
      </c>
      <c r="T860" s="932">
        <v>262866.75</v>
      </c>
      <c r="U860" s="932">
        <v>460016.81</v>
      </c>
    </row>
    <row r="861" spans="1:21" ht="14.4">
      <c r="A861" s="931">
        <v>5</v>
      </c>
      <c r="B861" s="931" t="s">
        <v>273</v>
      </c>
      <c r="C861" s="931" t="s">
        <v>274</v>
      </c>
      <c r="D861" s="931" t="s">
        <v>489</v>
      </c>
      <c r="E861" s="931" t="s">
        <v>1093</v>
      </c>
      <c r="F861" s="931">
        <v>4</v>
      </c>
      <c r="G861" s="931" t="s">
        <v>23</v>
      </c>
      <c r="H861" s="932">
        <v>85775.34</v>
      </c>
      <c r="I861" s="932">
        <v>137240.54</v>
      </c>
      <c r="J861" s="932">
        <v>120085.47</v>
      </c>
      <c r="K861" s="932">
        <v>192136.76</v>
      </c>
      <c r="L861" s="932">
        <v>154395.60999999999</v>
      </c>
      <c r="M861" s="932">
        <v>247032.97</v>
      </c>
      <c r="N861" s="932">
        <v>205860.81</v>
      </c>
      <c r="O861" s="932">
        <v>329377.3</v>
      </c>
      <c r="P861" s="932">
        <v>257326.01</v>
      </c>
      <c r="Q861" s="932">
        <v>411721.62</v>
      </c>
      <c r="R861" s="932">
        <v>291636.15000000002</v>
      </c>
      <c r="S861" s="932">
        <v>466617.84</v>
      </c>
      <c r="T861" s="932">
        <v>325946.28000000003</v>
      </c>
      <c r="U861" s="932">
        <v>521514.06</v>
      </c>
    </row>
    <row r="862" spans="1:21" ht="14.4">
      <c r="A862" s="931">
        <v>5</v>
      </c>
      <c r="B862" s="931" t="s">
        <v>273</v>
      </c>
      <c r="C862" s="931" t="s">
        <v>274</v>
      </c>
      <c r="D862" s="931" t="s">
        <v>489</v>
      </c>
      <c r="E862" s="931" t="s">
        <v>1094</v>
      </c>
      <c r="F862" s="931">
        <v>1</v>
      </c>
      <c r="G862" s="931" t="s">
        <v>171</v>
      </c>
      <c r="H862" s="932">
        <v>112449.53</v>
      </c>
      <c r="I862" s="932">
        <v>196786.67</v>
      </c>
      <c r="J862" s="932">
        <v>145557.15</v>
      </c>
      <c r="K862" s="932">
        <v>254725.02</v>
      </c>
      <c r="L862" s="932">
        <v>174216.21</v>
      </c>
      <c r="M862" s="932">
        <v>304878.36</v>
      </c>
      <c r="N862" s="932">
        <v>207782.81</v>
      </c>
      <c r="O862" s="932">
        <v>363619.92</v>
      </c>
      <c r="P862" s="932">
        <v>244913.26</v>
      </c>
      <c r="Q862" s="932">
        <v>428598.2</v>
      </c>
      <c r="R862" s="932">
        <v>268486.58</v>
      </c>
      <c r="S862" s="932">
        <v>469851.52</v>
      </c>
      <c r="T862" s="932">
        <v>290615.28000000003</v>
      </c>
      <c r="U862" s="932">
        <v>508576.75</v>
      </c>
    </row>
    <row r="863" spans="1:21" ht="14.4">
      <c r="A863" s="931">
        <v>5</v>
      </c>
      <c r="B863" s="931" t="s">
        <v>273</v>
      </c>
      <c r="C863" s="931" t="s">
        <v>274</v>
      </c>
      <c r="D863" s="931" t="s">
        <v>489</v>
      </c>
      <c r="E863" s="931" t="s">
        <v>1094</v>
      </c>
      <c r="F863" s="931">
        <v>2</v>
      </c>
      <c r="G863" s="931" t="s">
        <v>21</v>
      </c>
      <c r="H863" s="932">
        <v>96412.87</v>
      </c>
      <c r="I863" s="932">
        <v>168722.51</v>
      </c>
      <c r="J863" s="932">
        <v>126004.47</v>
      </c>
      <c r="K863" s="932">
        <v>220507.82</v>
      </c>
      <c r="L863" s="932">
        <v>152803.87</v>
      </c>
      <c r="M863" s="932">
        <v>267406.78000000003</v>
      </c>
      <c r="N863" s="932">
        <v>186690.17</v>
      </c>
      <c r="O863" s="932">
        <v>326707.8</v>
      </c>
      <c r="P863" s="932">
        <v>221566.27</v>
      </c>
      <c r="Q863" s="932">
        <v>387740.98</v>
      </c>
      <c r="R863" s="932">
        <v>243769.33</v>
      </c>
      <c r="S863" s="932">
        <v>426596.33</v>
      </c>
      <c r="T863" s="932">
        <v>264558.17</v>
      </c>
      <c r="U863" s="932">
        <v>462976.79</v>
      </c>
    </row>
    <row r="864" spans="1:21" ht="14.4">
      <c r="A864" s="931">
        <v>5</v>
      </c>
      <c r="B864" s="931" t="s">
        <v>273</v>
      </c>
      <c r="C864" s="931" t="s">
        <v>274</v>
      </c>
      <c r="D864" s="931" t="s">
        <v>489</v>
      </c>
      <c r="E864" s="931" t="s">
        <v>1094</v>
      </c>
      <c r="F864" s="931">
        <v>3</v>
      </c>
      <c r="G864" s="931" t="s">
        <v>46</v>
      </c>
      <c r="H864" s="932">
        <v>84411.66</v>
      </c>
      <c r="I864" s="932">
        <v>147720.41</v>
      </c>
      <c r="J864" s="932">
        <v>115172.28</v>
      </c>
      <c r="K864" s="932">
        <v>201551.48</v>
      </c>
      <c r="L864" s="932">
        <v>145707.01999999999</v>
      </c>
      <c r="M864" s="932">
        <v>254987.29</v>
      </c>
      <c r="N864" s="932">
        <v>191913.1</v>
      </c>
      <c r="O864" s="932">
        <v>335847.92</v>
      </c>
      <c r="P864" s="932">
        <v>237806.43</v>
      </c>
      <c r="Q864" s="932">
        <v>416161.26</v>
      </c>
      <c r="R864" s="932">
        <v>267938.67</v>
      </c>
      <c r="S864" s="932">
        <v>468892.67</v>
      </c>
      <c r="T864" s="932">
        <v>297700.25</v>
      </c>
      <c r="U864" s="932">
        <v>520975.44</v>
      </c>
    </row>
    <row r="865" spans="1:21" ht="14.4">
      <c r="A865" s="931">
        <v>5</v>
      </c>
      <c r="B865" s="931" t="s">
        <v>273</v>
      </c>
      <c r="C865" s="931" t="s">
        <v>274</v>
      </c>
      <c r="D865" s="931" t="s">
        <v>489</v>
      </c>
      <c r="E865" s="931" t="s">
        <v>1094</v>
      </c>
      <c r="F865" s="931">
        <v>4</v>
      </c>
      <c r="G865" s="931" t="s">
        <v>23</v>
      </c>
      <c r="H865" s="932">
        <v>95871.51</v>
      </c>
      <c r="I865" s="932">
        <v>153394.41</v>
      </c>
      <c r="J865" s="932">
        <v>134220.10999999999</v>
      </c>
      <c r="K865" s="932">
        <v>214752.18</v>
      </c>
      <c r="L865" s="932">
        <v>172568.71</v>
      </c>
      <c r="M865" s="932">
        <v>276109.94</v>
      </c>
      <c r="N865" s="932">
        <v>230091.61</v>
      </c>
      <c r="O865" s="932">
        <v>368146.59</v>
      </c>
      <c r="P865" s="932">
        <v>287614.52</v>
      </c>
      <c r="Q865" s="932">
        <v>460183.24</v>
      </c>
      <c r="R865" s="932">
        <v>325963.12</v>
      </c>
      <c r="S865" s="932">
        <v>521541</v>
      </c>
      <c r="T865" s="932">
        <v>364311.72</v>
      </c>
      <c r="U865" s="932">
        <v>582898.77</v>
      </c>
    </row>
    <row r="866" spans="1:21" ht="14.4">
      <c r="A866" s="931">
        <v>5</v>
      </c>
      <c r="B866" s="931" t="s">
        <v>273</v>
      </c>
      <c r="C866" s="931" t="s">
        <v>274</v>
      </c>
      <c r="D866" s="931" t="s">
        <v>489</v>
      </c>
      <c r="E866" s="931" t="s">
        <v>277</v>
      </c>
      <c r="F866" s="931">
        <v>1</v>
      </c>
      <c r="G866" s="931" t="s">
        <v>171</v>
      </c>
      <c r="H866" s="932">
        <v>105078.22</v>
      </c>
      <c r="I866" s="932">
        <v>183886.89</v>
      </c>
      <c r="J866" s="932">
        <v>136035.26</v>
      </c>
      <c r="K866" s="932">
        <v>238061.7</v>
      </c>
      <c r="L866" s="932">
        <v>162832.85999999999</v>
      </c>
      <c r="M866" s="932">
        <v>284957.5</v>
      </c>
      <c r="N866" s="932">
        <v>194226.58</v>
      </c>
      <c r="O866" s="932">
        <v>339896.52</v>
      </c>
      <c r="P866" s="932">
        <v>228953.65</v>
      </c>
      <c r="Q866" s="932">
        <v>400668.88</v>
      </c>
      <c r="R866" s="932">
        <v>251001.24</v>
      </c>
      <c r="S866" s="932">
        <v>439252.18</v>
      </c>
      <c r="T866" s="932">
        <v>271705.65000000002</v>
      </c>
      <c r="U866" s="932">
        <v>475484.89</v>
      </c>
    </row>
    <row r="867" spans="1:21" ht="14.4">
      <c r="A867" s="931">
        <v>5</v>
      </c>
      <c r="B867" s="931" t="s">
        <v>273</v>
      </c>
      <c r="C867" s="931" t="s">
        <v>274</v>
      </c>
      <c r="D867" s="931" t="s">
        <v>489</v>
      </c>
      <c r="E867" s="931" t="s">
        <v>277</v>
      </c>
      <c r="F867" s="931">
        <v>2</v>
      </c>
      <c r="G867" s="931" t="s">
        <v>21</v>
      </c>
      <c r="H867" s="932">
        <v>90001.02</v>
      </c>
      <c r="I867" s="932">
        <v>157501.78</v>
      </c>
      <c r="J867" s="932">
        <v>117652.39</v>
      </c>
      <c r="K867" s="932">
        <v>205891.68</v>
      </c>
      <c r="L867" s="932">
        <v>142701.6</v>
      </c>
      <c r="M867" s="932">
        <v>249727.8</v>
      </c>
      <c r="N867" s="932">
        <v>174395.89</v>
      </c>
      <c r="O867" s="932">
        <v>305192.81</v>
      </c>
      <c r="P867" s="932">
        <v>207003.49</v>
      </c>
      <c r="Q867" s="932">
        <v>362256.11</v>
      </c>
      <c r="R867" s="932">
        <v>227762.8</v>
      </c>
      <c r="S867" s="932">
        <v>398584.9</v>
      </c>
      <c r="T867" s="932">
        <v>247207.51</v>
      </c>
      <c r="U867" s="932">
        <v>432613.14</v>
      </c>
    </row>
    <row r="868" spans="1:21" ht="14.4">
      <c r="A868" s="931">
        <v>5</v>
      </c>
      <c r="B868" s="931" t="s">
        <v>273</v>
      </c>
      <c r="C868" s="931" t="s">
        <v>274</v>
      </c>
      <c r="D868" s="931" t="s">
        <v>489</v>
      </c>
      <c r="E868" s="931" t="s">
        <v>277</v>
      </c>
      <c r="F868" s="931">
        <v>3</v>
      </c>
      <c r="G868" s="931" t="s">
        <v>46</v>
      </c>
      <c r="H868" s="932">
        <v>78722.38</v>
      </c>
      <c r="I868" s="932">
        <v>137764.17000000001</v>
      </c>
      <c r="J868" s="932">
        <v>107387.01</v>
      </c>
      <c r="K868" s="932">
        <v>187927.28</v>
      </c>
      <c r="L868" s="932">
        <v>135839.29</v>
      </c>
      <c r="M868" s="932">
        <v>237718.76</v>
      </c>
      <c r="N868" s="932">
        <v>178897.49</v>
      </c>
      <c r="O868" s="932">
        <v>313070.62</v>
      </c>
      <c r="P868" s="932">
        <v>221661.67</v>
      </c>
      <c r="Q868" s="932">
        <v>387907.92</v>
      </c>
      <c r="R868" s="932">
        <v>249735.52</v>
      </c>
      <c r="S868" s="932">
        <v>437037.16</v>
      </c>
      <c r="T868" s="932">
        <v>277460.89</v>
      </c>
      <c r="U868" s="932">
        <v>485556.55</v>
      </c>
    </row>
    <row r="869" spans="1:21" ht="14.4">
      <c r="A869" s="931">
        <v>5</v>
      </c>
      <c r="B869" s="931" t="s">
        <v>273</v>
      </c>
      <c r="C869" s="931" t="s">
        <v>274</v>
      </c>
      <c r="D869" s="931" t="s">
        <v>489</v>
      </c>
      <c r="E869" s="931" t="s">
        <v>277</v>
      </c>
      <c r="F869" s="931">
        <v>4</v>
      </c>
      <c r="G869" s="931" t="s">
        <v>23</v>
      </c>
      <c r="H869" s="932">
        <v>89581.84</v>
      </c>
      <c r="I869" s="932">
        <v>143330.95000000001</v>
      </c>
      <c r="J869" s="932">
        <v>125414.58</v>
      </c>
      <c r="K869" s="932">
        <v>200663.33</v>
      </c>
      <c r="L869" s="932">
        <v>161247.32</v>
      </c>
      <c r="M869" s="932">
        <v>257995.72</v>
      </c>
      <c r="N869" s="932">
        <v>214996.43</v>
      </c>
      <c r="O869" s="932">
        <v>343994.29</v>
      </c>
      <c r="P869" s="932">
        <v>268745.53000000003</v>
      </c>
      <c r="Q869" s="932">
        <v>429992.86</v>
      </c>
      <c r="R869" s="932">
        <v>304578.27</v>
      </c>
      <c r="S869" s="932">
        <v>487325.24</v>
      </c>
      <c r="T869" s="932">
        <v>340411.01</v>
      </c>
      <c r="U869" s="932">
        <v>544657.62</v>
      </c>
    </row>
    <row r="870" spans="1:21" ht="14.4">
      <c r="A870" s="931">
        <v>5</v>
      </c>
      <c r="B870" s="931" t="s">
        <v>273</v>
      </c>
      <c r="C870" s="931" t="s">
        <v>278</v>
      </c>
      <c r="D870" s="931" t="s">
        <v>490</v>
      </c>
      <c r="E870" s="931" t="s">
        <v>263</v>
      </c>
      <c r="F870" s="931">
        <v>1</v>
      </c>
      <c r="G870" s="931" t="s">
        <v>171</v>
      </c>
      <c r="H870" s="932">
        <v>91326.35</v>
      </c>
      <c r="I870" s="932">
        <v>159821.10999999999</v>
      </c>
      <c r="J870" s="932">
        <v>118243.59</v>
      </c>
      <c r="K870" s="932">
        <v>206926.28</v>
      </c>
      <c r="L870" s="932">
        <v>141544.29</v>
      </c>
      <c r="M870" s="932">
        <v>247702.51</v>
      </c>
      <c r="N870" s="932">
        <v>168845.68</v>
      </c>
      <c r="O870" s="932">
        <v>295479.95</v>
      </c>
      <c r="P870" s="932">
        <v>199046.02</v>
      </c>
      <c r="Q870" s="932">
        <v>348330.54</v>
      </c>
      <c r="R870" s="932">
        <v>218219.75</v>
      </c>
      <c r="S870" s="932">
        <v>381884.56</v>
      </c>
      <c r="T870" s="932">
        <v>236230.07</v>
      </c>
      <c r="U870" s="932">
        <v>413402.62</v>
      </c>
    </row>
    <row r="871" spans="1:21" ht="14.4">
      <c r="A871" s="931">
        <v>5</v>
      </c>
      <c r="B871" s="931" t="s">
        <v>273</v>
      </c>
      <c r="C871" s="931" t="s">
        <v>278</v>
      </c>
      <c r="D871" s="931" t="s">
        <v>490</v>
      </c>
      <c r="E871" s="931" t="s">
        <v>263</v>
      </c>
      <c r="F871" s="931">
        <v>2</v>
      </c>
      <c r="G871" s="931" t="s">
        <v>21</v>
      </c>
      <c r="H871" s="932">
        <v>78168.06</v>
      </c>
      <c r="I871" s="932">
        <v>136794.1</v>
      </c>
      <c r="J871" s="932">
        <v>102200.36</v>
      </c>
      <c r="K871" s="932">
        <v>178850.63</v>
      </c>
      <c r="L871" s="932">
        <v>123975.2</v>
      </c>
      <c r="M871" s="932">
        <v>216956.59</v>
      </c>
      <c r="N871" s="932">
        <v>151538.9</v>
      </c>
      <c r="O871" s="932">
        <v>265193.08</v>
      </c>
      <c r="P871" s="932">
        <v>179889.52</v>
      </c>
      <c r="Q871" s="932">
        <v>314806.65999999997</v>
      </c>
      <c r="R871" s="932">
        <v>197938.93</v>
      </c>
      <c r="S871" s="932">
        <v>346393.12</v>
      </c>
      <c r="T871" s="932">
        <v>214849.87</v>
      </c>
      <c r="U871" s="932">
        <v>375987.27</v>
      </c>
    </row>
    <row r="872" spans="1:21" ht="14.4">
      <c r="A872" s="931">
        <v>5</v>
      </c>
      <c r="B872" s="931" t="s">
        <v>273</v>
      </c>
      <c r="C872" s="931" t="s">
        <v>278</v>
      </c>
      <c r="D872" s="931" t="s">
        <v>490</v>
      </c>
      <c r="E872" s="931" t="s">
        <v>263</v>
      </c>
      <c r="F872" s="931">
        <v>3</v>
      </c>
      <c r="G872" s="931" t="s">
        <v>46</v>
      </c>
      <c r="H872" s="932">
        <v>68327.56</v>
      </c>
      <c r="I872" s="932">
        <v>119573.23</v>
      </c>
      <c r="J872" s="932">
        <v>93193.72</v>
      </c>
      <c r="K872" s="932">
        <v>163089.01999999999</v>
      </c>
      <c r="L872" s="932">
        <v>117874.56</v>
      </c>
      <c r="M872" s="932">
        <v>206280.48</v>
      </c>
      <c r="N872" s="932">
        <v>155227.26</v>
      </c>
      <c r="O872" s="932">
        <v>271647.71000000002</v>
      </c>
      <c r="P872" s="932">
        <v>192323.36</v>
      </c>
      <c r="Q872" s="932">
        <v>336565.87</v>
      </c>
      <c r="R872" s="932">
        <v>216673.93</v>
      </c>
      <c r="S872" s="932">
        <v>379179.37</v>
      </c>
      <c r="T872" s="932">
        <v>240720.37</v>
      </c>
      <c r="U872" s="932">
        <v>421260.64</v>
      </c>
    </row>
    <row r="873" spans="1:21" ht="14.4">
      <c r="A873" s="931">
        <v>5</v>
      </c>
      <c r="B873" s="931" t="s">
        <v>273</v>
      </c>
      <c r="C873" s="931" t="s">
        <v>278</v>
      </c>
      <c r="D873" s="931" t="s">
        <v>490</v>
      </c>
      <c r="E873" s="931" t="s">
        <v>263</v>
      </c>
      <c r="F873" s="931">
        <v>4</v>
      </c>
      <c r="G873" s="931" t="s">
        <v>23</v>
      </c>
      <c r="H873" s="932">
        <v>77855.02</v>
      </c>
      <c r="I873" s="932">
        <v>124568.03</v>
      </c>
      <c r="J873" s="932">
        <v>108997.02</v>
      </c>
      <c r="K873" s="932">
        <v>174395.24</v>
      </c>
      <c r="L873" s="932">
        <v>140139.03</v>
      </c>
      <c r="M873" s="932">
        <v>224222.45</v>
      </c>
      <c r="N873" s="932">
        <v>186852.04</v>
      </c>
      <c r="O873" s="932">
        <v>298963.27</v>
      </c>
      <c r="P873" s="932">
        <v>233565.05</v>
      </c>
      <c r="Q873" s="932">
        <v>373704.09</v>
      </c>
      <c r="R873" s="932">
        <v>264707.06</v>
      </c>
      <c r="S873" s="932">
        <v>423531.3</v>
      </c>
      <c r="T873" s="932">
        <v>295849.07</v>
      </c>
      <c r="U873" s="932">
        <v>473358.51</v>
      </c>
    </row>
    <row r="874" spans="1:21" ht="14.4">
      <c r="A874" s="931">
        <v>5</v>
      </c>
      <c r="B874" s="931" t="s">
        <v>273</v>
      </c>
      <c r="C874" s="931" t="s">
        <v>278</v>
      </c>
      <c r="D874" s="931" t="s">
        <v>490</v>
      </c>
      <c r="E874" s="931" t="s">
        <v>279</v>
      </c>
      <c r="F874" s="931">
        <v>1</v>
      </c>
      <c r="G874" s="931" t="s">
        <v>171</v>
      </c>
      <c r="H874" s="932">
        <v>94760.09</v>
      </c>
      <c r="I874" s="932">
        <v>165830.15</v>
      </c>
      <c r="J874" s="932">
        <v>122700.86</v>
      </c>
      <c r="K874" s="932">
        <v>214726.5</v>
      </c>
      <c r="L874" s="932">
        <v>146887.67000000001</v>
      </c>
      <c r="M874" s="932">
        <v>257053.42</v>
      </c>
      <c r="N874" s="932">
        <v>175231.59</v>
      </c>
      <c r="O874" s="932">
        <v>306655.27</v>
      </c>
      <c r="P874" s="932">
        <v>206585.26</v>
      </c>
      <c r="Q874" s="932">
        <v>361524.2</v>
      </c>
      <c r="R874" s="932">
        <v>226491.3</v>
      </c>
      <c r="S874" s="932">
        <v>396359.77</v>
      </c>
      <c r="T874" s="932">
        <v>245194.11</v>
      </c>
      <c r="U874" s="932">
        <v>429089.69</v>
      </c>
    </row>
    <row r="875" spans="1:21" ht="14.4">
      <c r="A875" s="931">
        <v>5</v>
      </c>
      <c r="B875" s="931" t="s">
        <v>273</v>
      </c>
      <c r="C875" s="931" t="s">
        <v>278</v>
      </c>
      <c r="D875" s="931" t="s">
        <v>490</v>
      </c>
      <c r="E875" s="931" t="s">
        <v>279</v>
      </c>
      <c r="F875" s="931">
        <v>2</v>
      </c>
      <c r="G875" s="931" t="s">
        <v>21</v>
      </c>
      <c r="H875" s="932">
        <v>81053.539999999994</v>
      </c>
      <c r="I875" s="932">
        <v>141843.69</v>
      </c>
      <c r="J875" s="932">
        <v>105989.16</v>
      </c>
      <c r="K875" s="932">
        <v>185481.04</v>
      </c>
      <c r="L875" s="932">
        <v>128586.53</v>
      </c>
      <c r="M875" s="932">
        <v>225026.43</v>
      </c>
      <c r="N875" s="932">
        <v>157203.69</v>
      </c>
      <c r="O875" s="932">
        <v>275106.45</v>
      </c>
      <c r="P875" s="932">
        <v>186630.57</v>
      </c>
      <c r="Q875" s="932">
        <v>326603.5</v>
      </c>
      <c r="R875" s="932">
        <v>205365.44</v>
      </c>
      <c r="S875" s="932">
        <v>359389.52</v>
      </c>
      <c r="T875" s="932">
        <v>222923.07</v>
      </c>
      <c r="U875" s="932">
        <v>390115.37</v>
      </c>
    </row>
    <row r="876" spans="1:21" ht="14.4">
      <c r="A876" s="931">
        <v>5</v>
      </c>
      <c r="B876" s="931" t="s">
        <v>273</v>
      </c>
      <c r="C876" s="931" t="s">
        <v>278</v>
      </c>
      <c r="D876" s="931" t="s">
        <v>490</v>
      </c>
      <c r="E876" s="931" t="s">
        <v>279</v>
      </c>
      <c r="F876" s="931">
        <v>3</v>
      </c>
      <c r="G876" s="931" t="s">
        <v>46</v>
      </c>
      <c r="H876" s="932">
        <v>70805.64</v>
      </c>
      <c r="I876" s="932">
        <v>123909.88</v>
      </c>
      <c r="J876" s="932">
        <v>96560.34</v>
      </c>
      <c r="K876" s="932">
        <v>168980.59</v>
      </c>
      <c r="L876" s="932">
        <v>122121.98</v>
      </c>
      <c r="M876" s="932">
        <v>213713.46</v>
      </c>
      <c r="N876" s="932">
        <v>160809.70000000001</v>
      </c>
      <c r="O876" s="932">
        <v>281416.98</v>
      </c>
      <c r="P876" s="932">
        <v>199230.13</v>
      </c>
      <c r="Q876" s="932">
        <v>348652.73</v>
      </c>
      <c r="R876" s="932">
        <v>224447.75</v>
      </c>
      <c r="S876" s="932">
        <v>392783.56</v>
      </c>
      <c r="T876" s="932">
        <v>249348.57</v>
      </c>
      <c r="U876" s="932">
        <v>436359.99</v>
      </c>
    </row>
    <row r="877" spans="1:21" ht="14.4">
      <c r="A877" s="931">
        <v>5</v>
      </c>
      <c r="B877" s="931" t="s">
        <v>273</v>
      </c>
      <c r="C877" s="931" t="s">
        <v>278</v>
      </c>
      <c r="D877" s="931" t="s">
        <v>490</v>
      </c>
      <c r="E877" s="931" t="s">
        <v>279</v>
      </c>
      <c r="F877" s="931">
        <v>4</v>
      </c>
      <c r="G877" s="931" t="s">
        <v>23</v>
      </c>
      <c r="H877" s="932">
        <v>80779.289999999994</v>
      </c>
      <c r="I877" s="932">
        <v>129246.87</v>
      </c>
      <c r="J877" s="932">
        <v>113091.01</v>
      </c>
      <c r="K877" s="932">
        <v>180945.61</v>
      </c>
      <c r="L877" s="932">
        <v>145402.72</v>
      </c>
      <c r="M877" s="932">
        <v>232644.36</v>
      </c>
      <c r="N877" s="932">
        <v>193870.3</v>
      </c>
      <c r="O877" s="932">
        <v>310192.48</v>
      </c>
      <c r="P877" s="932">
        <v>242337.87</v>
      </c>
      <c r="Q877" s="932">
        <v>387740.6</v>
      </c>
      <c r="R877" s="932">
        <v>274649.59000000003</v>
      </c>
      <c r="S877" s="932">
        <v>439439.35</v>
      </c>
      <c r="T877" s="932">
        <v>306961.31</v>
      </c>
      <c r="U877" s="932">
        <v>491138.1</v>
      </c>
    </row>
    <row r="878" spans="1:21" ht="14.4">
      <c r="A878" s="931">
        <v>5</v>
      </c>
      <c r="B878" s="931" t="s">
        <v>273</v>
      </c>
      <c r="C878" s="931" t="s">
        <v>278</v>
      </c>
      <c r="D878" s="931" t="s">
        <v>490</v>
      </c>
      <c r="E878" s="931" t="s">
        <v>241</v>
      </c>
      <c r="F878" s="931">
        <v>1</v>
      </c>
      <c r="G878" s="931" t="s">
        <v>171</v>
      </c>
      <c r="H878" s="932">
        <v>92795.53</v>
      </c>
      <c r="I878" s="932">
        <v>162392.18</v>
      </c>
      <c r="J878" s="932">
        <v>120159.2</v>
      </c>
      <c r="K878" s="932">
        <v>210278.59</v>
      </c>
      <c r="L878" s="932">
        <v>143846.45000000001</v>
      </c>
      <c r="M878" s="932">
        <v>251731.29</v>
      </c>
      <c r="N878" s="932">
        <v>171605.75</v>
      </c>
      <c r="O878" s="932">
        <v>300310.06</v>
      </c>
      <c r="P878" s="932">
        <v>202312.75</v>
      </c>
      <c r="Q878" s="932">
        <v>354047.3</v>
      </c>
      <c r="R878" s="932">
        <v>221808.23</v>
      </c>
      <c r="S878" s="932">
        <v>388164.4</v>
      </c>
      <c r="T878" s="932">
        <v>240126.17</v>
      </c>
      <c r="U878" s="932">
        <v>420220.8</v>
      </c>
    </row>
    <row r="879" spans="1:21" ht="14.4">
      <c r="A879" s="931">
        <v>5</v>
      </c>
      <c r="B879" s="931" t="s">
        <v>273</v>
      </c>
      <c r="C879" s="931" t="s">
        <v>278</v>
      </c>
      <c r="D879" s="931" t="s">
        <v>490</v>
      </c>
      <c r="E879" s="931" t="s">
        <v>241</v>
      </c>
      <c r="F879" s="931">
        <v>2</v>
      </c>
      <c r="G879" s="931" t="s">
        <v>21</v>
      </c>
      <c r="H879" s="932">
        <v>79363.11</v>
      </c>
      <c r="I879" s="932">
        <v>138885.45000000001</v>
      </c>
      <c r="J879" s="932">
        <v>103781.73</v>
      </c>
      <c r="K879" s="932">
        <v>181618.03</v>
      </c>
      <c r="L879" s="932">
        <v>125911.33</v>
      </c>
      <c r="M879" s="932">
        <v>220344.83</v>
      </c>
      <c r="N879" s="932">
        <v>153938.4</v>
      </c>
      <c r="O879" s="932">
        <v>269392.21000000002</v>
      </c>
      <c r="P879" s="932">
        <v>182757.15</v>
      </c>
      <c r="Q879" s="932">
        <v>319825.01</v>
      </c>
      <c r="R879" s="932">
        <v>201104.89</v>
      </c>
      <c r="S879" s="932">
        <v>351933.56</v>
      </c>
      <c r="T879" s="932">
        <v>218300.55</v>
      </c>
      <c r="U879" s="932">
        <v>382025.97</v>
      </c>
    </row>
    <row r="880" spans="1:21" ht="14.4">
      <c r="A880" s="931">
        <v>5</v>
      </c>
      <c r="B880" s="931" t="s">
        <v>273</v>
      </c>
      <c r="C880" s="931" t="s">
        <v>278</v>
      </c>
      <c r="D880" s="931" t="s">
        <v>490</v>
      </c>
      <c r="E880" s="931" t="s">
        <v>241</v>
      </c>
      <c r="F880" s="931">
        <v>3</v>
      </c>
      <c r="G880" s="931" t="s">
        <v>46</v>
      </c>
      <c r="H880" s="932">
        <v>69320.67</v>
      </c>
      <c r="I880" s="932">
        <v>121311.17</v>
      </c>
      <c r="J880" s="932">
        <v>94532.72</v>
      </c>
      <c r="K880" s="932">
        <v>165432.26999999999</v>
      </c>
      <c r="L880" s="932">
        <v>119555.59</v>
      </c>
      <c r="M880" s="932">
        <v>209222.28</v>
      </c>
      <c r="N880" s="932">
        <v>157428.25</v>
      </c>
      <c r="O880" s="932">
        <v>275499.43</v>
      </c>
      <c r="P880" s="932">
        <v>195038.95</v>
      </c>
      <c r="Q880" s="932">
        <v>341318.16</v>
      </c>
      <c r="R880" s="932">
        <v>219724.67</v>
      </c>
      <c r="S880" s="932">
        <v>384518.17</v>
      </c>
      <c r="T880" s="932">
        <v>244099.92</v>
      </c>
      <c r="U880" s="932">
        <v>427174.87</v>
      </c>
    </row>
    <row r="881" spans="1:21" ht="14.4">
      <c r="A881" s="931">
        <v>5</v>
      </c>
      <c r="B881" s="931" t="s">
        <v>273</v>
      </c>
      <c r="C881" s="931" t="s">
        <v>278</v>
      </c>
      <c r="D881" s="931" t="s">
        <v>490</v>
      </c>
      <c r="E881" s="931" t="s">
        <v>241</v>
      </c>
      <c r="F881" s="931">
        <v>4</v>
      </c>
      <c r="G881" s="931" t="s">
        <v>23</v>
      </c>
      <c r="H881" s="932">
        <v>79104.03</v>
      </c>
      <c r="I881" s="932">
        <v>126566.45</v>
      </c>
      <c r="J881" s="932">
        <v>110745.64</v>
      </c>
      <c r="K881" s="932">
        <v>177193.03</v>
      </c>
      <c r="L881" s="932">
        <v>142387.26</v>
      </c>
      <c r="M881" s="932">
        <v>227819.62</v>
      </c>
      <c r="N881" s="932">
        <v>189849.68</v>
      </c>
      <c r="O881" s="932">
        <v>303759.49</v>
      </c>
      <c r="P881" s="932">
        <v>237312.1</v>
      </c>
      <c r="Q881" s="932">
        <v>379699.36</v>
      </c>
      <c r="R881" s="932">
        <v>268953.71000000002</v>
      </c>
      <c r="S881" s="932">
        <v>430325.94</v>
      </c>
      <c r="T881" s="932">
        <v>300595.32</v>
      </c>
      <c r="U881" s="932">
        <v>480952.52</v>
      </c>
    </row>
    <row r="882" spans="1:21" ht="14.4">
      <c r="A882" s="931">
        <v>5</v>
      </c>
      <c r="B882" s="931" t="s">
        <v>273</v>
      </c>
      <c r="C882" s="931" t="s">
        <v>278</v>
      </c>
      <c r="D882" s="931" t="s">
        <v>490</v>
      </c>
      <c r="E882" s="931" t="s">
        <v>280</v>
      </c>
      <c r="F882" s="931">
        <v>1</v>
      </c>
      <c r="G882" s="931" t="s">
        <v>171</v>
      </c>
      <c r="H882" s="932">
        <v>93760.88</v>
      </c>
      <c r="I882" s="932">
        <v>164081.54</v>
      </c>
      <c r="J882" s="932">
        <v>121467.43</v>
      </c>
      <c r="K882" s="932">
        <v>212567.99</v>
      </c>
      <c r="L882" s="932">
        <v>145451.99</v>
      </c>
      <c r="M882" s="932">
        <v>254540.99</v>
      </c>
      <c r="N882" s="932">
        <v>173581.35</v>
      </c>
      <c r="O882" s="932">
        <v>303767.36</v>
      </c>
      <c r="P882" s="932">
        <v>204698.3</v>
      </c>
      <c r="Q882" s="932">
        <v>358222.03</v>
      </c>
      <c r="R882" s="932">
        <v>224454.42</v>
      </c>
      <c r="S882" s="932">
        <v>392795.24</v>
      </c>
      <c r="T882" s="932">
        <v>243040.7</v>
      </c>
      <c r="U882" s="932">
        <v>425321.22</v>
      </c>
    </row>
    <row r="883" spans="1:21" ht="14.4">
      <c r="A883" s="931">
        <v>5</v>
      </c>
      <c r="B883" s="931" t="s">
        <v>273</v>
      </c>
      <c r="C883" s="931" t="s">
        <v>278</v>
      </c>
      <c r="D883" s="931" t="s">
        <v>490</v>
      </c>
      <c r="E883" s="931" t="s">
        <v>280</v>
      </c>
      <c r="F883" s="931">
        <v>2</v>
      </c>
      <c r="G883" s="931" t="s">
        <v>21</v>
      </c>
      <c r="H883" s="932">
        <v>79917.27</v>
      </c>
      <c r="I883" s="932">
        <v>139855.21</v>
      </c>
      <c r="J883" s="932">
        <v>104588.61</v>
      </c>
      <c r="K883" s="932">
        <v>183030.07</v>
      </c>
      <c r="L883" s="932">
        <v>126967.84</v>
      </c>
      <c r="M883" s="932">
        <v>222193.72</v>
      </c>
      <c r="N883" s="932">
        <v>155373.17000000001</v>
      </c>
      <c r="O883" s="932">
        <v>271903.05</v>
      </c>
      <c r="P883" s="932">
        <v>184544.07</v>
      </c>
      <c r="Q883" s="932">
        <v>322952.12</v>
      </c>
      <c r="R883" s="932">
        <v>203117.31</v>
      </c>
      <c r="S883" s="932">
        <v>355455.29</v>
      </c>
      <c r="T883" s="932">
        <v>220546.95</v>
      </c>
      <c r="U883" s="932">
        <v>385957.16</v>
      </c>
    </row>
    <row r="884" spans="1:21" ht="14.4">
      <c r="A884" s="931">
        <v>5</v>
      </c>
      <c r="B884" s="931" t="s">
        <v>273</v>
      </c>
      <c r="C884" s="931" t="s">
        <v>278</v>
      </c>
      <c r="D884" s="931" t="s">
        <v>490</v>
      </c>
      <c r="E884" s="931" t="s">
        <v>280</v>
      </c>
      <c r="F884" s="931">
        <v>3</v>
      </c>
      <c r="G884" s="931" t="s">
        <v>46</v>
      </c>
      <c r="H884" s="932">
        <v>69580.649999999994</v>
      </c>
      <c r="I884" s="932">
        <v>121766.14</v>
      </c>
      <c r="J884" s="932">
        <v>94819.67</v>
      </c>
      <c r="K884" s="932">
        <v>165934.43</v>
      </c>
      <c r="L884" s="932">
        <v>119863.72</v>
      </c>
      <c r="M884" s="932">
        <v>209761.5</v>
      </c>
      <c r="N884" s="932">
        <v>157778.49</v>
      </c>
      <c r="O884" s="932">
        <v>276112.36</v>
      </c>
      <c r="P884" s="932">
        <v>195423.29</v>
      </c>
      <c r="Q884" s="932">
        <v>341990.76</v>
      </c>
      <c r="R884" s="932">
        <v>220119.87</v>
      </c>
      <c r="S884" s="932">
        <v>385209.77</v>
      </c>
      <c r="T884" s="932">
        <v>244496.48</v>
      </c>
      <c r="U884" s="932">
        <v>427868.83</v>
      </c>
    </row>
    <row r="885" spans="1:21" ht="14.4">
      <c r="A885" s="931">
        <v>5</v>
      </c>
      <c r="B885" s="931" t="s">
        <v>273</v>
      </c>
      <c r="C885" s="931" t="s">
        <v>278</v>
      </c>
      <c r="D885" s="931" t="s">
        <v>490</v>
      </c>
      <c r="E885" s="931" t="s">
        <v>280</v>
      </c>
      <c r="F885" s="931">
        <v>4</v>
      </c>
      <c r="G885" s="931" t="s">
        <v>23</v>
      </c>
      <c r="H885" s="932">
        <v>79911.92</v>
      </c>
      <c r="I885" s="932">
        <v>127859.07</v>
      </c>
      <c r="J885" s="932">
        <v>111876.69</v>
      </c>
      <c r="K885" s="932">
        <v>179002.7</v>
      </c>
      <c r="L885" s="932">
        <v>143841.46</v>
      </c>
      <c r="M885" s="932">
        <v>230146.33</v>
      </c>
      <c r="N885" s="932">
        <v>191788.61</v>
      </c>
      <c r="O885" s="932">
        <v>306861.78000000003</v>
      </c>
      <c r="P885" s="932">
        <v>239735.76</v>
      </c>
      <c r="Q885" s="932">
        <v>383577.22</v>
      </c>
      <c r="R885" s="932">
        <v>271700.53000000003</v>
      </c>
      <c r="S885" s="932">
        <v>434720.85</v>
      </c>
      <c r="T885" s="932">
        <v>303665.28999999998</v>
      </c>
      <c r="U885" s="932">
        <v>485864.48</v>
      </c>
    </row>
    <row r="886" spans="1:21" ht="14.4">
      <c r="A886" s="931">
        <v>5</v>
      </c>
      <c r="B886" s="931" t="s">
        <v>273</v>
      </c>
      <c r="C886" s="931" t="s">
        <v>278</v>
      </c>
      <c r="D886" s="931" t="s">
        <v>490</v>
      </c>
      <c r="E886" s="931" t="s">
        <v>281</v>
      </c>
      <c r="F886" s="931">
        <v>1</v>
      </c>
      <c r="G886" s="931" t="s">
        <v>171</v>
      </c>
      <c r="H886" s="932">
        <v>91317.89</v>
      </c>
      <c r="I886" s="932">
        <v>159806.29999999999</v>
      </c>
      <c r="J886" s="932">
        <v>118262.29</v>
      </c>
      <c r="K886" s="932">
        <v>206959.01</v>
      </c>
      <c r="L886" s="932">
        <v>141586.76</v>
      </c>
      <c r="M886" s="932">
        <v>247776.84</v>
      </c>
      <c r="N886" s="932">
        <v>168927.04</v>
      </c>
      <c r="O886" s="932">
        <v>295622.31</v>
      </c>
      <c r="P886" s="932">
        <v>199170.68</v>
      </c>
      <c r="Q886" s="932">
        <v>348548.69</v>
      </c>
      <c r="R886" s="932">
        <v>218372.09</v>
      </c>
      <c r="S886" s="932">
        <v>382151.16</v>
      </c>
      <c r="T886" s="932">
        <v>236420.36</v>
      </c>
      <c r="U886" s="932">
        <v>413735.62</v>
      </c>
    </row>
    <row r="887" spans="1:21" ht="14.4">
      <c r="A887" s="931">
        <v>5</v>
      </c>
      <c r="B887" s="931" t="s">
        <v>273</v>
      </c>
      <c r="C887" s="931" t="s">
        <v>278</v>
      </c>
      <c r="D887" s="931" t="s">
        <v>490</v>
      </c>
      <c r="E887" s="931" t="s">
        <v>281</v>
      </c>
      <c r="F887" s="931">
        <v>2</v>
      </c>
      <c r="G887" s="931" t="s">
        <v>21</v>
      </c>
      <c r="H887" s="932">
        <v>78022.53</v>
      </c>
      <c r="I887" s="932">
        <v>136539.43</v>
      </c>
      <c r="J887" s="932">
        <v>102051.95</v>
      </c>
      <c r="K887" s="932">
        <v>178590.91</v>
      </c>
      <c r="L887" s="932">
        <v>123834.66</v>
      </c>
      <c r="M887" s="932">
        <v>216710.65</v>
      </c>
      <c r="N887" s="932">
        <v>151439.97</v>
      </c>
      <c r="O887" s="932">
        <v>265019.95</v>
      </c>
      <c r="P887" s="932">
        <v>179814.63</v>
      </c>
      <c r="Q887" s="932">
        <v>314675.61</v>
      </c>
      <c r="R887" s="932">
        <v>197880.01</v>
      </c>
      <c r="S887" s="932">
        <v>346290.01</v>
      </c>
      <c r="T887" s="932">
        <v>214817.45</v>
      </c>
      <c r="U887" s="932">
        <v>375930.53</v>
      </c>
    </row>
    <row r="888" spans="1:21" ht="14.4">
      <c r="A888" s="931">
        <v>5</v>
      </c>
      <c r="B888" s="931" t="s">
        <v>273</v>
      </c>
      <c r="C888" s="931" t="s">
        <v>278</v>
      </c>
      <c r="D888" s="931" t="s">
        <v>490</v>
      </c>
      <c r="E888" s="931" t="s">
        <v>281</v>
      </c>
      <c r="F888" s="931">
        <v>3</v>
      </c>
      <c r="G888" s="931" t="s">
        <v>46</v>
      </c>
      <c r="H888" s="932">
        <v>68086.31</v>
      </c>
      <c r="I888" s="932">
        <v>119151.05</v>
      </c>
      <c r="J888" s="932">
        <v>92830.3</v>
      </c>
      <c r="K888" s="932">
        <v>162453.01999999999</v>
      </c>
      <c r="L888" s="932">
        <v>117387.03</v>
      </c>
      <c r="M888" s="932">
        <v>205427.3</v>
      </c>
      <c r="N888" s="932">
        <v>154557.03</v>
      </c>
      <c r="O888" s="932">
        <v>270474.78999999998</v>
      </c>
      <c r="P888" s="932">
        <v>191467.74</v>
      </c>
      <c r="Q888" s="932">
        <v>335068.55</v>
      </c>
      <c r="R888" s="932">
        <v>215690.77</v>
      </c>
      <c r="S888" s="932">
        <v>377458.84</v>
      </c>
      <c r="T888" s="932">
        <v>239606.49</v>
      </c>
      <c r="U888" s="932">
        <v>419311.35999999999</v>
      </c>
    </row>
    <row r="889" spans="1:21" ht="14.4">
      <c r="A889" s="931">
        <v>5</v>
      </c>
      <c r="B889" s="931" t="s">
        <v>273</v>
      </c>
      <c r="C889" s="931" t="s">
        <v>278</v>
      </c>
      <c r="D889" s="931" t="s">
        <v>490</v>
      </c>
      <c r="E889" s="931" t="s">
        <v>281</v>
      </c>
      <c r="F889" s="931">
        <v>4</v>
      </c>
      <c r="G889" s="931" t="s">
        <v>23</v>
      </c>
      <c r="H889" s="932">
        <v>77840.149999999994</v>
      </c>
      <c r="I889" s="932">
        <v>124544.24</v>
      </c>
      <c r="J889" s="932">
        <v>108976.21</v>
      </c>
      <c r="K889" s="932">
        <v>174361.94</v>
      </c>
      <c r="L889" s="932">
        <v>140112.26999999999</v>
      </c>
      <c r="M889" s="932">
        <v>224179.64</v>
      </c>
      <c r="N889" s="932">
        <v>186816.36</v>
      </c>
      <c r="O889" s="932">
        <v>298906.18</v>
      </c>
      <c r="P889" s="932">
        <v>233520.45</v>
      </c>
      <c r="Q889" s="932">
        <v>373632.73</v>
      </c>
      <c r="R889" s="932">
        <v>264656.51</v>
      </c>
      <c r="S889" s="932">
        <v>423450.42</v>
      </c>
      <c r="T889" s="932">
        <v>295792.57</v>
      </c>
      <c r="U889" s="932">
        <v>473268.12</v>
      </c>
    </row>
    <row r="890" spans="1:21" ht="14.4">
      <c r="A890" s="931">
        <v>5</v>
      </c>
      <c r="B890" s="931" t="s">
        <v>273</v>
      </c>
      <c r="C890" s="931" t="s">
        <v>278</v>
      </c>
      <c r="D890" s="931" t="s">
        <v>490</v>
      </c>
      <c r="E890" s="931" t="s">
        <v>282</v>
      </c>
      <c r="F890" s="931">
        <v>1</v>
      </c>
      <c r="G890" s="931" t="s">
        <v>171</v>
      </c>
      <c r="H890" s="932">
        <v>110912.64</v>
      </c>
      <c r="I890" s="932">
        <v>194097.12</v>
      </c>
      <c r="J890" s="932">
        <v>143791.16</v>
      </c>
      <c r="K890" s="932">
        <v>251634.54</v>
      </c>
      <c r="L890" s="932">
        <v>172253.81</v>
      </c>
      <c r="M890" s="932">
        <v>301444.17</v>
      </c>
      <c r="N890" s="932">
        <v>205673.52</v>
      </c>
      <c r="O890" s="932">
        <v>359928.67</v>
      </c>
      <c r="P890" s="932">
        <v>242643.78</v>
      </c>
      <c r="Q890" s="932">
        <v>424626.61</v>
      </c>
      <c r="R890" s="932">
        <v>266116.78999999998</v>
      </c>
      <c r="S890" s="932">
        <v>465704.39</v>
      </c>
      <c r="T890" s="932">
        <v>288241.45</v>
      </c>
      <c r="U890" s="932">
        <v>504422.54</v>
      </c>
    </row>
    <row r="891" spans="1:21" ht="14.4">
      <c r="A891" s="931">
        <v>5</v>
      </c>
      <c r="B891" s="931" t="s">
        <v>273</v>
      </c>
      <c r="C891" s="931" t="s">
        <v>278</v>
      </c>
      <c r="D891" s="931" t="s">
        <v>490</v>
      </c>
      <c r="E891" s="931" t="s">
        <v>282</v>
      </c>
      <c r="F891" s="931">
        <v>2</v>
      </c>
      <c r="G891" s="931" t="s">
        <v>21</v>
      </c>
      <c r="H891" s="932">
        <v>94053.58</v>
      </c>
      <c r="I891" s="932">
        <v>164593.76999999999</v>
      </c>
      <c r="J891" s="932">
        <v>123235.78</v>
      </c>
      <c r="K891" s="932">
        <v>215662.61</v>
      </c>
      <c r="L891" s="932">
        <v>149743.41</v>
      </c>
      <c r="M891" s="932">
        <v>262050.97</v>
      </c>
      <c r="N891" s="932">
        <v>183499.21</v>
      </c>
      <c r="O891" s="932">
        <v>321123.61</v>
      </c>
      <c r="P891" s="932">
        <v>218099.51</v>
      </c>
      <c r="Q891" s="932">
        <v>381674.14</v>
      </c>
      <c r="R891" s="932">
        <v>240131.99</v>
      </c>
      <c r="S891" s="932">
        <v>420230.98</v>
      </c>
      <c r="T891" s="932">
        <v>260848.07</v>
      </c>
      <c r="U891" s="932">
        <v>456484.12</v>
      </c>
    </row>
    <row r="892" spans="1:21" ht="14.4">
      <c r="A892" s="931">
        <v>5</v>
      </c>
      <c r="B892" s="931" t="s">
        <v>273</v>
      </c>
      <c r="C892" s="931" t="s">
        <v>278</v>
      </c>
      <c r="D892" s="931" t="s">
        <v>490</v>
      </c>
      <c r="E892" s="931" t="s">
        <v>282</v>
      </c>
      <c r="F892" s="931">
        <v>3</v>
      </c>
      <c r="G892" s="931" t="s">
        <v>46</v>
      </c>
      <c r="H892" s="932">
        <v>81488.56</v>
      </c>
      <c r="I892" s="932">
        <v>142604.97</v>
      </c>
      <c r="J892" s="932">
        <v>110925.87</v>
      </c>
      <c r="K892" s="932">
        <v>194120.28</v>
      </c>
      <c r="L892" s="932">
        <v>140125.74</v>
      </c>
      <c r="M892" s="932">
        <v>245220.04</v>
      </c>
      <c r="N892" s="932">
        <v>184350.21</v>
      </c>
      <c r="O892" s="932">
        <v>322612.87</v>
      </c>
      <c r="P892" s="932">
        <v>228245.9</v>
      </c>
      <c r="Q892" s="932">
        <v>399430.33</v>
      </c>
      <c r="R892" s="932">
        <v>257022.62</v>
      </c>
      <c r="S892" s="932">
        <v>449789.58</v>
      </c>
      <c r="T892" s="932">
        <v>285409.67</v>
      </c>
      <c r="U892" s="932">
        <v>499466.92</v>
      </c>
    </row>
    <row r="893" spans="1:21" ht="14.4">
      <c r="A893" s="931">
        <v>5</v>
      </c>
      <c r="B893" s="931" t="s">
        <v>273</v>
      </c>
      <c r="C893" s="931" t="s">
        <v>278</v>
      </c>
      <c r="D893" s="931" t="s">
        <v>490</v>
      </c>
      <c r="E893" s="931" t="s">
        <v>282</v>
      </c>
      <c r="F893" s="931">
        <v>4</v>
      </c>
      <c r="G893" s="931" t="s">
        <v>23</v>
      </c>
      <c r="H893" s="932">
        <v>94503.54</v>
      </c>
      <c r="I893" s="932">
        <v>151205.67000000001</v>
      </c>
      <c r="J893" s="932">
        <v>132304.95999999999</v>
      </c>
      <c r="K893" s="932">
        <v>211687.93</v>
      </c>
      <c r="L893" s="932">
        <v>170106.37</v>
      </c>
      <c r="M893" s="932">
        <v>272170.2</v>
      </c>
      <c r="N893" s="932">
        <v>226808.49</v>
      </c>
      <c r="O893" s="932">
        <v>362893.6</v>
      </c>
      <c r="P893" s="932">
        <v>283510.62</v>
      </c>
      <c r="Q893" s="932">
        <v>453617</v>
      </c>
      <c r="R893" s="932">
        <v>321312.03000000003</v>
      </c>
      <c r="S893" s="932">
        <v>514099.26</v>
      </c>
      <c r="T893" s="932">
        <v>359113.45</v>
      </c>
      <c r="U893" s="932">
        <v>574581.53</v>
      </c>
    </row>
    <row r="894" spans="1:21" ht="14.4">
      <c r="A894" s="931">
        <v>5</v>
      </c>
      <c r="B894" s="931" t="s">
        <v>273</v>
      </c>
      <c r="C894" s="931" t="s">
        <v>278</v>
      </c>
      <c r="D894" s="931" t="s">
        <v>490</v>
      </c>
      <c r="E894" s="931" t="s">
        <v>283</v>
      </c>
      <c r="F894" s="931">
        <v>1</v>
      </c>
      <c r="G894" s="931" t="s">
        <v>171</v>
      </c>
      <c r="H894" s="932">
        <v>95733.9</v>
      </c>
      <c r="I894" s="932">
        <v>167534.32</v>
      </c>
      <c r="J894" s="932">
        <v>123990.39</v>
      </c>
      <c r="K894" s="932">
        <v>216983.19</v>
      </c>
      <c r="L894" s="932">
        <v>148450.75</v>
      </c>
      <c r="M894" s="932">
        <v>259788.81</v>
      </c>
      <c r="N894" s="932">
        <v>177125.85</v>
      </c>
      <c r="O894" s="932">
        <v>309970.24</v>
      </c>
      <c r="P894" s="932">
        <v>208846.17</v>
      </c>
      <c r="Q894" s="932">
        <v>365480.8</v>
      </c>
      <c r="R894" s="932">
        <v>228985.16</v>
      </c>
      <c r="S894" s="932">
        <v>400724.03</v>
      </c>
      <c r="T894" s="932">
        <v>247918.36</v>
      </c>
      <c r="U894" s="932">
        <v>433857.13</v>
      </c>
    </row>
    <row r="895" spans="1:21" ht="14.4">
      <c r="A895" s="931">
        <v>5</v>
      </c>
      <c r="B895" s="931" t="s">
        <v>273</v>
      </c>
      <c r="C895" s="931" t="s">
        <v>278</v>
      </c>
      <c r="D895" s="931" t="s">
        <v>490</v>
      </c>
      <c r="E895" s="931" t="s">
        <v>283</v>
      </c>
      <c r="F895" s="931">
        <v>2</v>
      </c>
      <c r="G895" s="931" t="s">
        <v>21</v>
      </c>
      <c r="H895" s="932">
        <v>81753.22</v>
      </c>
      <c r="I895" s="932">
        <v>143068.13</v>
      </c>
      <c r="J895" s="932">
        <v>106944.46</v>
      </c>
      <c r="K895" s="932">
        <v>187152.81</v>
      </c>
      <c r="L895" s="932">
        <v>129783.59</v>
      </c>
      <c r="M895" s="932">
        <v>227121.28</v>
      </c>
      <c r="N895" s="932">
        <v>158737.39000000001</v>
      </c>
      <c r="O895" s="932">
        <v>277790.44</v>
      </c>
      <c r="P895" s="932">
        <v>188492.39</v>
      </c>
      <c r="Q895" s="932">
        <v>329861.68</v>
      </c>
      <c r="R895" s="932">
        <v>207436.79</v>
      </c>
      <c r="S895" s="932">
        <v>363014.38</v>
      </c>
      <c r="T895" s="932">
        <v>225201.9</v>
      </c>
      <c r="U895" s="932">
        <v>394103.32</v>
      </c>
    </row>
    <row r="896" spans="1:21" ht="14.4">
      <c r="A896" s="931">
        <v>5</v>
      </c>
      <c r="B896" s="931" t="s">
        <v>273</v>
      </c>
      <c r="C896" s="931" t="s">
        <v>278</v>
      </c>
      <c r="D896" s="931" t="s">
        <v>490</v>
      </c>
      <c r="E896" s="931" t="s">
        <v>283</v>
      </c>
      <c r="F896" s="931">
        <v>3</v>
      </c>
      <c r="G896" s="931" t="s">
        <v>46</v>
      </c>
      <c r="H896" s="932">
        <v>71306.880000000005</v>
      </c>
      <c r="I896" s="932">
        <v>124787.04</v>
      </c>
      <c r="J896" s="932">
        <v>97210.72</v>
      </c>
      <c r="K896" s="932">
        <v>170118.75</v>
      </c>
      <c r="L896" s="932">
        <v>122917.64</v>
      </c>
      <c r="M896" s="932">
        <v>215105.87</v>
      </c>
      <c r="N896" s="932">
        <v>161830.20000000001</v>
      </c>
      <c r="O896" s="932">
        <v>283202.84000000003</v>
      </c>
      <c r="P896" s="932">
        <v>200470.1</v>
      </c>
      <c r="Q896" s="932">
        <v>350822.68</v>
      </c>
      <c r="R896" s="932">
        <v>225826.12</v>
      </c>
      <c r="S896" s="932">
        <v>395195.72</v>
      </c>
      <c r="T896" s="932">
        <v>250859.01</v>
      </c>
      <c r="U896" s="932">
        <v>439003.26</v>
      </c>
    </row>
    <row r="897" spans="1:21" ht="14.4">
      <c r="A897" s="931">
        <v>5</v>
      </c>
      <c r="B897" s="931" t="s">
        <v>273</v>
      </c>
      <c r="C897" s="931" t="s">
        <v>278</v>
      </c>
      <c r="D897" s="931" t="s">
        <v>490</v>
      </c>
      <c r="E897" s="931" t="s">
        <v>283</v>
      </c>
      <c r="F897" s="931">
        <v>4</v>
      </c>
      <c r="G897" s="931" t="s">
        <v>23</v>
      </c>
      <c r="H897" s="932">
        <v>81602.05</v>
      </c>
      <c r="I897" s="932">
        <v>130563.28</v>
      </c>
      <c r="J897" s="932">
        <v>114242.87</v>
      </c>
      <c r="K897" s="932">
        <v>182788.6</v>
      </c>
      <c r="L897" s="932">
        <v>146883.69</v>
      </c>
      <c r="M897" s="932">
        <v>235013.91</v>
      </c>
      <c r="N897" s="932">
        <v>195844.92</v>
      </c>
      <c r="O897" s="932">
        <v>313351.88</v>
      </c>
      <c r="P897" s="932">
        <v>244806.15</v>
      </c>
      <c r="Q897" s="932">
        <v>391689.85</v>
      </c>
      <c r="R897" s="932">
        <v>277446.96999999997</v>
      </c>
      <c r="S897" s="932">
        <v>443915.16</v>
      </c>
      <c r="T897" s="932">
        <v>310087.78999999998</v>
      </c>
      <c r="U897" s="932">
        <v>496140.48</v>
      </c>
    </row>
    <row r="898" spans="1:21" ht="14.4">
      <c r="A898" s="931">
        <v>5</v>
      </c>
      <c r="B898" s="931" t="s">
        <v>273</v>
      </c>
      <c r="C898" s="931" t="s">
        <v>278</v>
      </c>
      <c r="D898" s="931" t="s">
        <v>490</v>
      </c>
      <c r="E898" s="931" t="s">
        <v>1095</v>
      </c>
      <c r="F898" s="931">
        <v>1</v>
      </c>
      <c r="G898" s="931" t="s">
        <v>171</v>
      </c>
      <c r="H898" s="932">
        <v>93769.35</v>
      </c>
      <c r="I898" s="932">
        <v>164096.35999999999</v>
      </c>
      <c r="J898" s="932">
        <v>121448.73</v>
      </c>
      <c r="K898" s="932">
        <v>212535.27</v>
      </c>
      <c r="L898" s="932">
        <v>145409.53</v>
      </c>
      <c r="M898" s="932">
        <v>254466.67</v>
      </c>
      <c r="N898" s="932">
        <v>173500.01</v>
      </c>
      <c r="O898" s="932">
        <v>303625.02</v>
      </c>
      <c r="P898" s="932">
        <v>204573.66</v>
      </c>
      <c r="Q898" s="932">
        <v>358003.9</v>
      </c>
      <c r="R898" s="932">
        <v>224302.1</v>
      </c>
      <c r="S898" s="932">
        <v>392528.67</v>
      </c>
      <c r="T898" s="932">
        <v>242850.42</v>
      </c>
      <c r="U898" s="932">
        <v>424988.24</v>
      </c>
    </row>
    <row r="899" spans="1:21" ht="14.4">
      <c r="A899" s="931">
        <v>5</v>
      </c>
      <c r="B899" s="931" t="s">
        <v>273</v>
      </c>
      <c r="C899" s="931" t="s">
        <v>278</v>
      </c>
      <c r="D899" s="931" t="s">
        <v>490</v>
      </c>
      <c r="E899" s="931" t="s">
        <v>1095</v>
      </c>
      <c r="F899" s="931">
        <v>2</v>
      </c>
      <c r="G899" s="931" t="s">
        <v>21</v>
      </c>
      <c r="H899" s="932">
        <v>80062.8</v>
      </c>
      <c r="I899" s="932">
        <v>140109.89000000001</v>
      </c>
      <c r="J899" s="932">
        <v>104737.03</v>
      </c>
      <c r="K899" s="932">
        <v>183289.81</v>
      </c>
      <c r="L899" s="932">
        <v>127108.39</v>
      </c>
      <c r="M899" s="932">
        <v>222439.67999999999</v>
      </c>
      <c r="N899" s="932">
        <v>155472.10999999999</v>
      </c>
      <c r="O899" s="932">
        <v>272076.19</v>
      </c>
      <c r="P899" s="932">
        <v>184618.97</v>
      </c>
      <c r="Q899" s="932">
        <v>323083.19</v>
      </c>
      <c r="R899" s="932">
        <v>203176.24</v>
      </c>
      <c r="S899" s="932">
        <v>355558.42</v>
      </c>
      <c r="T899" s="932">
        <v>220579.38</v>
      </c>
      <c r="U899" s="932">
        <v>386013.92</v>
      </c>
    </row>
    <row r="900" spans="1:21" ht="14.4">
      <c r="A900" s="931">
        <v>5</v>
      </c>
      <c r="B900" s="931" t="s">
        <v>273</v>
      </c>
      <c r="C900" s="931" t="s">
        <v>278</v>
      </c>
      <c r="D900" s="931" t="s">
        <v>490</v>
      </c>
      <c r="E900" s="931" t="s">
        <v>1095</v>
      </c>
      <c r="F900" s="931">
        <v>3</v>
      </c>
      <c r="G900" s="931" t="s">
        <v>46</v>
      </c>
      <c r="H900" s="932">
        <v>69821.91</v>
      </c>
      <c r="I900" s="932">
        <v>122188.34</v>
      </c>
      <c r="J900" s="932">
        <v>95183.1</v>
      </c>
      <c r="K900" s="932">
        <v>166570.43</v>
      </c>
      <c r="L900" s="932">
        <v>120351.25</v>
      </c>
      <c r="M900" s="932">
        <v>210614.69</v>
      </c>
      <c r="N900" s="932">
        <v>158448.74</v>
      </c>
      <c r="O900" s="932">
        <v>277285.28999999998</v>
      </c>
      <c r="P900" s="932">
        <v>196278.92</v>
      </c>
      <c r="Q900" s="932">
        <v>343488.11</v>
      </c>
      <c r="R900" s="932">
        <v>221103.04</v>
      </c>
      <c r="S900" s="932">
        <v>386930.33</v>
      </c>
      <c r="T900" s="932">
        <v>245610.37</v>
      </c>
      <c r="U900" s="932">
        <v>429818.14</v>
      </c>
    </row>
    <row r="901" spans="1:21" ht="14.4">
      <c r="A901" s="931">
        <v>5</v>
      </c>
      <c r="B901" s="931" t="s">
        <v>273</v>
      </c>
      <c r="C901" s="931" t="s">
        <v>278</v>
      </c>
      <c r="D901" s="931" t="s">
        <v>490</v>
      </c>
      <c r="E901" s="931" t="s">
        <v>1095</v>
      </c>
      <c r="F901" s="931">
        <v>4</v>
      </c>
      <c r="G901" s="931" t="s">
        <v>23</v>
      </c>
      <c r="H901" s="932">
        <v>79926.789999999994</v>
      </c>
      <c r="I901" s="932">
        <v>127882.87</v>
      </c>
      <c r="J901" s="932">
        <v>111897.51</v>
      </c>
      <c r="K901" s="932">
        <v>179036.02</v>
      </c>
      <c r="L901" s="932">
        <v>143868.23000000001</v>
      </c>
      <c r="M901" s="932">
        <v>230189.16</v>
      </c>
      <c r="N901" s="932">
        <v>191824.3</v>
      </c>
      <c r="O901" s="932">
        <v>306918.89</v>
      </c>
      <c r="P901" s="932">
        <v>239780.38</v>
      </c>
      <c r="Q901" s="932">
        <v>383648.61</v>
      </c>
      <c r="R901" s="932">
        <v>271751.09000000003</v>
      </c>
      <c r="S901" s="932">
        <v>434801.75</v>
      </c>
      <c r="T901" s="932">
        <v>303721.81</v>
      </c>
      <c r="U901" s="932">
        <v>485954.9</v>
      </c>
    </row>
    <row r="902" spans="1:21" ht="14.4">
      <c r="A902" s="931">
        <v>5</v>
      </c>
      <c r="B902" s="931" t="s">
        <v>273</v>
      </c>
      <c r="C902" s="931" t="s">
        <v>278</v>
      </c>
      <c r="D902" s="931" t="s">
        <v>490</v>
      </c>
      <c r="E902" s="931" t="s">
        <v>284</v>
      </c>
      <c r="F902" s="931">
        <v>1</v>
      </c>
      <c r="G902" s="931" t="s">
        <v>171</v>
      </c>
      <c r="H902" s="932">
        <v>92795.53</v>
      </c>
      <c r="I902" s="932">
        <v>162392.18</v>
      </c>
      <c r="J902" s="932">
        <v>120159.2</v>
      </c>
      <c r="K902" s="932">
        <v>210278.59</v>
      </c>
      <c r="L902" s="932">
        <v>143846.45000000001</v>
      </c>
      <c r="M902" s="932">
        <v>251731.29</v>
      </c>
      <c r="N902" s="932">
        <v>171605.75</v>
      </c>
      <c r="O902" s="932">
        <v>300310.06</v>
      </c>
      <c r="P902" s="932">
        <v>202312.75</v>
      </c>
      <c r="Q902" s="932">
        <v>354047.3</v>
      </c>
      <c r="R902" s="932">
        <v>221808.23</v>
      </c>
      <c r="S902" s="932">
        <v>388164.4</v>
      </c>
      <c r="T902" s="932">
        <v>240126.17</v>
      </c>
      <c r="U902" s="932">
        <v>420220.8</v>
      </c>
    </row>
    <row r="903" spans="1:21" ht="14.4">
      <c r="A903" s="931">
        <v>5</v>
      </c>
      <c r="B903" s="931" t="s">
        <v>273</v>
      </c>
      <c r="C903" s="931" t="s">
        <v>278</v>
      </c>
      <c r="D903" s="931" t="s">
        <v>490</v>
      </c>
      <c r="E903" s="931" t="s">
        <v>284</v>
      </c>
      <c r="F903" s="931">
        <v>2</v>
      </c>
      <c r="G903" s="931" t="s">
        <v>21</v>
      </c>
      <c r="H903" s="932">
        <v>79363.11</v>
      </c>
      <c r="I903" s="932">
        <v>138885.45000000001</v>
      </c>
      <c r="J903" s="932">
        <v>103781.73</v>
      </c>
      <c r="K903" s="932">
        <v>181618.03</v>
      </c>
      <c r="L903" s="932">
        <v>125911.33</v>
      </c>
      <c r="M903" s="932">
        <v>220344.83</v>
      </c>
      <c r="N903" s="932">
        <v>153938.4</v>
      </c>
      <c r="O903" s="932">
        <v>269392.21000000002</v>
      </c>
      <c r="P903" s="932">
        <v>182757.15</v>
      </c>
      <c r="Q903" s="932">
        <v>319825.01</v>
      </c>
      <c r="R903" s="932">
        <v>201104.89</v>
      </c>
      <c r="S903" s="932">
        <v>351933.56</v>
      </c>
      <c r="T903" s="932">
        <v>218300.55</v>
      </c>
      <c r="U903" s="932">
        <v>382025.97</v>
      </c>
    </row>
    <row r="904" spans="1:21" ht="14.4">
      <c r="A904" s="931">
        <v>5</v>
      </c>
      <c r="B904" s="931" t="s">
        <v>273</v>
      </c>
      <c r="C904" s="931" t="s">
        <v>278</v>
      </c>
      <c r="D904" s="931" t="s">
        <v>490</v>
      </c>
      <c r="E904" s="931" t="s">
        <v>284</v>
      </c>
      <c r="F904" s="931">
        <v>3</v>
      </c>
      <c r="G904" s="931" t="s">
        <v>46</v>
      </c>
      <c r="H904" s="932">
        <v>69320.67</v>
      </c>
      <c r="I904" s="932">
        <v>121311.17</v>
      </c>
      <c r="J904" s="932">
        <v>94532.72</v>
      </c>
      <c r="K904" s="932">
        <v>165432.26999999999</v>
      </c>
      <c r="L904" s="932">
        <v>119555.59</v>
      </c>
      <c r="M904" s="932">
        <v>209222.28</v>
      </c>
      <c r="N904" s="932">
        <v>157428.25</v>
      </c>
      <c r="O904" s="932">
        <v>275499.43</v>
      </c>
      <c r="P904" s="932">
        <v>195038.95</v>
      </c>
      <c r="Q904" s="932">
        <v>341318.16</v>
      </c>
      <c r="R904" s="932">
        <v>219724.67</v>
      </c>
      <c r="S904" s="932">
        <v>384518.17</v>
      </c>
      <c r="T904" s="932">
        <v>244099.92</v>
      </c>
      <c r="U904" s="932">
        <v>427174.87</v>
      </c>
    </row>
    <row r="905" spans="1:21" ht="14.4">
      <c r="A905" s="931">
        <v>5</v>
      </c>
      <c r="B905" s="931" t="s">
        <v>273</v>
      </c>
      <c r="C905" s="931" t="s">
        <v>278</v>
      </c>
      <c r="D905" s="931" t="s">
        <v>490</v>
      </c>
      <c r="E905" s="931" t="s">
        <v>284</v>
      </c>
      <c r="F905" s="931">
        <v>4</v>
      </c>
      <c r="G905" s="931" t="s">
        <v>23</v>
      </c>
      <c r="H905" s="932">
        <v>79104.03</v>
      </c>
      <c r="I905" s="932">
        <v>126566.45</v>
      </c>
      <c r="J905" s="932">
        <v>110745.64</v>
      </c>
      <c r="K905" s="932">
        <v>177193.03</v>
      </c>
      <c r="L905" s="932">
        <v>142387.26</v>
      </c>
      <c r="M905" s="932">
        <v>227819.62</v>
      </c>
      <c r="N905" s="932">
        <v>189849.68</v>
      </c>
      <c r="O905" s="932">
        <v>303759.49</v>
      </c>
      <c r="P905" s="932">
        <v>237312.1</v>
      </c>
      <c r="Q905" s="932">
        <v>379699.36</v>
      </c>
      <c r="R905" s="932">
        <v>268953.71000000002</v>
      </c>
      <c r="S905" s="932">
        <v>430325.94</v>
      </c>
      <c r="T905" s="932">
        <v>300595.32</v>
      </c>
      <c r="U905" s="932">
        <v>480952.52</v>
      </c>
    </row>
    <row r="906" spans="1:21" ht="14.4">
      <c r="A906" s="931">
        <v>5</v>
      </c>
      <c r="B906" s="931" t="s">
        <v>273</v>
      </c>
      <c r="C906" s="931" t="s">
        <v>278</v>
      </c>
      <c r="D906" s="931" t="s">
        <v>490</v>
      </c>
      <c r="E906" s="931" t="s">
        <v>1096</v>
      </c>
      <c r="F906" s="931">
        <v>1</v>
      </c>
      <c r="G906" s="931" t="s">
        <v>171</v>
      </c>
      <c r="H906" s="932">
        <v>91813.26</v>
      </c>
      <c r="I906" s="932">
        <v>160673.20000000001</v>
      </c>
      <c r="J906" s="932">
        <v>118888.36</v>
      </c>
      <c r="K906" s="932">
        <v>208054.63</v>
      </c>
      <c r="L906" s="932">
        <v>142325.82999999999</v>
      </c>
      <c r="M906" s="932">
        <v>249070.21</v>
      </c>
      <c r="N906" s="932">
        <v>169792.82</v>
      </c>
      <c r="O906" s="932">
        <v>297137.44</v>
      </c>
      <c r="P906" s="932">
        <v>200176.48</v>
      </c>
      <c r="Q906" s="932">
        <v>350308.85</v>
      </c>
      <c r="R906" s="932">
        <v>219466.69</v>
      </c>
      <c r="S906" s="932">
        <v>384066.71</v>
      </c>
      <c r="T906" s="932">
        <v>237592.2</v>
      </c>
      <c r="U906" s="932">
        <v>415786.35</v>
      </c>
    </row>
    <row r="907" spans="1:21" ht="14.4">
      <c r="A907" s="931">
        <v>5</v>
      </c>
      <c r="B907" s="931" t="s">
        <v>273</v>
      </c>
      <c r="C907" s="931" t="s">
        <v>278</v>
      </c>
      <c r="D907" s="931" t="s">
        <v>490</v>
      </c>
      <c r="E907" s="931" t="s">
        <v>1096</v>
      </c>
      <c r="F907" s="931">
        <v>2</v>
      </c>
      <c r="G907" s="931" t="s">
        <v>21</v>
      </c>
      <c r="H907" s="932">
        <v>78517.899999999994</v>
      </c>
      <c r="I907" s="932">
        <v>137406.32999999999</v>
      </c>
      <c r="J907" s="932">
        <v>102678.01</v>
      </c>
      <c r="K907" s="932">
        <v>179686.53</v>
      </c>
      <c r="L907" s="932">
        <v>124573.73</v>
      </c>
      <c r="M907" s="932">
        <v>218004.02</v>
      </c>
      <c r="N907" s="932">
        <v>152305.76</v>
      </c>
      <c r="O907" s="932">
        <v>266535.08</v>
      </c>
      <c r="P907" s="932">
        <v>180820.44</v>
      </c>
      <c r="Q907" s="932">
        <v>316435.76</v>
      </c>
      <c r="R907" s="932">
        <v>198974.61</v>
      </c>
      <c r="S907" s="932">
        <v>348205.56</v>
      </c>
      <c r="T907" s="932">
        <v>215989.29</v>
      </c>
      <c r="U907" s="932">
        <v>377981.26</v>
      </c>
    </row>
    <row r="908" spans="1:21" ht="14.4">
      <c r="A908" s="931">
        <v>5</v>
      </c>
      <c r="B908" s="931" t="s">
        <v>273</v>
      </c>
      <c r="C908" s="931" t="s">
        <v>278</v>
      </c>
      <c r="D908" s="931" t="s">
        <v>490</v>
      </c>
      <c r="E908" s="931" t="s">
        <v>1096</v>
      </c>
      <c r="F908" s="931">
        <v>3</v>
      </c>
      <c r="G908" s="931" t="s">
        <v>46</v>
      </c>
      <c r="H908" s="932">
        <v>68578.179999999993</v>
      </c>
      <c r="I908" s="932">
        <v>120011.82</v>
      </c>
      <c r="J908" s="932">
        <v>93518.92</v>
      </c>
      <c r="K908" s="932">
        <v>163658.1</v>
      </c>
      <c r="L908" s="932">
        <v>118272.39</v>
      </c>
      <c r="M908" s="932">
        <v>206976.68</v>
      </c>
      <c r="N908" s="932">
        <v>155737.51</v>
      </c>
      <c r="O908" s="932">
        <v>272540.64</v>
      </c>
      <c r="P908" s="932">
        <v>192943.35</v>
      </c>
      <c r="Q908" s="932">
        <v>337650.86</v>
      </c>
      <c r="R908" s="932">
        <v>217363.12</v>
      </c>
      <c r="S908" s="932">
        <v>380385.46</v>
      </c>
      <c r="T908" s="932">
        <v>241475.59</v>
      </c>
      <c r="U908" s="932">
        <v>422582.29</v>
      </c>
    </row>
    <row r="909" spans="1:21" ht="14.4">
      <c r="A909" s="931">
        <v>5</v>
      </c>
      <c r="B909" s="931" t="s">
        <v>273</v>
      </c>
      <c r="C909" s="931" t="s">
        <v>278</v>
      </c>
      <c r="D909" s="931" t="s">
        <v>490</v>
      </c>
      <c r="E909" s="931" t="s">
        <v>1096</v>
      </c>
      <c r="F909" s="931">
        <v>4</v>
      </c>
      <c r="G909" s="931" t="s">
        <v>23</v>
      </c>
      <c r="H909" s="932">
        <v>78266.399999999994</v>
      </c>
      <c r="I909" s="932">
        <v>125226.24000000001</v>
      </c>
      <c r="J909" s="932">
        <v>109572.96</v>
      </c>
      <c r="K909" s="932">
        <v>175316.74</v>
      </c>
      <c r="L909" s="932">
        <v>140879.51999999999</v>
      </c>
      <c r="M909" s="932">
        <v>225407.23</v>
      </c>
      <c r="N909" s="932">
        <v>187839.35999999999</v>
      </c>
      <c r="O909" s="932">
        <v>300542.98</v>
      </c>
      <c r="P909" s="932">
        <v>234799.2</v>
      </c>
      <c r="Q909" s="932">
        <v>375678.71999999997</v>
      </c>
      <c r="R909" s="932">
        <v>266105.76</v>
      </c>
      <c r="S909" s="932">
        <v>425769.22</v>
      </c>
      <c r="T909" s="932">
        <v>297412.32</v>
      </c>
      <c r="U909" s="932">
        <v>475859.72</v>
      </c>
    </row>
    <row r="910" spans="1:21" ht="14.4">
      <c r="A910" s="931">
        <v>5</v>
      </c>
      <c r="B910" s="931" t="s">
        <v>273</v>
      </c>
      <c r="C910" s="931" t="s">
        <v>278</v>
      </c>
      <c r="D910" s="931" t="s">
        <v>490</v>
      </c>
      <c r="E910" s="931" t="s">
        <v>285</v>
      </c>
      <c r="F910" s="931">
        <v>1</v>
      </c>
      <c r="G910" s="931" t="s">
        <v>171</v>
      </c>
      <c r="H910" s="932">
        <v>94247.79</v>
      </c>
      <c r="I910" s="932">
        <v>164933.63</v>
      </c>
      <c r="J910" s="932">
        <v>122112.19</v>
      </c>
      <c r="K910" s="932">
        <v>213696.34</v>
      </c>
      <c r="L910" s="932">
        <v>146233.53</v>
      </c>
      <c r="M910" s="932">
        <v>255908.68</v>
      </c>
      <c r="N910" s="932">
        <v>174528.48</v>
      </c>
      <c r="O910" s="932">
        <v>305424.84999999998</v>
      </c>
      <c r="P910" s="932">
        <v>205828.76</v>
      </c>
      <c r="Q910" s="932">
        <v>360200.33</v>
      </c>
      <c r="R910" s="932">
        <v>225701.36</v>
      </c>
      <c r="S910" s="932">
        <v>394977.38</v>
      </c>
      <c r="T910" s="932">
        <v>244402.82</v>
      </c>
      <c r="U910" s="932">
        <v>427704.94</v>
      </c>
    </row>
    <row r="911" spans="1:21" ht="14.4">
      <c r="A911" s="931">
        <v>5</v>
      </c>
      <c r="B911" s="931" t="s">
        <v>273</v>
      </c>
      <c r="C911" s="931" t="s">
        <v>278</v>
      </c>
      <c r="D911" s="931" t="s">
        <v>490</v>
      </c>
      <c r="E911" s="931" t="s">
        <v>285</v>
      </c>
      <c r="F911" s="931">
        <v>2</v>
      </c>
      <c r="G911" s="931" t="s">
        <v>21</v>
      </c>
      <c r="H911" s="932">
        <v>80267.11</v>
      </c>
      <c r="I911" s="932">
        <v>140467.44</v>
      </c>
      <c r="J911" s="932">
        <v>105066.26</v>
      </c>
      <c r="K911" s="932">
        <v>183865.96</v>
      </c>
      <c r="L911" s="932">
        <v>127566.37</v>
      </c>
      <c r="M911" s="932">
        <v>223241.15</v>
      </c>
      <c r="N911" s="932">
        <v>156140.03</v>
      </c>
      <c r="O911" s="932">
        <v>273245.03999999998</v>
      </c>
      <c r="P911" s="932">
        <v>185474.98</v>
      </c>
      <c r="Q911" s="932">
        <v>324581.21000000002</v>
      </c>
      <c r="R911" s="932">
        <v>204152.98</v>
      </c>
      <c r="S911" s="932">
        <v>357267.72</v>
      </c>
      <c r="T911" s="932">
        <v>221686.36</v>
      </c>
      <c r="U911" s="932">
        <v>387951.13</v>
      </c>
    </row>
    <row r="912" spans="1:21" ht="14.4">
      <c r="A912" s="931">
        <v>5</v>
      </c>
      <c r="B912" s="931" t="s">
        <v>273</v>
      </c>
      <c r="C912" s="931" t="s">
        <v>278</v>
      </c>
      <c r="D912" s="931" t="s">
        <v>490</v>
      </c>
      <c r="E912" s="931" t="s">
        <v>285</v>
      </c>
      <c r="F912" s="931">
        <v>3</v>
      </c>
      <c r="G912" s="931" t="s">
        <v>46</v>
      </c>
      <c r="H912" s="932">
        <v>69831.27</v>
      </c>
      <c r="I912" s="932">
        <v>122204.73</v>
      </c>
      <c r="J912" s="932">
        <v>95144.86</v>
      </c>
      <c r="K912" s="932">
        <v>166503.51</v>
      </c>
      <c r="L912" s="932">
        <v>120261.55</v>
      </c>
      <c r="M912" s="932">
        <v>210457.71</v>
      </c>
      <c r="N912" s="932">
        <v>158288.74</v>
      </c>
      <c r="O912" s="932">
        <v>277005.28999999998</v>
      </c>
      <c r="P912" s="932">
        <v>196043.28</v>
      </c>
      <c r="Q912" s="932">
        <v>343075.74</v>
      </c>
      <c r="R912" s="932">
        <v>220809.06</v>
      </c>
      <c r="S912" s="932">
        <v>386415.85</v>
      </c>
      <c r="T912" s="932">
        <v>245251.7</v>
      </c>
      <c r="U912" s="932">
        <v>429190.47</v>
      </c>
    </row>
    <row r="913" spans="1:21" ht="14.4">
      <c r="A913" s="931">
        <v>5</v>
      </c>
      <c r="B913" s="931" t="s">
        <v>273</v>
      </c>
      <c r="C913" s="931" t="s">
        <v>278</v>
      </c>
      <c r="D913" s="931" t="s">
        <v>490</v>
      </c>
      <c r="E913" s="931" t="s">
        <v>285</v>
      </c>
      <c r="F913" s="931">
        <v>4</v>
      </c>
      <c r="G913" s="931" t="s">
        <v>23</v>
      </c>
      <c r="H913" s="932">
        <v>80323.3</v>
      </c>
      <c r="I913" s="932">
        <v>128517.28</v>
      </c>
      <c r="J913" s="932">
        <v>112452.62</v>
      </c>
      <c r="K913" s="932">
        <v>179924.19</v>
      </c>
      <c r="L913" s="932">
        <v>144581.94</v>
      </c>
      <c r="M913" s="932">
        <v>231331.11</v>
      </c>
      <c r="N913" s="932">
        <v>192775.92</v>
      </c>
      <c r="O913" s="932">
        <v>308441.48</v>
      </c>
      <c r="P913" s="932">
        <v>240969.9</v>
      </c>
      <c r="Q913" s="932">
        <v>385551.84</v>
      </c>
      <c r="R913" s="932">
        <v>273099.21999999997</v>
      </c>
      <c r="S913" s="932">
        <v>436958.76</v>
      </c>
      <c r="T913" s="932">
        <v>305228.53999999998</v>
      </c>
      <c r="U913" s="932">
        <v>488365.67</v>
      </c>
    </row>
    <row r="914" spans="1:21" ht="14.4">
      <c r="A914" s="931">
        <v>5</v>
      </c>
      <c r="B914" s="931" t="s">
        <v>273</v>
      </c>
      <c r="C914" s="931" t="s">
        <v>278</v>
      </c>
      <c r="D914" s="931" t="s">
        <v>490</v>
      </c>
      <c r="E914" s="931" t="s">
        <v>286</v>
      </c>
      <c r="F914" s="931">
        <v>1</v>
      </c>
      <c r="G914" s="931" t="s">
        <v>171</v>
      </c>
      <c r="H914" s="932">
        <v>92787.07</v>
      </c>
      <c r="I914" s="932">
        <v>162377.37</v>
      </c>
      <c r="J914" s="932">
        <v>120177.89</v>
      </c>
      <c r="K914" s="932">
        <v>210311.31</v>
      </c>
      <c r="L914" s="932">
        <v>143888.91</v>
      </c>
      <c r="M914" s="932">
        <v>251805.6</v>
      </c>
      <c r="N914" s="932">
        <v>171687.09</v>
      </c>
      <c r="O914" s="932">
        <v>300452.40000000002</v>
      </c>
      <c r="P914" s="932">
        <v>202437.39</v>
      </c>
      <c r="Q914" s="932">
        <v>354265.44</v>
      </c>
      <c r="R914" s="932">
        <v>221960.56</v>
      </c>
      <c r="S914" s="932">
        <v>388430.98</v>
      </c>
      <c r="T914" s="932">
        <v>240316.45</v>
      </c>
      <c r="U914" s="932">
        <v>420553.78</v>
      </c>
    </row>
    <row r="915" spans="1:21" ht="14.4">
      <c r="A915" s="931">
        <v>5</v>
      </c>
      <c r="B915" s="931" t="s">
        <v>273</v>
      </c>
      <c r="C915" s="931" t="s">
        <v>278</v>
      </c>
      <c r="D915" s="931" t="s">
        <v>490</v>
      </c>
      <c r="E915" s="931" t="s">
        <v>286</v>
      </c>
      <c r="F915" s="931">
        <v>2</v>
      </c>
      <c r="G915" s="931" t="s">
        <v>21</v>
      </c>
      <c r="H915" s="932">
        <v>79217.58</v>
      </c>
      <c r="I915" s="932">
        <v>138630.76999999999</v>
      </c>
      <c r="J915" s="932">
        <v>103633.31</v>
      </c>
      <c r="K915" s="932">
        <v>181358.3</v>
      </c>
      <c r="L915" s="932">
        <v>125770.79</v>
      </c>
      <c r="M915" s="932">
        <v>220098.87</v>
      </c>
      <c r="N915" s="932">
        <v>153839.47</v>
      </c>
      <c r="O915" s="932">
        <v>269219.06</v>
      </c>
      <c r="P915" s="932">
        <v>182682.25</v>
      </c>
      <c r="Q915" s="932">
        <v>319693.94</v>
      </c>
      <c r="R915" s="932">
        <v>201045.96</v>
      </c>
      <c r="S915" s="932">
        <v>351830.43</v>
      </c>
      <c r="T915" s="932">
        <v>218268.12</v>
      </c>
      <c r="U915" s="932">
        <v>381969.21</v>
      </c>
    </row>
    <row r="916" spans="1:21" ht="14.4">
      <c r="A916" s="931">
        <v>5</v>
      </c>
      <c r="B916" s="931" t="s">
        <v>273</v>
      </c>
      <c r="C916" s="931" t="s">
        <v>278</v>
      </c>
      <c r="D916" s="931" t="s">
        <v>490</v>
      </c>
      <c r="E916" s="931" t="s">
        <v>286</v>
      </c>
      <c r="F916" s="931">
        <v>3</v>
      </c>
      <c r="G916" s="931" t="s">
        <v>46</v>
      </c>
      <c r="H916" s="932">
        <v>69079.42</v>
      </c>
      <c r="I916" s="932">
        <v>120888.98</v>
      </c>
      <c r="J916" s="932">
        <v>94169.3</v>
      </c>
      <c r="K916" s="932">
        <v>164796.26999999999</v>
      </c>
      <c r="L916" s="932">
        <v>119068.05</v>
      </c>
      <c r="M916" s="932">
        <v>208369.09</v>
      </c>
      <c r="N916" s="932">
        <v>156758</v>
      </c>
      <c r="O916" s="932">
        <v>274326.5</v>
      </c>
      <c r="P916" s="932">
        <v>194183.32</v>
      </c>
      <c r="Q916" s="932">
        <v>339820.81</v>
      </c>
      <c r="R916" s="932">
        <v>218741.49</v>
      </c>
      <c r="S916" s="932">
        <v>382797.61</v>
      </c>
      <c r="T916" s="932">
        <v>242986.03</v>
      </c>
      <c r="U916" s="932">
        <v>425225.56</v>
      </c>
    </row>
    <row r="917" spans="1:21" ht="14.4">
      <c r="A917" s="931">
        <v>5</v>
      </c>
      <c r="B917" s="931" t="s">
        <v>273</v>
      </c>
      <c r="C917" s="931" t="s">
        <v>278</v>
      </c>
      <c r="D917" s="931" t="s">
        <v>490</v>
      </c>
      <c r="E917" s="931" t="s">
        <v>286</v>
      </c>
      <c r="F917" s="931">
        <v>4</v>
      </c>
      <c r="G917" s="931" t="s">
        <v>23</v>
      </c>
      <c r="H917" s="932">
        <v>79089.16</v>
      </c>
      <c r="I917" s="932">
        <v>126542.66</v>
      </c>
      <c r="J917" s="932">
        <v>110724.82</v>
      </c>
      <c r="K917" s="932">
        <v>177159.72</v>
      </c>
      <c r="L917" s="932">
        <v>142360.49</v>
      </c>
      <c r="M917" s="932">
        <v>227776.78</v>
      </c>
      <c r="N917" s="932">
        <v>189813.98</v>
      </c>
      <c r="O917" s="932">
        <v>303702.38</v>
      </c>
      <c r="P917" s="932">
        <v>237267.48</v>
      </c>
      <c r="Q917" s="932">
        <v>379627.97</v>
      </c>
      <c r="R917" s="932">
        <v>268903.14</v>
      </c>
      <c r="S917" s="932">
        <v>430245.04</v>
      </c>
      <c r="T917" s="932">
        <v>300538.81</v>
      </c>
      <c r="U917" s="932">
        <v>480862.1</v>
      </c>
    </row>
    <row r="918" spans="1:21" ht="14.4">
      <c r="A918" s="931">
        <v>5</v>
      </c>
      <c r="B918" s="931" t="s">
        <v>273</v>
      </c>
      <c r="C918" s="931" t="s">
        <v>287</v>
      </c>
      <c r="D918" s="931" t="s">
        <v>491</v>
      </c>
      <c r="E918" s="931" t="s">
        <v>288</v>
      </c>
      <c r="F918" s="931">
        <v>1</v>
      </c>
      <c r="G918" s="931" t="s">
        <v>171</v>
      </c>
      <c r="H918" s="932">
        <v>103088.28</v>
      </c>
      <c r="I918" s="932">
        <v>180404.49</v>
      </c>
      <c r="J918" s="932">
        <v>133549.70000000001</v>
      </c>
      <c r="K918" s="932">
        <v>233711.97</v>
      </c>
      <c r="L918" s="932">
        <v>159919.04000000001</v>
      </c>
      <c r="M918" s="932">
        <v>279858.33</v>
      </c>
      <c r="N918" s="932">
        <v>190844.78</v>
      </c>
      <c r="O918" s="932">
        <v>333978.36</v>
      </c>
      <c r="P918" s="932">
        <v>225055.09</v>
      </c>
      <c r="Q918" s="932">
        <v>393846.42</v>
      </c>
      <c r="R918" s="932">
        <v>246775.18</v>
      </c>
      <c r="S918" s="932">
        <v>431856.57</v>
      </c>
      <c r="T918" s="932">
        <v>267208.56</v>
      </c>
      <c r="U918" s="932">
        <v>467614.99</v>
      </c>
    </row>
    <row r="919" spans="1:21" ht="14.4">
      <c r="A919" s="931">
        <v>5</v>
      </c>
      <c r="B919" s="931" t="s">
        <v>273</v>
      </c>
      <c r="C919" s="931" t="s">
        <v>287</v>
      </c>
      <c r="D919" s="931" t="s">
        <v>491</v>
      </c>
      <c r="E919" s="931" t="s">
        <v>288</v>
      </c>
      <c r="F919" s="931">
        <v>2</v>
      </c>
      <c r="G919" s="931" t="s">
        <v>21</v>
      </c>
      <c r="H919" s="932">
        <v>87874.01</v>
      </c>
      <c r="I919" s="932">
        <v>153779.51999999999</v>
      </c>
      <c r="J919" s="932">
        <v>114999.71</v>
      </c>
      <c r="K919" s="932">
        <v>201249.5</v>
      </c>
      <c r="L919" s="932">
        <v>139604.78</v>
      </c>
      <c r="M919" s="932">
        <v>244308.36</v>
      </c>
      <c r="N919" s="932">
        <v>170833.81</v>
      </c>
      <c r="O919" s="932">
        <v>298959.17</v>
      </c>
      <c r="P919" s="932">
        <v>202905.39</v>
      </c>
      <c r="Q919" s="932">
        <v>355084.43</v>
      </c>
      <c r="R919" s="932">
        <v>223325.48</v>
      </c>
      <c r="S919" s="932">
        <v>390819.59</v>
      </c>
      <c r="T919" s="932">
        <v>242487.71</v>
      </c>
      <c r="U919" s="932">
        <v>424353.49</v>
      </c>
    </row>
    <row r="920" spans="1:21" ht="14.4">
      <c r="A920" s="931">
        <v>5</v>
      </c>
      <c r="B920" s="931" t="s">
        <v>273</v>
      </c>
      <c r="C920" s="931" t="s">
        <v>287</v>
      </c>
      <c r="D920" s="931" t="s">
        <v>491</v>
      </c>
      <c r="E920" s="931" t="s">
        <v>288</v>
      </c>
      <c r="F920" s="931">
        <v>3</v>
      </c>
      <c r="G920" s="931" t="s">
        <v>46</v>
      </c>
      <c r="H920" s="932">
        <v>76513.66</v>
      </c>
      <c r="I920" s="932">
        <v>133898.9</v>
      </c>
      <c r="J920" s="932">
        <v>104269.13</v>
      </c>
      <c r="K920" s="932">
        <v>182470.97</v>
      </c>
      <c r="L920" s="932">
        <v>131810.31</v>
      </c>
      <c r="M920" s="932">
        <v>230668.04</v>
      </c>
      <c r="N920" s="932">
        <v>173505.32</v>
      </c>
      <c r="O920" s="932">
        <v>303634.31</v>
      </c>
      <c r="P920" s="932">
        <v>214903.63</v>
      </c>
      <c r="Q920" s="932">
        <v>376081.36</v>
      </c>
      <c r="R920" s="932">
        <v>242062.94</v>
      </c>
      <c r="S920" s="932">
        <v>423610.15</v>
      </c>
      <c r="T920" s="932">
        <v>268870.61</v>
      </c>
      <c r="U920" s="932">
        <v>470523.57</v>
      </c>
    </row>
    <row r="921" spans="1:21" ht="14.4">
      <c r="A921" s="931">
        <v>5</v>
      </c>
      <c r="B921" s="931" t="s">
        <v>273</v>
      </c>
      <c r="C921" s="931" t="s">
        <v>287</v>
      </c>
      <c r="D921" s="931" t="s">
        <v>491</v>
      </c>
      <c r="E921" s="931" t="s">
        <v>288</v>
      </c>
      <c r="F921" s="931">
        <v>4</v>
      </c>
      <c r="G921" s="931" t="s">
        <v>23</v>
      </c>
      <c r="H921" s="932">
        <v>87861.98</v>
      </c>
      <c r="I921" s="932">
        <v>140579.16</v>
      </c>
      <c r="J921" s="932">
        <v>123006.77</v>
      </c>
      <c r="K921" s="932">
        <v>196810.83</v>
      </c>
      <c r="L921" s="932">
        <v>158151.56</v>
      </c>
      <c r="M921" s="932">
        <v>253042.5</v>
      </c>
      <c r="N921" s="932">
        <v>210868.74</v>
      </c>
      <c r="O921" s="932">
        <v>337389.99</v>
      </c>
      <c r="P921" s="932">
        <v>263585.93</v>
      </c>
      <c r="Q921" s="932">
        <v>421737.49</v>
      </c>
      <c r="R921" s="932">
        <v>298730.71999999997</v>
      </c>
      <c r="S921" s="932">
        <v>477969.16</v>
      </c>
      <c r="T921" s="932">
        <v>333875.51</v>
      </c>
      <c r="U921" s="932">
        <v>534200.81999999995</v>
      </c>
    </row>
    <row r="922" spans="1:21" ht="14.4">
      <c r="A922" s="931">
        <v>5</v>
      </c>
      <c r="B922" s="931" t="s">
        <v>273</v>
      </c>
      <c r="C922" s="931" t="s">
        <v>287</v>
      </c>
      <c r="D922" s="931" t="s">
        <v>491</v>
      </c>
      <c r="E922" s="931" t="s">
        <v>289</v>
      </c>
      <c r="F922" s="931">
        <v>1</v>
      </c>
      <c r="G922" s="931" t="s">
        <v>171</v>
      </c>
      <c r="H922" s="932">
        <v>92770.14</v>
      </c>
      <c r="I922" s="932">
        <v>162347.75</v>
      </c>
      <c r="J922" s="932">
        <v>120215.29</v>
      </c>
      <c r="K922" s="932">
        <v>210376.77</v>
      </c>
      <c r="L922" s="932">
        <v>143973.85</v>
      </c>
      <c r="M922" s="932">
        <v>251954.24</v>
      </c>
      <c r="N922" s="932">
        <v>171849.78</v>
      </c>
      <c r="O922" s="932">
        <v>300737.11</v>
      </c>
      <c r="P922" s="932">
        <v>202686.7</v>
      </c>
      <c r="Q922" s="932">
        <v>354701.73</v>
      </c>
      <c r="R922" s="932">
        <v>222265.23</v>
      </c>
      <c r="S922" s="932">
        <v>388964.15</v>
      </c>
      <c r="T922" s="932">
        <v>240697.01</v>
      </c>
      <c r="U922" s="932">
        <v>421219.77</v>
      </c>
    </row>
    <row r="923" spans="1:21" ht="14.4">
      <c r="A923" s="931">
        <v>5</v>
      </c>
      <c r="B923" s="931" t="s">
        <v>273</v>
      </c>
      <c r="C923" s="931" t="s">
        <v>287</v>
      </c>
      <c r="D923" s="931" t="s">
        <v>491</v>
      </c>
      <c r="E923" s="931" t="s">
        <v>289</v>
      </c>
      <c r="F923" s="931">
        <v>2</v>
      </c>
      <c r="G923" s="931" t="s">
        <v>21</v>
      </c>
      <c r="H923" s="932">
        <v>78926.53</v>
      </c>
      <c r="I923" s="932">
        <v>138121.42000000001</v>
      </c>
      <c r="J923" s="932">
        <v>103336.48</v>
      </c>
      <c r="K923" s="932">
        <v>180838.84</v>
      </c>
      <c r="L923" s="932">
        <v>125489.7</v>
      </c>
      <c r="M923" s="932">
        <v>219606.98</v>
      </c>
      <c r="N923" s="932">
        <v>153641.60000000001</v>
      </c>
      <c r="O923" s="932">
        <v>268872.8</v>
      </c>
      <c r="P923" s="932">
        <v>182532.47</v>
      </c>
      <c r="Q923" s="932">
        <v>319431.82</v>
      </c>
      <c r="R923" s="932">
        <v>200928.11</v>
      </c>
      <c r="S923" s="932">
        <v>351624.19</v>
      </c>
      <c r="T923" s="932">
        <v>218203.26</v>
      </c>
      <c r="U923" s="932">
        <v>381855.71</v>
      </c>
    </row>
    <row r="924" spans="1:21" ht="14.4">
      <c r="A924" s="931">
        <v>5</v>
      </c>
      <c r="B924" s="931" t="s">
        <v>273</v>
      </c>
      <c r="C924" s="931" t="s">
        <v>287</v>
      </c>
      <c r="D924" s="931" t="s">
        <v>491</v>
      </c>
      <c r="E924" s="931" t="s">
        <v>289</v>
      </c>
      <c r="F924" s="931">
        <v>3</v>
      </c>
      <c r="G924" s="931" t="s">
        <v>46</v>
      </c>
      <c r="H924" s="932">
        <v>68596.92</v>
      </c>
      <c r="I924" s="932">
        <v>120044.61</v>
      </c>
      <c r="J924" s="932">
        <v>93442.44</v>
      </c>
      <c r="K924" s="932">
        <v>163524.28</v>
      </c>
      <c r="L924" s="932">
        <v>118092.99</v>
      </c>
      <c r="M924" s="932">
        <v>206662.73</v>
      </c>
      <c r="N924" s="932">
        <v>155417.51999999999</v>
      </c>
      <c r="O924" s="932">
        <v>271980.67</v>
      </c>
      <c r="P924" s="932">
        <v>192472.08</v>
      </c>
      <c r="Q924" s="932">
        <v>336826.15</v>
      </c>
      <c r="R924" s="932">
        <v>216775.16</v>
      </c>
      <c r="S924" s="932">
        <v>379356.54</v>
      </c>
      <c r="T924" s="932">
        <v>240758.28</v>
      </c>
      <c r="U924" s="932">
        <v>421326.99</v>
      </c>
    </row>
    <row r="925" spans="1:21" ht="14.4">
      <c r="A925" s="931">
        <v>5</v>
      </c>
      <c r="B925" s="931" t="s">
        <v>273</v>
      </c>
      <c r="C925" s="931" t="s">
        <v>287</v>
      </c>
      <c r="D925" s="931" t="s">
        <v>491</v>
      </c>
      <c r="E925" s="931" t="s">
        <v>289</v>
      </c>
      <c r="F925" s="931">
        <v>4</v>
      </c>
      <c r="G925" s="931" t="s">
        <v>23</v>
      </c>
      <c r="H925" s="932">
        <v>79059.42</v>
      </c>
      <c r="I925" s="932">
        <v>126495.07</v>
      </c>
      <c r="J925" s="932">
        <v>110683.19</v>
      </c>
      <c r="K925" s="932">
        <v>177093.1</v>
      </c>
      <c r="L925" s="932">
        <v>142306.96</v>
      </c>
      <c r="M925" s="932">
        <v>227691.13</v>
      </c>
      <c r="N925" s="932">
        <v>189742.61</v>
      </c>
      <c r="O925" s="932">
        <v>303588.18</v>
      </c>
      <c r="P925" s="932">
        <v>237178.26</v>
      </c>
      <c r="Q925" s="932">
        <v>379485.22</v>
      </c>
      <c r="R925" s="932">
        <v>268802.03000000003</v>
      </c>
      <c r="S925" s="932">
        <v>430083.25</v>
      </c>
      <c r="T925" s="932">
        <v>300425.8</v>
      </c>
      <c r="U925" s="932">
        <v>480681.28</v>
      </c>
    </row>
    <row r="926" spans="1:21" ht="14.4">
      <c r="A926" s="931">
        <v>5</v>
      </c>
      <c r="B926" s="931" t="s">
        <v>273</v>
      </c>
      <c r="C926" s="931" t="s">
        <v>287</v>
      </c>
      <c r="D926" s="931" t="s">
        <v>491</v>
      </c>
      <c r="E926" s="931" t="s">
        <v>1097</v>
      </c>
      <c r="F926" s="931">
        <v>1</v>
      </c>
      <c r="G926" s="931" t="s">
        <v>171</v>
      </c>
      <c r="H926" s="932">
        <v>95221.6</v>
      </c>
      <c r="I926" s="932">
        <v>166637.79999999999</v>
      </c>
      <c r="J926" s="932">
        <v>123401.73</v>
      </c>
      <c r="K926" s="932">
        <v>215953.02</v>
      </c>
      <c r="L926" s="932">
        <v>147796.60999999999</v>
      </c>
      <c r="M926" s="932">
        <v>258644.07</v>
      </c>
      <c r="N926" s="932">
        <v>176422.75</v>
      </c>
      <c r="O926" s="932">
        <v>308739.81</v>
      </c>
      <c r="P926" s="932">
        <v>208089.67</v>
      </c>
      <c r="Q926" s="932">
        <v>364156.92</v>
      </c>
      <c r="R926" s="932">
        <v>228195.23</v>
      </c>
      <c r="S926" s="932">
        <v>399341.64</v>
      </c>
      <c r="T926" s="932">
        <v>247127.07</v>
      </c>
      <c r="U926" s="932">
        <v>432472.38</v>
      </c>
    </row>
    <row r="927" spans="1:21" ht="14.4">
      <c r="A927" s="931">
        <v>5</v>
      </c>
      <c r="B927" s="931" t="s">
        <v>273</v>
      </c>
      <c r="C927" s="931" t="s">
        <v>287</v>
      </c>
      <c r="D927" s="931" t="s">
        <v>491</v>
      </c>
      <c r="E927" s="931" t="s">
        <v>1097</v>
      </c>
      <c r="F927" s="931">
        <v>2</v>
      </c>
      <c r="G927" s="931" t="s">
        <v>21</v>
      </c>
      <c r="H927" s="932">
        <v>80966.789999999994</v>
      </c>
      <c r="I927" s="932">
        <v>141691.88</v>
      </c>
      <c r="J927" s="932">
        <v>106021.56</v>
      </c>
      <c r="K927" s="932">
        <v>185537.74</v>
      </c>
      <c r="L927" s="932">
        <v>128763.43</v>
      </c>
      <c r="M927" s="932">
        <v>225336</v>
      </c>
      <c r="N927" s="932">
        <v>157673.73000000001</v>
      </c>
      <c r="O927" s="932">
        <v>275929.03000000003</v>
      </c>
      <c r="P927" s="932">
        <v>187336.79</v>
      </c>
      <c r="Q927" s="932">
        <v>327839.39</v>
      </c>
      <c r="R927" s="932">
        <v>206224.33</v>
      </c>
      <c r="S927" s="932">
        <v>360892.58</v>
      </c>
      <c r="T927" s="932">
        <v>223965.19</v>
      </c>
      <c r="U927" s="932">
        <v>391939.09</v>
      </c>
    </row>
    <row r="928" spans="1:21" ht="14.4">
      <c r="A928" s="931">
        <v>5</v>
      </c>
      <c r="B928" s="931" t="s">
        <v>273</v>
      </c>
      <c r="C928" s="931" t="s">
        <v>287</v>
      </c>
      <c r="D928" s="931" t="s">
        <v>491</v>
      </c>
      <c r="E928" s="931" t="s">
        <v>1097</v>
      </c>
      <c r="F928" s="931">
        <v>3</v>
      </c>
      <c r="G928" s="931" t="s">
        <v>46</v>
      </c>
      <c r="H928" s="932">
        <v>70332.509999999995</v>
      </c>
      <c r="I928" s="932">
        <v>123081.89</v>
      </c>
      <c r="J928" s="932">
        <v>95795.24</v>
      </c>
      <c r="K928" s="932">
        <v>167641.68</v>
      </c>
      <c r="L928" s="932">
        <v>121057.21</v>
      </c>
      <c r="M928" s="932">
        <v>211850.12</v>
      </c>
      <c r="N928" s="932">
        <v>159309.23000000001</v>
      </c>
      <c r="O928" s="932">
        <v>278791.15000000002</v>
      </c>
      <c r="P928" s="932">
        <v>197283.25</v>
      </c>
      <c r="Q928" s="932">
        <v>345245.7</v>
      </c>
      <c r="R928" s="932">
        <v>222187.43</v>
      </c>
      <c r="S928" s="932">
        <v>388828.01</v>
      </c>
      <c r="T928" s="932">
        <v>246762.14</v>
      </c>
      <c r="U928" s="932">
        <v>431833.74</v>
      </c>
    </row>
    <row r="929" spans="1:21" ht="14.4">
      <c r="A929" s="931">
        <v>5</v>
      </c>
      <c r="B929" s="931" t="s">
        <v>273</v>
      </c>
      <c r="C929" s="931" t="s">
        <v>287</v>
      </c>
      <c r="D929" s="931" t="s">
        <v>491</v>
      </c>
      <c r="E929" s="931" t="s">
        <v>1097</v>
      </c>
      <c r="F929" s="931">
        <v>4</v>
      </c>
      <c r="G929" s="931" t="s">
        <v>23</v>
      </c>
      <c r="H929" s="932">
        <v>81146.06</v>
      </c>
      <c r="I929" s="932">
        <v>129833.7</v>
      </c>
      <c r="J929" s="932">
        <v>113604.48</v>
      </c>
      <c r="K929" s="932">
        <v>181767.18</v>
      </c>
      <c r="L929" s="932">
        <v>146062.91</v>
      </c>
      <c r="M929" s="932">
        <v>233700.66</v>
      </c>
      <c r="N929" s="932">
        <v>194750.54</v>
      </c>
      <c r="O929" s="932">
        <v>311600.87</v>
      </c>
      <c r="P929" s="932">
        <v>243438.18</v>
      </c>
      <c r="Q929" s="932">
        <v>389501.09</v>
      </c>
      <c r="R929" s="932">
        <v>275896.59999999998</v>
      </c>
      <c r="S929" s="932">
        <v>441434.57</v>
      </c>
      <c r="T929" s="932">
        <v>308355.03000000003</v>
      </c>
      <c r="U929" s="932">
        <v>493368.05</v>
      </c>
    </row>
    <row r="930" spans="1:21" ht="14.4">
      <c r="A930" s="931">
        <v>5</v>
      </c>
      <c r="B930" s="931" t="s">
        <v>273</v>
      </c>
      <c r="C930" s="931" t="s">
        <v>287</v>
      </c>
      <c r="D930" s="931" t="s">
        <v>491</v>
      </c>
      <c r="E930" s="931" t="s">
        <v>290</v>
      </c>
      <c r="F930" s="931">
        <v>1</v>
      </c>
      <c r="G930" s="931" t="s">
        <v>171</v>
      </c>
      <c r="H930" s="932">
        <v>104574.39</v>
      </c>
      <c r="I930" s="932">
        <v>183005.18</v>
      </c>
      <c r="J930" s="932">
        <v>135427.89000000001</v>
      </c>
      <c r="K930" s="932">
        <v>236998.81</v>
      </c>
      <c r="L930" s="932">
        <v>162136.25</v>
      </c>
      <c r="M930" s="932">
        <v>283738.45</v>
      </c>
      <c r="N930" s="932">
        <v>193442.14</v>
      </c>
      <c r="O930" s="932">
        <v>338523.74</v>
      </c>
      <c r="P930" s="932">
        <v>228072.5</v>
      </c>
      <c r="Q930" s="932">
        <v>399126.87</v>
      </c>
      <c r="R930" s="932">
        <v>250058.98</v>
      </c>
      <c r="S930" s="932">
        <v>437603.21</v>
      </c>
      <c r="T930" s="932">
        <v>270724.09000000003</v>
      </c>
      <c r="U930" s="932">
        <v>473767.16</v>
      </c>
    </row>
    <row r="931" spans="1:21" ht="14.4">
      <c r="A931" s="931">
        <v>5</v>
      </c>
      <c r="B931" s="931" t="s">
        <v>273</v>
      </c>
      <c r="C931" s="931" t="s">
        <v>287</v>
      </c>
      <c r="D931" s="931" t="s">
        <v>491</v>
      </c>
      <c r="E931" s="931" t="s">
        <v>290</v>
      </c>
      <c r="F931" s="931">
        <v>2</v>
      </c>
      <c r="G931" s="931" t="s">
        <v>21</v>
      </c>
      <c r="H931" s="932">
        <v>89360.12</v>
      </c>
      <c r="I931" s="932">
        <v>156380.21</v>
      </c>
      <c r="J931" s="932">
        <v>116877.91</v>
      </c>
      <c r="K931" s="932">
        <v>204536.34</v>
      </c>
      <c r="L931" s="932">
        <v>141821.99</v>
      </c>
      <c r="M931" s="932">
        <v>248188.48</v>
      </c>
      <c r="N931" s="932">
        <v>173431.17</v>
      </c>
      <c r="O931" s="932">
        <v>303504.55</v>
      </c>
      <c r="P931" s="932">
        <v>205922.8</v>
      </c>
      <c r="Q931" s="932">
        <v>360364.89</v>
      </c>
      <c r="R931" s="932">
        <v>226609.28</v>
      </c>
      <c r="S931" s="932">
        <v>396566.23</v>
      </c>
      <c r="T931" s="932">
        <v>246003.24</v>
      </c>
      <c r="U931" s="932">
        <v>430505.66</v>
      </c>
    </row>
    <row r="932" spans="1:21" ht="14.4">
      <c r="A932" s="931">
        <v>5</v>
      </c>
      <c r="B932" s="931" t="s">
        <v>273</v>
      </c>
      <c r="C932" s="931" t="s">
        <v>287</v>
      </c>
      <c r="D932" s="931" t="s">
        <v>491</v>
      </c>
      <c r="E932" s="931" t="s">
        <v>290</v>
      </c>
      <c r="F932" s="931">
        <v>3</v>
      </c>
      <c r="G932" s="931" t="s">
        <v>46</v>
      </c>
      <c r="H932" s="932">
        <v>77989.259999999995</v>
      </c>
      <c r="I932" s="932">
        <v>136481.21</v>
      </c>
      <c r="J932" s="932">
        <v>106334.97</v>
      </c>
      <c r="K932" s="932">
        <v>186086.2</v>
      </c>
      <c r="L932" s="932">
        <v>134466.4</v>
      </c>
      <c r="M932" s="932">
        <v>235316.19</v>
      </c>
      <c r="N932" s="932">
        <v>177046.77</v>
      </c>
      <c r="O932" s="932">
        <v>309831.84999999998</v>
      </c>
      <c r="P932" s="932">
        <v>219330.45</v>
      </c>
      <c r="Q932" s="932">
        <v>383828.28</v>
      </c>
      <c r="R932" s="932">
        <v>247080</v>
      </c>
      <c r="S932" s="932">
        <v>432390</v>
      </c>
      <c r="T932" s="932">
        <v>274477.90999999997</v>
      </c>
      <c r="U932" s="932">
        <v>480336.34</v>
      </c>
    </row>
    <row r="933" spans="1:21" ht="14.4">
      <c r="A933" s="931">
        <v>5</v>
      </c>
      <c r="B933" s="931" t="s">
        <v>273</v>
      </c>
      <c r="C933" s="931" t="s">
        <v>287</v>
      </c>
      <c r="D933" s="931" t="s">
        <v>491</v>
      </c>
      <c r="E933" s="931" t="s">
        <v>290</v>
      </c>
      <c r="F933" s="931">
        <v>4</v>
      </c>
      <c r="G933" s="931" t="s">
        <v>23</v>
      </c>
      <c r="H933" s="932">
        <v>89140.73</v>
      </c>
      <c r="I933" s="932">
        <v>142625.16</v>
      </c>
      <c r="J933" s="932">
        <v>124797.01</v>
      </c>
      <c r="K933" s="932">
        <v>199675.23</v>
      </c>
      <c r="L933" s="932">
        <v>160453.29999999999</v>
      </c>
      <c r="M933" s="932">
        <v>256725.29</v>
      </c>
      <c r="N933" s="932">
        <v>213937.74</v>
      </c>
      <c r="O933" s="932">
        <v>342300.39</v>
      </c>
      <c r="P933" s="932">
        <v>267422.17</v>
      </c>
      <c r="Q933" s="932">
        <v>427875.49</v>
      </c>
      <c r="R933" s="932">
        <v>303078.46000000002</v>
      </c>
      <c r="S933" s="932">
        <v>484925.55</v>
      </c>
      <c r="T933" s="932">
        <v>338734.75</v>
      </c>
      <c r="U933" s="932">
        <v>541975.62</v>
      </c>
    </row>
    <row r="934" spans="1:21" ht="14.4">
      <c r="A934" s="931">
        <v>5</v>
      </c>
      <c r="B934" s="931" t="s">
        <v>273</v>
      </c>
      <c r="C934" s="931" t="s">
        <v>287</v>
      </c>
      <c r="D934" s="931" t="s">
        <v>491</v>
      </c>
      <c r="E934" s="931" t="s">
        <v>291</v>
      </c>
      <c r="F934" s="931">
        <v>1</v>
      </c>
      <c r="G934" s="931" t="s">
        <v>171</v>
      </c>
      <c r="H934" s="932">
        <v>96707.71</v>
      </c>
      <c r="I934" s="932">
        <v>169238.49</v>
      </c>
      <c r="J934" s="932">
        <v>125279.93</v>
      </c>
      <c r="K934" s="932">
        <v>219239.87</v>
      </c>
      <c r="L934" s="932">
        <v>150013.82999999999</v>
      </c>
      <c r="M934" s="932">
        <v>262524.2</v>
      </c>
      <c r="N934" s="932">
        <v>179020.11</v>
      </c>
      <c r="O934" s="932">
        <v>313285.2</v>
      </c>
      <c r="P934" s="932">
        <v>211107.08</v>
      </c>
      <c r="Q934" s="932">
        <v>369437.39</v>
      </c>
      <c r="R934" s="932">
        <v>231479.03</v>
      </c>
      <c r="S934" s="932">
        <v>405088.3</v>
      </c>
      <c r="T934" s="932">
        <v>250642.61</v>
      </c>
      <c r="U934" s="932">
        <v>438624.56</v>
      </c>
    </row>
    <row r="935" spans="1:21" ht="14.4">
      <c r="A935" s="931">
        <v>5</v>
      </c>
      <c r="B935" s="931" t="s">
        <v>273</v>
      </c>
      <c r="C935" s="931" t="s">
        <v>287</v>
      </c>
      <c r="D935" s="931" t="s">
        <v>491</v>
      </c>
      <c r="E935" s="931" t="s">
        <v>291</v>
      </c>
      <c r="F935" s="931">
        <v>2</v>
      </c>
      <c r="G935" s="931" t="s">
        <v>21</v>
      </c>
      <c r="H935" s="932">
        <v>82452.899999999994</v>
      </c>
      <c r="I935" s="932">
        <v>144292.57</v>
      </c>
      <c r="J935" s="932">
        <v>107899.76</v>
      </c>
      <c r="K935" s="932">
        <v>188824.59</v>
      </c>
      <c r="L935" s="932">
        <v>130980.64</v>
      </c>
      <c r="M935" s="932">
        <v>229216.13</v>
      </c>
      <c r="N935" s="932">
        <v>160271.1</v>
      </c>
      <c r="O935" s="932">
        <v>280474.42</v>
      </c>
      <c r="P935" s="932">
        <v>190354.21</v>
      </c>
      <c r="Q935" s="932">
        <v>333119.86</v>
      </c>
      <c r="R935" s="932">
        <v>209508.14</v>
      </c>
      <c r="S935" s="932">
        <v>366639.24</v>
      </c>
      <c r="T935" s="932">
        <v>227480.73</v>
      </c>
      <c r="U935" s="932">
        <v>398091.27</v>
      </c>
    </row>
    <row r="936" spans="1:21" ht="14.4">
      <c r="A936" s="931">
        <v>5</v>
      </c>
      <c r="B936" s="931" t="s">
        <v>273</v>
      </c>
      <c r="C936" s="931" t="s">
        <v>287</v>
      </c>
      <c r="D936" s="931" t="s">
        <v>491</v>
      </c>
      <c r="E936" s="931" t="s">
        <v>291</v>
      </c>
      <c r="F936" s="931">
        <v>3</v>
      </c>
      <c r="G936" s="931" t="s">
        <v>46</v>
      </c>
      <c r="H936" s="932">
        <v>71808.12</v>
      </c>
      <c r="I936" s="932">
        <v>125664.2</v>
      </c>
      <c r="J936" s="932">
        <v>97861.1</v>
      </c>
      <c r="K936" s="932">
        <v>171256.92</v>
      </c>
      <c r="L936" s="932">
        <v>123713.3</v>
      </c>
      <c r="M936" s="932">
        <v>216498.28</v>
      </c>
      <c r="N936" s="932">
        <v>162850.69</v>
      </c>
      <c r="O936" s="932">
        <v>284988.7</v>
      </c>
      <c r="P936" s="932">
        <v>201710.07999999999</v>
      </c>
      <c r="Q936" s="932">
        <v>352992.64</v>
      </c>
      <c r="R936" s="932">
        <v>227204.5</v>
      </c>
      <c r="S936" s="932">
        <v>397607.87</v>
      </c>
      <c r="T936" s="932">
        <v>252369.45</v>
      </c>
      <c r="U936" s="932">
        <v>441646.53</v>
      </c>
    </row>
    <row r="937" spans="1:21" ht="14.4">
      <c r="A937" s="931">
        <v>5</v>
      </c>
      <c r="B937" s="931" t="s">
        <v>273</v>
      </c>
      <c r="C937" s="931" t="s">
        <v>287</v>
      </c>
      <c r="D937" s="931" t="s">
        <v>491</v>
      </c>
      <c r="E937" s="931" t="s">
        <v>291</v>
      </c>
      <c r="F937" s="931">
        <v>4</v>
      </c>
      <c r="G937" s="931" t="s">
        <v>23</v>
      </c>
      <c r="H937" s="932">
        <v>82424.81</v>
      </c>
      <c r="I937" s="932">
        <v>131879.70000000001</v>
      </c>
      <c r="J937" s="932">
        <v>115394.74</v>
      </c>
      <c r="K937" s="932">
        <v>184631.58</v>
      </c>
      <c r="L937" s="932">
        <v>148364.66</v>
      </c>
      <c r="M937" s="932">
        <v>237383.46</v>
      </c>
      <c r="N937" s="932">
        <v>197819.55</v>
      </c>
      <c r="O937" s="932">
        <v>316511.28000000003</v>
      </c>
      <c r="P937" s="932">
        <v>247274.43</v>
      </c>
      <c r="Q937" s="932">
        <v>395639.1</v>
      </c>
      <c r="R937" s="932">
        <v>280244.36</v>
      </c>
      <c r="S937" s="932">
        <v>448390.98</v>
      </c>
      <c r="T937" s="932">
        <v>313214.28000000003</v>
      </c>
      <c r="U937" s="932">
        <v>501142.86</v>
      </c>
    </row>
    <row r="938" spans="1:21" ht="14.4">
      <c r="A938" s="931">
        <v>5</v>
      </c>
      <c r="B938" s="931" t="s">
        <v>273</v>
      </c>
      <c r="C938" s="931" t="s">
        <v>287</v>
      </c>
      <c r="D938" s="931" t="s">
        <v>491</v>
      </c>
      <c r="E938" s="931" t="s">
        <v>292</v>
      </c>
      <c r="F938" s="931">
        <v>1</v>
      </c>
      <c r="G938" s="931" t="s">
        <v>171</v>
      </c>
      <c r="H938" s="932">
        <v>92283.24</v>
      </c>
      <c r="I938" s="932">
        <v>161495.66</v>
      </c>
      <c r="J938" s="932">
        <v>119570.53</v>
      </c>
      <c r="K938" s="932">
        <v>209248.42</v>
      </c>
      <c r="L938" s="932">
        <v>143192.31</v>
      </c>
      <c r="M938" s="932">
        <v>250586.55</v>
      </c>
      <c r="N938" s="932">
        <v>170902.64</v>
      </c>
      <c r="O938" s="932">
        <v>299079.63</v>
      </c>
      <c r="P938" s="932">
        <v>201556.25</v>
      </c>
      <c r="Q938" s="932">
        <v>352723.43</v>
      </c>
      <c r="R938" s="932">
        <v>221018.29</v>
      </c>
      <c r="S938" s="932">
        <v>386782.01</v>
      </c>
      <c r="T938" s="932">
        <v>239334.89</v>
      </c>
      <c r="U938" s="932">
        <v>418836.05</v>
      </c>
    </row>
    <row r="939" spans="1:21" ht="14.4">
      <c r="A939" s="931">
        <v>5</v>
      </c>
      <c r="B939" s="931" t="s">
        <v>273</v>
      </c>
      <c r="C939" s="931" t="s">
        <v>287</v>
      </c>
      <c r="D939" s="931" t="s">
        <v>491</v>
      </c>
      <c r="E939" s="931" t="s">
        <v>292</v>
      </c>
      <c r="F939" s="931">
        <v>2</v>
      </c>
      <c r="G939" s="931" t="s">
        <v>21</v>
      </c>
      <c r="H939" s="932">
        <v>78576.69</v>
      </c>
      <c r="I939" s="932">
        <v>137509.20000000001</v>
      </c>
      <c r="J939" s="932">
        <v>102858.83</v>
      </c>
      <c r="K939" s="932">
        <v>180002.96</v>
      </c>
      <c r="L939" s="932">
        <v>124891.17</v>
      </c>
      <c r="M939" s="932">
        <v>218559.55</v>
      </c>
      <c r="N939" s="932">
        <v>152874.74</v>
      </c>
      <c r="O939" s="932">
        <v>267530.8</v>
      </c>
      <c r="P939" s="932">
        <v>181601.56</v>
      </c>
      <c r="Q939" s="932">
        <v>317802.73</v>
      </c>
      <c r="R939" s="932">
        <v>199892.43</v>
      </c>
      <c r="S939" s="932">
        <v>349811.76</v>
      </c>
      <c r="T939" s="932">
        <v>217063.85</v>
      </c>
      <c r="U939" s="932">
        <v>379861.73</v>
      </c>
    </row>
    <row r="940" spans="1:21" ht="14.4">
      <c r="A940" s="931">
        <v>5</v>
      </c>
      <c r="B940" s="931" t="s">
        <v>273</v>
      </c>
      <c r="C940" s="931" t="s">
        <v>287</v>
      </c>
      <c r="D940" s="931" t="s">
        <v>491</v>
      </c>
      <c r="E940" s="931" t="s">
        <v>292</v>
      </c>
      <c r="F940" s="931">
        <v>3</v>
      </c>
      <c r="G940" s="931" t="s">
        <v>46</v>
      </c>
      <c r="H940" s="932">
        <v>68346.3</v>
      </c>
      <c r="I940" s="932">
        <v>119606.02</v>
      </c>
      <c r="J940" s="932">
        <v>93117.25</v>
      </c>
      <c r="K940" s="932">
        <v>162955.19</v>
      </c>
      <c r="L940" s="932">
        <v>117695.16</v>
      </c>
      <c r="M940" s="932">
        <v>205966.53</v>
      </c>
      <c r="N940" s="932">
        <v>154907.28</v>
      </c>
      <c r="O940" s="932">
        <v>271087.74</v>
      </c>
      <c r="P940" s="932">
        <v>191852.1</v>
      </c>
      <c r="Q940" s="932">
        <v>335741.17</v>
      </c>
      <c r="R940" s="932">
        <v>216085.98</v>
      </c>
      <c r="S940" s="932">
        <v>378150.46</v>
      </c>
      <c r="T940" s="932">
        <v>240003.06</v>
      </c>
      <c r="U940" s="932">
        <v>420005.35</v>
      </c>
    </row>
    <row r="941" spans="1:21" ht="14.4">
      <c r="A941" s="931">
        <v>5</v>
      </c>
      <c r="B941" s="931" t="s">
        <v>273</v>
      </c>
      <c r="C941" s="931" t="s">
        <v>287</v>
      </c>
      <c r="D941" s="931" t="s">
        <v>491</v>
      </c>
      <c r="E941" s="931" t="s">
        <v>292</v>
      </c>
      <c r="F941" s="931">
        <v>4</v>
      </c>
      <c r="G941" s="931" t="s">
        <v>23</v>
      </c>
      <c r="H941" s="932">
        <v>78648.039999999994</v>
      </c>
      <c r="I941" s="932">
        <v>125836.87</v>
      </c>
      <c r="J941" s="932">
        <v>110107.26</v>
      </c>
      <c r="K941" s="932">
        <v>176171.61</v>
      </c>
      <c r="L941" s="932">
        <v>141566.47</v>
      </c>
      <c r="M941" s="932">
        <v>226506.36</v>
      </c>
      <c r="N941" s="932">
        <v>188755.3</v>
      </c>
      <c r="O941" s="932">
        <v>302008.48</v>
      </c>
      <c r="P941" s="932">
        <v>235944.12</v>
      </c>
      <c r="Q941" s="932">
        <v>377510.6</v>
      </c>
      <c r="R941" s="932">
        <v>267403.34000000003</v>
      </c>
      <c r="S941" s="932">
        <v>427845.35</v>
      </c>
      <c r="T941" s="932">
        <v>298862.55</v>
      </c>
      <c r="U941" s="932">
        <v>478180.09</v>
      </c>
    </row>
    <row r="942" spans="1:21" ht="14.4">
      <c r="A942" s="931">
        <v>5</v>
      </c>
      <c r="B942" s="931" t="s">
        <v>273</v>
      </c>
      <c r="C942" s="931" t="s">
        <v>287</v>
      </c>
      <c r="D942" s="931" t="s">
        <v>491</v>
      </c>
      <c r="E942" s="931" t="s">
        <v>253</v>
      </c>
      <c r="F942" s="931">
        <v>1</v>
      </c>
      <c r="G942" s="931" t="s">
        <v>171</v>
      </c>
      <c r="H942" s="932">
        <v>95708.51</v>
      </c>
      <c r="I942" s="932">
        <v>167489.88</v>
      </c>
      <c r="J942" s="932">
        <v>124046.49</v>
      </c>
      <c r="K942" s="932">
        <v>217081.36</v>
      </c>
      <c r="L942" s="932">
        <v>148578.15</v>
      </c>
      <c r="M942" s="932">
        <v>260011.77</v>
      </c>
      <c r="N942" s="932">
        <v>177369.88</v>
      </c>
      <c r="O942" s="932">
        <v>310397.28999999998</v>
      </c>
      <c r="P942" s="932">
        <v>209220.12</v>
      </c>
      <c r="Q942" s="932">
        <v>366135.22</v>
      </c>
      <c r="R942" s="932">
        <v>229442.16</v>
      </c>
      <c r="S942" s="932">
        <v>401523.78</v>
      </c>
      <c r="T942" s="932">
        <v>248489.2</v>
      </c>
      <c r="U942" s="932">
        <v>434856.1</v>
      </c>
    </row>
    <row r="943" spans="1:21" ht="14.4">
      <c r="A943" s="931">
        <v>5</v>
      </c>
      <c r="B943" s="931" t="s">
        <v>273</v>
      </c>
      <c r="C943" s="931" t="s">
        <v>287</v>
      </c>
      <c r="D943" s="931" t="s">
        <v>491</v>
      </c>
      <c r="E943" s="931" t="s">
        <v>253</v>
      </c>
      <c r="F943" s="931">
        <v>2</v>
      </c>
      <c r="G943" s="931" t="s">
        <v>21</v>
      </c>
      <c r="H943" s="932">
        <v>81316.63</v>
      </c>
      <c r="I943" s="932">
        <v>142304.1</v>
      </c>
      <c r="J943" s="932">
        <v>106499.21</v>
      </c>
      <c r="K943" s="932">
        <v>186373.62</v>
      </c>
      <c r="L943" s="932">
        <v>129361.96</v>
      </c>
      <c r="M943" s="932">
        <v>226383.42</v>
      </c>
      <c r="N943" s="932">
        <v>158440.57999999999</v>
      </c>
      <c r="O943" s="932">
        <v>277271.02</v>
      </c>
      <c r="P943" s="932">
        <v>188267.7</v>
      </c>
      <c r="Q943" s="932">
        <v>329468.48</v>
      </c>
      <c r="R943" s="932">
        <v>207260.01</v>
      </c>
      <c r="S943" s="932">
        <v>362705.02</v>
      </c>
      <c r="T943" s="932">
        <v>225104.61</v>
      </c>
      <c r="U943" s="932">
        <v>393933.06</v>
      </c>
    </row>
    <row r="944" spans="1:21" ht="14.4">
      <c r="A944" s="931">
        <v>5</v>
      </c>
      <c r="B944" s="931" t="s">
        <v>273</v>
      </c>
      <c r="C944" s="931" t="s">
        <v>287</v>
      </c>
      <c r="D944" s="931" t="s">
        <v>491</v>
      </c>
      <c r="E944" s="931" t="s">
        <v>253</v>
      </c>
      <c r="F944" s="931">
        <v>3</v>
      </c>
      <c r="G944" s="931" t="s">
        <v>46</v>
      </c>
      <c r="H944" s="932">
        <v>70583.13</v>
      </c>
      <c r="I944" s="932">
        <v>123520.47</v>
      </c>
      <c r="J944" s="932">
        <v>96120.43</v>
      </c>
      <c r="K944" s="932">
        <v>168210.76</v>
      </c>
      <c r="L944" s="932">
        <v>121455.03999999999</v>
      </c>
      <c r="M944" s="932">
        <v>212546.32</v>
      </c>
      <c r="N944" s="932">
        <v>159819.47</v>
      </c>
      <c r="O944" s="932">
        <v>279684.08</v>
      </c>
      <c r="P944" s="932">
        <v>197903.24</v>
      </c>
      <c r="Q944" s="932">
        <v>346330.67</v>
      </c>
      <c r="R944" s="932">
        <v>222876.62</v>
      </c>
      <c r="S944" s="932">
        <v>390034.09</v>
      </c>
      <c r="T944" s="932">
        <v>247517.36</v>
      </c>
      <c r="U944" s="932">
        <v>433155.38</v>
      </c>
    </row>
    <row r="945" spans="1:21" ht="14.4">
      <c r="A945" s="931">
        <v>5</v>
      </c>
      <c r="B945" s="931" t="s">
        <v>273</v>
      </c>
      <c r="C945" s="931" t="s">
        <v>287</v>
      </c>
      <c r="D945" s="931" t="s">
        <v>491</v>
      </c>
      <c r="E945" s="931" t="s">
        <v>253</v>
      </c>
      <c r="F945" s="931">
        <v>4</v>
      </c>
      <c r="G945" s="931" t="s">
        <v>23</v>
      </c>
      <c r="H945" s="932">
        <v>81557.440000000002</v>
      </c>
      <c r="I945" s="932">
        <v>130491.91</v>
      </c>
      <c r="J945" s="932">
        <v>114180.42</v>
      </c>
      <c r="K945" s="932">
        <v>182688.67</v>
      </c>
      <c r="L945" s="932">
        <v>146803.39000000001</v>
      </c>
      <c r="M945" s="932">
        <v>234885.43</v>
      </c>
      <c r="N945" s="932">
        <v>195737.86</v>
      </c>
      <c r="O945" s="932">
        <v>313180.57</v>
      </c>
      <c r="P945" s="932">
        <v>244672.32</v>
      </c>
      <c r="Q945" s="932">
        <v>391475.72</v>
      </c>
      <c r="R945" s="932">
        <v>277295.3</v>
      </c>
      <c r="S945" s="932">
        <v>443672.48</v>
      </c>
      <c r="T945" s="932">
        <v>309918.27</v>
      </c>
      <c r="U945" s="932">
        <v>495869.24</v>
      </c>
    </row>
    <row r="946" spans="1:21" ht="14.4">
      <c r="A946" s="931">
        <v>5</v>
      </c>
      <c r="B946" s="931" t="s">
        <v>273</v>
      </c>
      <c r="C946" s="931" t="s">
        <v>287</v>
      </c>
      <c r="D946" s="931" t="s">
        <v>491</v>
      </c>
      <c r="E946" s="931" t="s">
        <v>1098</v>
      </c>
      <c r="F946" s="931">
        <v>1</v>
      </c>
      <c r="G946" s="931" t="s">
        <v>171</v>
      </c>
      <c r="H946" s="932">
        <v>93735.49</v>
      </c>
      <c r="I946" s="932">
        <v>164037.10999999999</v>
      </c>
      <c r="J946" s="932">
        <v>121523.53</v>
      </c>
      <c r="K946" s="932">
        <v>212666.18</v>
      </c>
      <c r="L946" s="932">
        <v>145579.4</v>
      </c>
      <c r="M946" s="932">
        <v>254763.95</v>
      </c>
      <c r="N946" s="932">
        <v>173825.39</v>
      </c>
      <c r="O946" s="932">
        <v>304194.42</v>
      </c>
      <c r="P946" s="932">
        <v>205072.26</v>
      </c>
      <c r="Q946" s="932">
        <v>358876.46</v>
      </c>
      <c r="R946" s="932">
        <v>224911.43</v>
      </c>
      <c r="S946" s="932">
        <v>393595</v>
      </c>
      <c r="T946" s="932">
        <v>243611.54</v>
      </c>
      <c r="U946" s="932">
        <v>426320.2</v>
      </c>
    </row>
    <row r="947" spans="1:21" ht="14.4">
      <c r="A947" s="931">
        <v>5</v>
      </c>
      <c r="B947" s="931" t="s">
        <v>273</v>
      </c>
      <c r="C947" s="931" t="s">
        <v>287</v>
      </c>
      <c r="D947" s="931" t="s">
        <v>491</v>
      </c>
      <c r="E947" s="931" t="s">
        <v>1098</v>
      </c>
      <c r="F947" s="931">
        <v>2</v>
      </c>
      <c r="G947" s="931" t="s">
        <v>21</v>
      </c>
      <c r="H947" s="932">
        <v>79480.679999999993</v>
      </c>
      <c r="I947" s="932">
        <v>139091.19</v>
      </c>
      <c r="J947" s="932">
        <v>104143.37</v>
      </c>
      <c r="K947" s="932">
        <v>182250.89</v>
      </c>
      <c r="L947" s="932">
        <v>126546.22</v>
      </c>
      <c r="M947" s="932">
        <v>221455.88</v>
      </c>
      <c r="N947" s="932">
        <v>155076.37</v>
      </c>
      <c r="O947" s="932">
        <v>271383.65000000002</v>
      </c>
      <c r="P947" s="932">
        <v>184319.39</v>
      </c>
      <c r="Q947" s="932">
        <v>322558.93</v>
      </c>
      <c r="R947" s="932">
        <v>202940.54</v>
      </c>
      <c r="S947" s="932">
        <v>355145.94</v>
      </c>
      <c r="T947" s="932">
        <v>220449.66</v>
      </c>
      <c r="U947" s="932">
        <v>385786.91</v>
      </c>
    </row>
    <row r="948" spans="1:21" ht="14.4">
      <c r="A948" s="931">
        <v>5</v>
      </c>
      <c r="B948" s="931" t="s">
        <v>273</v>
      </c>
      <c r="C948" s="931" t="s">
        <v>287</v>
      </c>
      <c r="D948" s="931" t="s">
        <v>491</v>
      </c>
      <c r="E948" s="931" t="s">
        <v>1098</v>
      </c>
      <c r="F948" s="931">
        <v>3</v>
      </c>
      <c r="G948" s="931" t="s">
        <v>46</v>
      </c>
      <c r="H948" s="932">
        <v>68856.899999999994</v>
      </c>
      <c r="I948" s="932">
        <v>120499.58</v>
      </c>
      <c r="J948" s="932">
        <v>93729.4</v>
      </c>
      <c r="K948" s="932">
        <v>164026.45000000001</v>
      </c>
      <c r="L948" s="932">
        <v>118401.12</v>
      </c>
      <c r="M948" s="932">
        <v>207201.96</v>
      </c>
      <c r="N948" s="932">
        <v>155767.78</v>
      </c>
      <c r="O948" s="932">
        <v>272593.61</v>
      </c>
      <c r="P948" s="932">
        <v>192856.44</v>
      </c>
      <c r="Q948" s="932">
        <v>337498.77</v>
      </c>
      <c r="R948" s="932">
        <v>217170.38</v>
      </c>
      <c r="S948" s="932">
        <v>380048.16</v>
      </c>
      <c r="T948" s="932">
        <v>241154.84</v>
      </c>
      <c r="U948" s="932">
        <v>422020.97</v>
      </c>
    </row>
    <row r="949" spans="1:21" ht="14.4">
      <c r="A949" s="931">
        <v>5</v>
      </c>
      <c r="B949" s="931" t="s">
        <v>273</v>
      </c>
      <c r="C949" s="931" t="s">
        <v>287</v>
      </c>
      <c r="D949" s="931" t="s">
        <v>491</v>
      </c>
      <c r="E949" s="931" t="s">
        <v>1098</v>
      </c>
      <c r="F949" s="931">
        <v>4</v>
      </c>
      <c r="G949" s="931" t="s">
        <v>23</v>
      </c>
      <c r="H949" s="932">
        <v>79867.31</v>
      </c>
      <c r="I949" s="932">
        <v>127787.7</v>
      </c>
      <c r="J949" s="932">
        <v>111814.24</v>
      </c>
      <c r="K949" s="932">
        <v>178902.78</v>
      </c>
      <c r="L949" s="932">
        <v>143761.16</v>
      </c>
      <c r="M949" s="932">
        <v>230017.86</v>
      </c>
      <c r="N949" s="932">
        <v>191681.55</v>
      </c>
      <c r="O949" s="932">
        <v>306690.48</v>
      </c>
      <c r="P949" s="932">
        <v>239601.93</v>
      </c>
      <c r="Q949" s="932">
        <v>383363.1</v>
      </c>
      <c r="R949" s="932">
        <v>271548.86</v>
      </c>
      <c r="S949" s="932">
        <v>434478.18</v>
      </c>
      <c r="T949" s="932">
        <v>303495.78000000003</v>
      </c>
      <c r="U949" s="932">
        <v>485593.26</v>
      </c>
    </row>
    <row r="950" spans="1:21" ht="14.4">
      <c r="A950" s="931">
        <v>5</v>
      </c>
      <c r="B950" s="931" t="s">
        <v>273</v>
      </c>
      <c r="C950" s="931" t="s">
        <v>287</v>
      </c>
      <c r="D950" s="931" t="s">
        <v>491</v>
      </c>
      <c r="E950" s="931" t="s">
        <v>293</v>
      </c>
      <c r="F950" s="931">
        <v>1</v>
      </c>
      <c r="G950" s="931" t="s">
        <v>171</v>
      </c>
      <c r="H950" s="932">
        <v>93760.88</v>
      </c>
      <c r="I950" s="932">
        <v>164081.54</v>
      </c>
      <c r="J950" s="932">
        <v>121467.43</v>
      </c>
      <c r="K950" s="932">
        <v>212567.99</v>
      </c>
      <c r="L950" s="932">
        <v>145451.99</v>
      </c>
      <c r="M950" s="932">
        <v>254540.99</v>
      </c>
      <c r="N950" s="932">
        <v>173581.35</v>
      </c>
      <c r="O950" s="932">
        <v>303767.36</v>
      </c>
      <c r="P950" s="932">
        <v>204698.3</v>
      </c>
      <c r="Q950" s="932">
        <v>358222.03</v>
      </c>
      <c r="R950" s="932">
        <v>224454.42</v>
      </c>
      <c r="S950" s="932">
        <v>392795.24</v>
      </c>
      <c r="T950" s="932">
        <v>243040.7</v>
      </c>
      <c r="U950" s="932">
        <v>425321.22</v>
      </c>
    </row>
    <row r="951" spans="1:21" ht="14.4">
      <c r="A951" s="931">
        <v>5</v>
      </c>
      <c r="B951" s="931" t="s">
        <v>273</v>
      </c>
      <c r="C951" s="931" t="s">
        <v>287</v>
      </c>
      <c r="D951" s="931" t="s">
        <v>491</v>
      </c>
      <c r="E951" s="931" t="s">
        <v>293</v>
      </c>
      <c r="F951" s="931">
        <v>2</v>
      </c>
      <c r="G951" s="931" t="s">
        <v>21</v>
      </c>
      <c r="H951" s="932">
        <v>79917.27</v>
      </c>
      <c r="I951" s="932">
        <v>139855.21</v>
      </c>
      <c r="J951" s="932">
        <v>104588.61</v>
      </c>
      <c r="K951" s="932">
        <v>183030.07</v>
      </c>
      <c r="L951" s="932">
        <v>126967.84</v>
      </c>
      <c r="M951" s="932">
        <v>222193.72</v>
      </c>
      <c r="N951" s="932">
        <v>155373.17000000001</v>
      </c>
      <c r="O951" s="932">
        <v>271903.05</v>
      </c>
      <c r="P951" s="932">
        <v>184544.07</v>
      </c>
      <c r="Q951" s="932">
        <v>322952.12</v>
      </c>
      <c r="R951" s="932">
        <v>203117.31</v>
      </c>
      <c r="S951" s="932">
        <v>355455.29</v>
      </c>
      <c r="T951" s="932">
        <v>220546.95</v>
      </c>
      <c r="U951" s="932">
        <v>385957.16</v>
      </c>
    </row>
    <row r="952" spans="1:21" ht="14.4">
      <c r="A952" s="931">
        <v>5</v>
      </c>
      <c r="B952" s="931" t="s">
        <v>273</v>
      </c>
      <c r="C952" s="931" t="s">
        <v>287</v>
      </c>
      <c r="D952" s="931" t="s">
        <v>491</v>
      </c>
      <c r="E952" s="931" t="s">
        <v>293</v>
      </c>
      <c r="F952" s="931">
        <v>3</v>
      </c>
      <c r="G952" s="931" t="s">
        <v>46</v>
      </c>
      <c r="H952" s="932">
        <v>69580.649999999994</v>
      </c>
      <c r="I952" s="932">
        <v>121766.14</v>
      </c>
      <c r="J952" s="932">
        <v>94819.67</v>
      </c>
      <c r="K952" s="932">
        <v>165934.43</v>
      </c>
      <c r="L952" s="932">
        <v>119863.72</v>
      </c>
      <c r="M952" s="932">
        <v>209761.5</v>
      </c>
      <c r="N952" s="932">
        <v>157778.49</v>
      </c>
      <c r="O952" s="932">
        <v>276112.36</v>
      </c>
      <c r="P952" s="932">
        <v>195423.29</v>
      </c>
      <c r="Q952" s="932">
        <v>341990.76</v>
      </c>
      <c r="R952" s="932">
        <v>220119.87</v>
      </c>
      <c r="S952" s="932">
        <v>385209.77</v>
      </c>
      <c r="T952" s="932">
        <v>244496.48</v>
      </c>
      <c r="U952" s="932">
        <v>427868.83</v>
      </c>
    </row>
    <row r="953" spans="1:21" ht="14.4">
      <c r="A953" s="931">
        <v>5</v>
      </c>
      <c r="B953" s="931" t="s">
        <v>273</v>
      </c>
      <c r="C953" s="931" t="s">
        <v>287</v>
      </c>
      <c r="D953" s="931" t="s">
        <v>491</v>
      </c>
      <c r="E953" s="931" t="s">
        <v>293</v>
      </c>
      <c r="F953" s="931">
        <v>4</v>
      </c>
      <c r="G953" s="931" t="s">
        <v>23</v>
      </c>
      <c r="H953" s="932">
        <v>79911.92</v>
      </c>
      <c r="I953" s="932">
        <v>127859.07</v>
      </c>
      <c r="J953" s="932">
        <v>111876.69</v>
      </c>
      <c r="K953" s="932">
        <v>179002.7</v>
      </c>
      <c r="L953" s="932">
        <v>143841.46</v>
      </c>
      <c r="M953" s="932">
        <v>230146.33</v>
      </c>
      <c r="N953" s="932">
        <v>191788.61</v>
      </c>
      <c r="O953" s="932">
        <v>306861.78000000003</v>
      </c>
      <c r="P953" s="932">
        <v>239735.76</v>
      </c>
      <c r="Q953" s="932">
        <v>383577.22</v>
      </c>
      <c r="R953" s="932">
        <v>271700.53000000003</v>
      </c>
      <c r="S953" s="932">
        <v>434720.85</v>
      </c>
      <c r="T953" s="932">
        <v>303665.28999999998</v>
      </c>
      <c r="U953" s="932">
        <v>485864.48</v>
      </c>
    </row>
    <row r="954" spans="1:21" ht="14.4">
      <c r="A954" s="931">
        <v>5</v>
      </c>
      <c r="B954" s="931" t="s">
        <v>273</v>
      </c>
      <c r="C954" s="931" t="s">
        <v>287</v>
      </c>
      <c r="D954" s="931" t="s">
        <v>491</v>
      </c>
      <c r="E954" s="931" t="s">
        <v>1099</v>
      </c>
      <c r="F954" s="931">
        <v>1</v>
      </c>
      <c r="G954" s="931" t="s">
        <v>171</v>
      </c>
      <c r="H954" s="932">
        <v>91779.4</v>
      </c>
      <c r="I954" s="932">
        <v>160613.95000000001</v>
      </c>
      <c r="J954" s="932">
        <v>118963.16</v>
      </c>
      <c r="K954" s="932">
        <v>208185.54</v>
      </c>
      <c r="L954" s="932">
        <v>142495.71</v>
      </c>
      <c r="M954" s="932">
        <v>249367.5</v>
      </c>
      <c r="N954" s="932">
        <v>170118.2</v>
      </c>
      <c r="O954" s="932">
        <v>297706.84999999998</v>
      </c>
      <c r="P954" s="932">
        <v>200675.1</v>
      </c>
      <c r="Q954" s="932">
        <v>351181.42</v>
      </c>
      <c r="R954" s="932">
        <v>220076.03</v>
      </c>
      <c r="S954" s="932">
        <v>385133.05</v>
      </c>
      <c r="T954" s="932">
        <v>238353.33</v>
      </c>
      <c r="U954" s="932">
        <v>417118.32</v>
      </c>
    </row>
    <row r="955" spans="1:21" ht="14.4">
      <c r="A955" s="931">
        <v>5</v>
      </c>
      <c r="B955" s="931" t="s">
        <v>273</v>
      </c>
      <c r="C955" s="931" t="s">
        <v>287</v>
      </c>
      <c r="D955" s="931" t="s">
        <v>491</v>
      </c>
      <c r="E955" s="931" t="s">
        <v>1099</v>
      </c>
      <c r="F955" s="931">
        <v>2</v>
      </c>
      <c r="G955" s="931" t="s">
        <v>21</v>
      </c>
      <c r="H955" s="932">
        <v>77935.789999999994</v>
      </c>
      <c r="I955" s="932">
        <v>136387.63</v>
      </c>
      <c r="J955" s="932">
        <v>102084.35</v>
      </c>
      <c r="K955" s="932">
        <v>178647.62</v>
      </c>
      <c r="L955" s="932">
        <v>124011.56</v>
      </c>
      <c r="M955" s="932">
        <v>217020.23</v>
      </c>
      <c r="N955" s="932">
        <v>151910.01999999999</v>
      </c>
      <c r="O955" s="932">
        <v>265842.53999999998</v>
      </c>
      <c r="P955" s="932">
        <v>180520.86</v>
      </c>
      <c r="Q955" s="932">
        <v>315911.51</v>
      </c>
      <c r="R955" s="932">
        <v>198738.91</v>
      </c>
      <c r="S955" s="932">
        <v>347793.1</v>
      </c>
      <c r="T955" s="932">
        <v>215859.58</v>
      </c>
      <c r="U955" s="932">
        <v>377754.26</v>
      </c>
    </row>
    <row r="956" spans="1:21" ht="14.4">
      <c r="A956" s="931">
        <v>5</v>
      </c>
      <c r="B956" s="931" t="s">
        <v>273</v>
      </c>
      <c r="C956" s="931" t="s">
        <v>287</v>
      </c>
      <c r="D956" s="931" t="s">
        <v>491</v>
      </c>
      <c r="E956" s="931" t="s">
        <v>1099</v>
      </c>
      <c r="F956" s="931">
        <v>3</v>
      </c>
      <c r="G956" s="931" t="s">
        <v>46</v>
      </c>
      <c r="H956" s="932">
        <v>67613.179999999993</v>
      </c>
      <c r="I956" s="932">
        <v>118323.07</v>
      </c>
      <c r="J956" s="932">
        <v>92065.21</v>
      </c>
      <c r="K956" s="932">
        <v>161114.12</v>
      </c>
      <c r="L956" s="932">
        <v>116322.26</v>
      </c>
      <c r="M956" s="932">
        <v>203563.96</v>
      </c>
      <c r="N956" s="932">
        <v>153056.56</v>
      </c>
      <c r="O956" s="932">
        <v>267848.96999999997</v>
      </c>
      <c r="P956" s="932">
        <v>189520.87</v>
      </c>
      <c r="Q956" s="932">
        <v>331661.53000000003</v>
      </c>
      <c r="R956" s="932">
        <v>213430.46</v>
      </c>
      <c r="S956" s="932">
        <v>373503.31</v>
      </c>
      <c r="T956" s="932">
        <v>237020.08</v>
      </c>
      <c r="U956" s="932">
        <v>414785.14</v>
      </c>
    </row>
    <row r="957" spans="1:21" ht="14.4">
      <c r="A957" s="931">
        <v>5</v>
      </c>
      <c r="B957" s="931" t="s">
        <v>273</v>
      </c>
      <c r="C957" s="931" t="s">
        <v>287</v>
      </c>
      <c r="D957" s="931" t="s">
        <v>491</v>
      </c>
      <c r="E957" s="931" t="s">
        <v>1099</v>
      </c>
      <c r="F957" s="931">
        <v>4</v>
      </c>
      <c r="G957" s="931" t="s">
        <v>23</v>
      </c>
      <c r="H957" s="932">
        <v>78206.92</v>
      </c>
      <c r="I957" s="932">
        <v>125131.08</v>
      </c>
      <c r="J957" s="932">
        <v>109489.69</v>
      </c>
      <c r="K957" s="932">
        <v>175183.51</v>
      </c>
      <c r="L957" s="932">
        <v>140772.46</v>
      </c>
      <c r="M957" s="932">
        <v>225235.94</v>
      </c>
      <c r="N957" s="932">
        <v>187696.61</v>
      </c>
      <c r="O957" s="932">
        <v>300314.58</v>
      </c>
      <c r="P957" s="932">
        <v>234620.76</v>
      </c>
      <c r="Q957" s="932">
        <v>375393.23</v>
      </c>
      <c r="R957" s="932">
        <v>265903.53000000003</v>
      </c>
      <c r="S957" s="932">
        <v>425445.66</v>
      </c>
      <c r="T957" s="932">
        <v>297186.3</v>
      </c>
      <c r="U957" s="932">
        <v>475498.09</v>
      </c>
    </row>
    <row r="958" spans="1:21" ht="14.4">
      <c r="A958" s="931">
        <v>5</v>
      </c>
      <c r="B958" s="931" t="s">
        <v>273</v>
      </c>
      <c r="C958" s="931" t="s">
        <v>287</v>
      </c>
      <c r="D958" s="931" t="s">
        <v>491</v>
      </c>
      <c r="E958" s="931" t="s">
        <v>294</v>
      </c>
      <c r="F958" s="931">
        <v>1</v>
      </c>
      <c r="G958" s="931" t="s">
        <v>171</v>
      </c>
      <c r="H958" s="932">
        <v>93752.42</v>
      </c>
      <c r="I958" s="932">
        <v>164066.73000000001</v>
      </c>
      <c r="J958" s="932">
        <v>121486.13</v>
      </c>
      <c r="K958" s="932">
        <v>212600.72</v>
      </c>
      <c r="L958" s="932">
        <v>145494.46</v>
      </c>
      <c r="M958" s="932">
        <v>254615.31</v>
      </c>
      <c r="N958" s="932">
        <v>173662.7</v>
      </c>
      <c r="O958" s="932">
        <v>303909.71999999997</v>
      </c>
      <c r="P958" s="932">
        <v>204822.96</v>
      </c>
      <c r="Q958" s="932">
        <v>358440.18</v>
      </c>
      <c r="R958" s="932">
        <v>224606.76</v>
      </c>
      <c r="S958" s="932">
        <v>393061.83</v>
      </c>
      <c r="T958" s="932">
        <v>243230.98</v>
      </c>
      <c r="U958" s="932">
        <v>425654.22</v>
      </c>
    </row>
    <row r="959" spans="1:21" ht="14.4">
      <c r="A959" s="931">
        <v>5</v>
      </c>
      <c r="B959" s="931" t="s">
        <v>273</v>
      </c>
      <c r="C959" s="931" t="s">
        <v>287</v>
      </c>
      <c r="D959" s="931" t="s">
        <v>491</v>
      </c>
      <c r="E959" s="931" t="s">
        <v>294</v>
      </c>
      <c r="F959" s="931">
        <v>2</v>
      </c>
      <c r="G959" s="931" t="s">
        <v>21</v>
      </c>
      <c r="H959" s="932">
        <v>79771.740000000005</v>
      </c>
      <c r="I959" s="932">
        <v>139600.54</v>
      </c>
      <c r="J959" s="932">
        <v>104440.2</v>
      </c>
      <c r="K959" s="932">
        <v>182770.35</v>
      </c>
      <c r="L959" s="932">
        <v>126827.3</v>
      </c>
      <c r="M959" s="932">
        <v>221947.78</v>
      </c>
      <c r="N959" s="932">
        <v>155274.23999999999</v>
      </c>
      <c r="O959" s="932">
        <v>271729.91999999998</v>
      </c>
      <c r="P959" s="932">
        <v>184469.18</v>
      </c>
      <c r="Q959" s="932">
        <v>322821.06</v>
      </c>
      <c r="R959" s="932">
        <v>203058.38</v>
      </c>
      <c r="S959" s="932">
        <v>355352.17</v>
      </c>
      <c r="T959" s="932">
        <v>220514.52</v>
      </c>
      <c r="U959" s="932">
        <v>385900.41</v>
      </c>
    </row>
    <row r="960" spans="1:21" ht="14.4">
      <c r="A960" s="931">
        <v>5</v>
      </c>
      <c r="B960" s="931" t="s">
        <v>273</v>
      </c>
      <c r="C960" s="931" t="s">
        <v>287</v>
      </c>
      <c r="D960" s="931" t="s">
        <v>491</v>
      </c>
      <c r="E960" s="931" t="s">
        <v>294</v>
      </c>
      <c r="F960" s="931">
        <v>3</v>
      </c>
      <c r="G960" s="931" t="s">
        <v>46</v>
      </c>
      <c r="H960" s="932">
        <v>69339.399999999994</v>
      </c>
      <c r="I960" s="932">
        <v>121343.96</v>
      </c>
      <c r="J960" s="932">
        <v>94456.25</v>
      </c>
      <c r="K960" s="932">
        <v>165298.44</v>
      </c>
      <c r="L960" s="932">
        <v>119376.18</v>
      </c>
      <c r="M960" s="932">
        <v>208908.32</v>
      </c>
      <c r="N960" s="932">
        <v>157108.25</v>
      </c>
      <c r="O960" s="932">
        <v>274939.44</v>
      </c>
      <c r="P960" s="932">
        <v>194567.67999999999</v>
      </c>
      <c r="Q960" s="932">
        <v>340493.43</v>
      </c>
      <c r="R960" s="932">
        <v>219136.7</v>
      </c>
      <c r="S960" s="932">
        <v>383489.23</v>
      </c>
      <c r="T960" s="932">
        <v>243382.6</v>
      </c>
      <c r="U960" s="932">
        <v>425919.55</v>
      </c>
    </row>
    <row r="961" spans="1:21" ht="14.4">
      <c r="A961" s="931">
        <v>5</v>
      </c>
      <c r="B961" s="931" t="s">
        <v>273</v>
      </c>
      <c r="C961" s="931" t="s">
        <v>287</v>
      </c>
      <c r="D961" s="931" t="s">
        <v>491</v>
      </c>
      <c r="E961" s="931" t="s">
        <v>294</v>
      </c>
      <c r="F961" s="931">
        <v>4</v>
      </c>
      <c r="G961" s="931" t="s">
        <v>23</v>
      </c>
      <c r="H961" s="932">
        <v>79897.05</v>
      </c>
      <c r="I961" s="932">
        <v>127835.28</v>
      </c>
      <c r="J961" s="932">
        <v>111855.87</v>
      </c>
      <c r="K961" s="932">
        <v>178969.39</v>
      </c>
      <c r="L961" s="932">
        <v>143814.69</v>
      </c>
      <c r="M961" s="932">
        <v>230103.51</v>
      </c>
      <c r="N961" s="932">
        <v>191752.92</v>
      </c>
      <c r="O961" s="932">
        <v>306804.68</v>
      </c>
      <c r="P961" s="932">
        <v>239691.15</v>
      </c>
      <c r="Q961" s="932">
        <v>383505.85</v>
      </c>
      <c r="R961" s="932">
        <v>271649.96999999997</v>
      </c>
      <c r="S961" s="932">
        <v>434639.96</v>
      </c>
      <c r="T961" s="932">
        <v>303608.78999999998</v>
      </c>
      <c r="U961" s="932">
        <v>485774.07</v>
      </c>
    </row>
    <row r="962" spans="1:21" ht="14.4">
      <c r="A962" s="931">
        <v>5</v>
      </c>
      <c r="B962" s="931" t="s">
        <v>273</v>
      </c>
      <c r="C962" s="931" t="s">
        <v>287</v>
      </c>
      <c r="D962" s="931" t="s">
        <v>491</v>
      </c>
      <c r="E962" s="931" t="s">
        <v>295</v>
      </c>
      <c r="F962" s="931">
        <v>1</v>
      </c>
      <c r="G962" s="931" t="s">
        <v>171</v>
      </c>
      <c r="H962" s="932">
        <v>89311.02</v>
      </c>
      <c r="I962" s="932">
        <v>156294.28</v>
      </c>
      <c r="J962" s="932">
        <v>115814.13</v>
      </c>
      <c r="K962" s="932">
        <v>202674.73</v>
      </c>
      <c r="L962" s="932">
        <v>138757.89000000001</v>
      </c>
      <c r="M962" s="932">
        <v>242826.3</v>
      </c>
      <c r="N962" s="932">
        <v>165707.92000000001</v>
      </c>
      <c r="O962" s="932">
        <v>289988.84999999998</v>
      </c>
      <c r="P962" s="932">
        <v>195521.43</v>
      </c>
      <c r="Q962" s="932">
        <v>342162.5</v>
      </c>
      <c r="R962" s="932">
        <v>214450.69</v>
      </c>
      <c r="S962" s="932">
        <v>375288.71</v>
      </c>
      <c r="T962" s="932">
        <v>232303.82</v>
      </c>
      <c r="U962" s="932">
        <v>406531.69</v>
      </c>
    </row>
    <row r="963" spans="1:21" ht="14.4">
      <c r="A963" s="931">
        <v>5</v>
      </c>
      <c r="B963" s="931" t="s">
        <v>273</v>
      </c>
      <c r="C963" s="931" t="s">
        <v>287</v>
      </c>
      <c r="D963" s="931" t="s">
        <v>491</v>
      </c>
      <c r="E963" s="931" t="s">
        <v>295</v>
      </c>
      <c r="F963" s="931">
        <v>2</v>
      </c>
      <c r="G963" s="931" t="s">
        <v>21</v>
      </c>
      <c r="H963" s="932">
        <v>75604.460000000006</v>
      </c>
      <c r="I963" s="932">
        <v>132307.81</v>
      </c>
      <c r="J963" s="932">
        <v>99102.44</v>
      </c>
      <c r="K963" s="932">
        <v>173429.26</v>
      </c>
      <c r="L963" s="932">
        <v>120456.75</v>
      </c>
      <c r="M963" s="932">
        <v>210799.31</v>
      </c>
      <c r="N963" s="932">
        <v>147680.01999999999</v>
      </c>
      <c r="O963" s="932">
        <v>258440.03</v>
      </c>
      <c r="P963" s="932">
        <v>175566.74</v>
      </c>
      <c r="Q963" s="932">
        <v>307241.8</v>
      </c>
      <c r="R963" s="932">
        <v>193324.83</v>
      </c>
      <c r="S963" s="932">
        <v>338318.46</v>
      </c>
      <c r="T963" s="932">
        <v>210032.78</v>
      </c>
      <c r="U963" s="932">
        <v>367557.37</v>
      </c>
    </row>
    <row r="964" spans="1:21" ht="14.4">
      <c r="A964" s="931">
        <v>5</v>
      </c>
      <c r="B964" s="931" t="s">
        <v>273</v>
      </c>
      <c r="C964" s="931" t="s">
        <v>287</v>
      </c>
      <c r="D964" s="931" t="s">
        <v>491</v>
      </c>
      <c r="E964" s="931" t="s">
        <v>295</v>
      </c>
      <c r="F964" s="931">
        <v>3</v>
      </c>
      <c r="G964" s="931" t="s">
        <v>46</v>
      </c>
      <c r="H964" s="932">
        <v>65395.09</v>
      </c>
      <c r="I964" s="932">
        <v>114441.4</v>
      </c>
      <c r="J964" s="932">
        <v>88985.56</v>
      </c>
      <c r="K964" s="932">
        <v>155724.72</v>
      </c>
      <c r="L964" s="932">
        <v>112382.98</v>
      </c>
      <c r="M964" s="932">
        <v>196670.21</v>
      </c>
      <c r="N964" s="932">
        <v>147824.37</v>
      </c>
      <c r="O964" s="932">
        <v>258692.64</v>
      </c>
      <c r="P964" s="932">
        <v>182998.46</v>
      </c>
      <c r="Q964" s="932">
        <v>320247.3</v>
      </c>
      <c r="R964" s="932">
        <v>206051.85</v>
      </c>
      <c r="S964" s="932">
        <v>360590.75</v>
      </c>
      <c r="T964" s="932">
        <v>228788.45</v>
      </c>
      <c r="U964" s="932">
        <v>400379.79</v>
      </c>
    </row>
    <row r="965" spans="1:21" ht="14.4">
      <c r="A965" s="931">
        <v>5</v>
      </c>
      <c r="B965" s="931" t="s">
        <v>273</v>
      </c>
      <c r="C965" s="931" t="s">
        <v>287</v>
      </c>
      <c r="D965" s="931" t="s">
        <v>491</v>
      </c>
      <c r="E965" s="931" t="s">
        <v>295</v>
      </c>
      <c r="F965" s="931">
        <v>4</v>
      </c>
      <c r="G965" s="931" t="s">
        <v>23</v>
      </c>
      <c r="H965" s="932">
        <v>76090.539999999994</v>
      </c>
      <c r="I965" s="932">
        <v>121744.87</v>
      </c>
      <c r="J965" s="932">
        <v>106526.76</v>
      </c>
      <c r="K965" s="932">
        <v>170442.81</v>
      </c>
      <c r="L965" s="932">
        <v>136962.97</v>
      </c>
      <c r="M965" s="932">
        <v>219140.76</v>
      </c>
      <c r="N965" s="932">
        <v>182617.3</v>
      </c>
      <c r="O965" s="932">
        <v>292187.68</v>
      </c>
      <c r="P965" s="932">
        <v>228271.62</v>
      </c>
      <c r="Q965" s="932">
        <v>365234.6</v>
      </c>
      <c r="R965" s="932">
        <v>258707.84</v>
      </c>
      <c r="S965" s="932">
        <v>413932.55</v>
      </c>
      <c r="T965" s="932">
        <v>289144.05</v>
      </c>
      <c r="U965" s="932">
        <v>462630.49</v>
      </c>
    </row>
    <row r="966" spans="1:21" ht="14.4">
      <c r="A966" s="931">
        <v>5</v>
      </c>
      <c r="B966" s="931" t="s">
        <v>273</v>
      </c>
      <c r="C966" s="931" t="s">
        <v>296</v>
      </c>
      <c r="D966" s="931" t="s">
        <v>492</v>
      </c>
      <c r="E966" s="931" t="s">
        <v>1100</v>
      </c>
      <c r="F966" s="931">
        <v>1</v>
      </c>
      <c r="G966" s="931" t="s">
        <v>171</v>
      </c>
      <c r="H966" s="932">
        <v>97194.62</v>
      </c>
      <c r="I966" s="932">
        <v>170090.58</v>
      </c>
      <c r="J966" s="932">
        <v>125924.69</v>
      </c>
      <c r="K966" s="932">
        <v>220368.21</v>
      </c>
      <c r="L966" s="932">
        <v>150795.37</v>
      </c>
      <c r="M966" s="932">
        <v>263891.90000000002</v>
      </c>
      <c r="N966" s="932">
        <v>179967.25</v>
      </c>
      <c r="O966" s="932">
        <v>314942.68</v>
      </c>
      <c r="P966" s="932">
        <v>212237.54</v>
      </c>
      <c r="Q966" s="932">
        <v>371415.69</v>
      </c>
      <c r="R966" s="932">
        <v>232725.96</v>
      </c>
      <c r="S966" s="932">
        <v>407270.43</v>
      </c>
      <c r="T966" s="932">
        <v>252004.73</v>
      </c>
      <c r="U966" s="932">
        <v>441008.28</v>
      </c>
    </row>
    <row r="967" spans="1:21" ht="14.4">
      <c r="A967" s="931">
        <v>5</v>
      </c>
      <c r="B967" s="931" t="s">
        <v>273</v>
      </c>
      <c r="C967" s="931" t="s">
        <v>296</v>
      </c>
      <c r="D967" s="931" t="s">
        <v>492</v>
      </c>
      <c r="E967" s="931" t="s">
        <v>1100</v>
      </c>
      <c r="F967" s="931">
        <v>2</v>
      </c>
      <c r="G967" s="931" t="s">
        <v>21</v>
      </c>
      <c r="H967" s="932">
        <v>82802.740000000005</v>
      </c>
      <c r="I967" s="932">
        <v>144904.79999999999</v>
      </c>
      <c r="J967" s="932">
        <v>108377.41</v>
      </c>
      <c r="K967" s="932">
        <v>189660.47</v>
      </c>
      <c r="L967" s="932">
        <v>131579.17000000001</v>
      </c>
      <c r="M967" s="932">
        <v>230263.55</v>
      </c>
      <c r="N967" s="932">
        <v>161037.95000000001</v>
      </c>
      <c r="O967" s="932">
        <v>281816.42</v>
      </c>
      <c r="P967" s="932">
        <v>191285.11</v>
      </c>
      <c r="Q967" s="932">
        <v>334748.95</v>
      </c>
      <c r="R967" s="932">
        <v>210543.81</v>
      </c>
      <c r="S967" s="932">
        <v>368451.67</v>
      </c>
      <c r="T967" s="932">
        <v>228620.14</v>
      </c>
      <c r="U967" s="932">
        <v>400085.25</v>
      </c>
    </row>
    <row r="968" spans="1:21" ht="14.4">
      <c r="A968" s="931">
        <v>5</v>
      </c>
      <c r="B968" s="931" t="s">
        <v>273</v>
      </c>
      <c r="C968" s="931" t="s">
        <v>296</v>
      </c>
      <c r="D968" s="931" t="s">
        <v>492</v>
      </c>
      <c r="E968" s="931" t="s">
        <v>1100</v>
      </c>
      <c r="F968" s="931">
        <v>3</v>
      </c>
      <c r="G968" s="931" t="s">
        <v>46</v>
      </c>
      <c r="H968" s="932">
        <v>72058.73</v>
      </c>
      <c r="I968" s="932">
        <v>126102.79</v>
      </c>
      <c r="J968" s="932">
        <v>98186.29</v>
      </c>
      <c r="K968" s="932">
        <v>171826</v>
      </c>
      <c r="L968" s="932">
        <v>124111.13</v>
      </c>
      <c r="M968" s="932">
        <v>217194.48</v>
      </c>
      <c r="N968" s="932">
        <v>163360.93</v>
      </c>
      <c r="O968" s="932">
        <v>285881.63</v>
      </c>
      <c r="P968" s="932">
        <v>202330.06</v>
      </c>
      <c r="Q968" s="932">
        <v>354077.61</v>
      </c>
      <c r="R968" s="932">
        <v>227893.69</v>
      </c>
      <c r="S968" s="932">
        <v>398813.95</v>
      </c>
      <c r="T968" s="932">
        <v>253124.67</v>
      </c>
      <c r="U968" s="932">
        <v>442968.17</v>
      </c>
    </row>
    <row r="969" spans="1:21" ht="14.4">
      <c r="A969" s="931">
        <v>5</v>
      </c>
      <c r="B969" s="931" t="s">
        <v>273</v>
      </c>
      <c r="C969" s="931" t="s">
        <v>296</v>
      </c>
      <c r="D969" s="931" t="s">
        <v>492</v>
      </c>
      <c r="E969" s="931" t="s">
        <v>1100</v>
      </c>
      <c r="F969" s="931">
        <v>4</v>
      </c>
      <c r="G969" s="931" t="s">
        <v>23</v>
      </c>
      <c r="H969" s="932">
        <v>82836.19</v>
      </c>
      <c r="I969" s="932">
        <v>132537.91</v>
      </c>
      <c r="J969" s="932">
        <v>115970.67</v>
      </c>
      <c r="K969" s="932">
        <v>185553.07</v>
      </c>
      <c r="L969" s="932">
        <v>149105.14000000001</v>
      </c>
      <c r="M969" s="932">
        <v>238568.23</v>
      </c>
      <c r="N969" s="932">
        <v>198806.86</v>
      </c>
      <c r="O969" s="932">
        <v>318090.98</v>
      </c>
      <c r="P969" s="932">
        <v>248508.57</v>
      </c>
      <c r="Q969" s="932">
        <v>397613.72</v>
      </c>
      <c r="R969" s="932">
        <v>281643.05</v>
      </c>
      <c r="S969" s="932">
        <v>450628.89</v>
      </c>
      <c r="T969" s="932">
        <v>314777.53000000003</v>
      </c>
      <c r="U969" s="932">
        <v>503644.05</v>
      </c>
    </row>
    <row r="970" spans="1:21" ht="14.4">
      <c r="A970" s="931">
        <v>5</v>
      </c>
      <c r="B970" s="931" t="s">
        <v>273</v>
      </c>
      <c r="C970" s="931" t="s">
        <v>296</v>
      </c>
      <c r="D970" s="931" t="s">
        <v>492</v>
      </c>
      <c r="E970" s="931" t="s">
        <v>297</v>
      </c>
      <c r="F970" s="931">
        <v>1</v>
      </c>
      <c r="G970" s="931" t="s">
        <v>171</v>
      </c>
      <c r="H970" s="932">
        <v>101627.56</v>
      </c>
      <c r="I970" s="932">
        <v>177848.23</v>
      </c>
      <c r="J970" s="932">
        <v>131615.4</v>
      </c>
      <c r="K970" s="932">
        <v>230326.94</v>
      </c>
      <c r="L970" s="932">
        <v>157574.42000000001</v>
      </c>
      <c r="M970" s="932">
        <v>275755.24</v>
      </c>
      <c r="N970" s="932">
        <v>188003.38</v>
      </c>
      <c r="O970" s="932">
        <v>329005.92</v>
      </c>
      <c r="P970" s="932">
        <v>221663.73</v>
      </c>
      <c r="Q970" s="932">
        <v>387911.53</v>
      </c>
      <c r="R970" s="932">
        <v>243034.38</v>
      </c>
      <c r="S970" s="932">
        <v>425310.16</v>
      </c>
      <c r="T970" s="932">
        <v>263122.19</v>
      </c>
      <c r="U970" s="932">
        <v>460463.83</v>
      </c>
    </row>
    <row r="971" spans="1:21" ht="14.4">
      <c r="A971" s="931">
        <v>5</v>
      </c>
      <c r="B971" s="931" t="s">
        <v>273</v>
      </c>
      <c r="C971" s="931" t="s">
        <v>296</v>
      </c>
      <c r="D971" s="931" t="s">
        <v>492</v>
      </c>
      <c r="E971" s="931" t="s">
        <v>297</v>
      </c>
      <c r="F971" s="931">
        <v>2</v>
      </c>
      <c r="G971" s="931" t="s">
        <v>21</v>
      </c>
      <c r="H971" s="932">
        <v>86824.49</v>
      </c>
      <c r="I971" s="932">
        <v>151942.85</v>
      </c>
      <c r="J971" s="932">
        <v>113566.76</v>
      </c>
      <c r="K971" s="932">
        <v>198741.84</v>
      </c>
      <c r="L971" s="932">
        <v>137809.19</v>
      </c>
      <c r="M971" s="932">
        <v>241166.09</v>
      </c>
      <c r="N971" s="932">
        <v>168533.25</v>
      </c>
      <c r="O971" s="932">
        <v>294933.19</v>
      </c>
      <c r="P971" s="932">
        <v>200112.67</v>
      </c>
      <c r="Q971" s="932">
        <v>350197.16</v>
      </c>
      <c r="R971" s="932">
        <v>220218.45</v>
      </c>
      <c r="S971" s="932">
        <v>385382.29</v>
      </c>
      <c r="T971" s="932">
        <v>239069.46</v>
      </c>
      <c r="U971" s="932">
        <v>418371.56</v>
      </c>
    </row>
    <row r="972" spans="1:21" ht="14.4">
      <c r="A972" s="931">
        <v>5</v>
      </c>
      <c r="B972" s="931" t="s">
        <v>273</v>
      </c>
      <c r="C972" s="931" t="s">
        <v>296</v>
      </c>
      <c r="D972" s="931" t="s">
        <v>492</v>
      </c>
      <c r="E972" s="931" t="s">
        <v>297</v>
      </c>
      <c r="F972" s="931">
        <v>3</v>
      </c>
      <c r="G972" s="931" t="s">
        <v>46</v>
      </c>
      <c r="H972" s="932">
        <v>75761.81</v>
      </c>
      <c r="I972" s="932">
        <v>132583.16</v>
      </c>
      <c r="J972" s="932">
        <v>103293.56</v>
      </c>
      <c r="K972" s="932">
        <v>180763.72</v>
      </c>
      <c r="L972" s="932">
        <v>130616.81</v>
      </c>
      <c r="M972" s="932">
        <v>228579.43</v>
      </c>
      <c r="N972" s="932">
        <v>171974.58</v>
      </c>
      <c r="O972" s="932">
        <v>300955.52000000002</v>
      </c>
      <c r="P972" s="932">
        <v>213043.67</v>
      </c>
      <c r="Q972" s="932">
        <v>372826.42</v>
      </c>
      <c r="R972" s="932">
        <v>239995.38</v>
      </c>
      <c r="S972" s="932">
        <v>419991.92</v>
      </c>
      <c r="T972" s="932">
        <v>266604.95</v>
      </c>
      <c r="U972" s="932">
        <v>466558.66</v>
      </c>
    </row>
    <row r="973" spans="1:21" ht="14.4">
      <c r="A973" s="931">
        <v>5</v>
      </c>
      <c r="B973" s="931" t="s">
        <v>273</v>
      </c>
      <c r="C973" s="931" t="s">
        <v>296</v>
      </c>
      <c r="D973" s="931" t="s">
        <v>492</v>
      </c>
      <c r="E973" s="931" t="s">
        <v>297</v>
      </c>
      <c r="F973" s="931">
        <v>4</v>
      </c>
      <c r="G973" s="931" t="s">
        <v>23</v>
      </c>
      <c r="H973" s="932">
        <v>86627.839999999997</v>
      </c>
      <c r="I973" s="932">
        <v>138604.54</v>
      </c>
      <c r="J973" s="932">
        <v>121278.97</v>
      </c>
      <c r="K973" s="932">
        <v>194046.36</v>
      </c>
      <c r="L973" s="932">
        <v>155930.10999999999</v>
      </c>
      <c r="M973" s="932">
        <v>249488.17</v>
      </c>
      <c r="N973" s="932">
        <v>207906.81</v>
      </c>
      <c r="O973" s="932">
        <v>332650.90000000002</v>
      </c>
      <c r="P973" s="932">
        <v>259883.51</v>
      </c>
      <c r="Q973" s="932">
        <v>415813.62</v>
      </c>
      <c r="R973" s="932">
        <v>294534.64</v>
      </c>
      <c r="S973" s="932">
        <v>471255.44</v>
      </c>
      <c r="T973" s="932">
        <v>329185.78000000003</v>
      </c>
      <c r="U973" s="932">
        <v>526697.25</v>
      </c>
    </row>
    <row r="974" spans="1:21" ht="14.4">
      <c r="A974" s="931">
        <v>5</v>
      </c>
      <c r="B974" s="931" t="s">
        <v>273</v>
      </c>
      <c r="C974" s="931" t="s">
        <v>296</v>
      </c>
      <c r="D974" s="931" t="s">
        <v>492</v>
      </c>
      <c r="E974" s="931" t="s">
        <v>298</v>
      </c>
      <c r="F974" s="931">
        <v>1</v>
      </c>
      <c r="G974" s="931" t="s">
        <v>171</v>
      </c>
      <c r="H974" s="932">
        <v>98193.82</v>
      </c>
      <c r="I974" s="932">
        <v>171839.18</v>
      </c>
      <c r="J974" s="932">
        <v>127158.12</v>
      </c>
      <c r="K974" s="932">
        <v>222526.71</v>
      </c>
      <c r="L974" s="932">
        <v>152231.04000000001</v>
      </c>
      <c r="M974" s="932">
        <v>266404.32</v>
      </c>
      <c r="N974" s="932">
        <v>181617.48</v>
      </c>
      <c r="O974" s="932">
        <v>317830.58</v>
      </c>
      <c r="P974" s="932">
        <v>214124.48</v>
      </c>
      <c r="Q974" s="932">
        <v>374717.85</v>
      </c>
      <c r="R974" s="932">
        <v>234762.83</v>
      </c>
      <c r="S974" s="932">
        <v>410834.95</v>
      </c>
      <c r="T974" s="932">
        <v>254158.14</v>
      </c>
      <c r="U974" s="932">
        <v>444776.74</v>
      </c>
    </row>
    <row r="975" spans="1:21" ht="14.4">
      <c r="A975" s="931">
        <v>5</v>
      </c>
      <c r="B975" s="931" t="s">
        <v>273</v>
      </c>
      <c r="C975" s="931" t="s">
        <v>296</v>
      </c>
      <c r="D975" s="931" t="s">
        <v>492</v>
      </c>
      <c r="E975" s="931" t="s">
        <v>298</v>
      </c>
      <c r="F975" s="931">
        <v>2</v>
      </c>
      <c r="G975" s="931" t="s">
        <v>21</v>
      </c>
      <c r="H975" s="932">
        <v>83939.01</v>
      </c>
      <c r="I975" s="932">
        <v>146893.26</v>
      </c>
      <c r="J975" s="932">
        <v>109777.96</v>
      </c>
      <c r="K975" s="932">
        <v>192111.43</v>
      </c>
      <c r="L975" s="932">
        <v>133197.85</v>
      </c>
      <c r="M975" s="932">
        <v>233096.25</v>
      </c>
      <c r="N975" s="932">
        <v>162868.46</v>
      </c>
      <c r="O975" s="932">
        <v>285019.8</v>
      </c>
      <c r="P975" s="932">
        <v>193371.61</v>
      </c>
      <c r="Q975" s="932">
        <v>338400.32</v>
      </c>
      <c r="R975" s="932">
        <v>212791.94</v>
      </c>
      <c r="S975" s="932">
        <v>372385.89</v>
      </c>
      <c r="T975" s="932">
        <v>230996.26</v>
      </c>
      <c r="U975" s="932">
        <v>404243.45</v>
      </c>
    </row>
    <row r="976" spans="1:21" ht="14.4">
      <c r="A976" s="931">
        <v>5</v>
      </c>
      <c r="B976" s="931" t="s">
        <v>273</v>
      </c>
      <c r="C976" s="931" t="s">
        <v>296</v>
      </c>
      <c r="D976" s="931" t="s">
        <v>492</v>
      </c>
      <c r="E976" s="931" t="s">
        <v>298</v>
      </c>
      <c r="F976" s="931">
        <v>3</v>
      </c>
      <c r="G976" s="931" t="s">
        <v>46</v>
      </c>
      <c r="H976" s="932">
        <v>73283.72</v>
      </c>
      <c r="I976" s="932">
        <v>128246.51</v>
      </c>
      <c r="J976" s="932">
        <v>99926.94</v>
      </c>
      <c r="K976" s="932">
        <v>174872.15</v>
      </c>
      <c r="L976" s="932">
        <v>126369.39</v>
      </c>
      <c r="M976" s="932">
        <v>221146.43</v>
      </c>
      <c r="N976" s="932">
        <v>166392.14000000001</v>
      </c>
      <c r="O976" s="932">
        <v>291186.24</v>
      </c>
      <c r="P976" s="932">
        <v>206136.89</v>
      </c>
      <c r="Q976" s="932">
        <v>360739.56</v>
      </c>
      <c r="R976" s="932">
        <v>232221.56</v>
      </c>
      <c r="S976" s="932">
        <v>406387.72</v>
      </c>
      <c r="T976" s="932">
        <v>257976.75</v>
      </c>
      <c r="U976" s="932">
        <v>451459.31</v>
      </c>
    </row>
    <row r="977" spans="1:21" ht="14.4">
      <c r="A977" s="931">
        <v>5</v>
      </c>
      <c r="B977" s="931" t="s">
        <v>273</v>
      </c>
      <c r="C977" s="931" t="s">
        <v>296</v>
      </c>
      <c r="D977" s="931" t="s">
        <v>492</v>
      </c>
      <c r="E977" s="931" t="s">
        <v>298</v>
      </c>
      <c r="F977" s="931">
        <v>4</v>
      </c>
      <c r="G977" s="931" t="s">
        <v>23</v>
      </c>
      <c r="H977" s="932">
        <v>83703.56</v>
      </c>
      <c r="I977" s="932">
        <v>133925.70000000001</v>
      </c>
      <c r="J977" s="932">
        <v>117184.98</v>
      </c>
      <c r="K977" s="932">
        <v>187495.98</v>
      </c>
      <c r="L977" s="932">
        <v>150666.41</v>
      </c>
      <c r="M977" s="932">
        <v>241066.26</v>
      </c>
      <c r="N977" s="932">
        <v>200888.54</v>
      </c>
      <c r="O977" s="932">
        <v>321421.67</v>
      </c>
      <c r="P977" s="932">
        <v>251110.68</v>
      </c>
      <c r="Q977" s="932">
        <v>401777.09</v>
      </c>
      <c r="R977" s="932">
        <v>284592.09999999998</v>
      </c>
      <c r="S977" s="932">
        <v>455347.37</v>
      </c>
      <c r="T977" s="932">
        <v>318073.53000000003</v>
      </c>
      <c r="U977" s="932">
        <v>508917.65</v>
      </c>
    </row>
    <row r="978" spans="1:21" ht="14.4">
      <c r="A978" s="931">
        <v>5</v>
      </c>
      <c r="B978" s="931" t="s">
        <v>273</v>
      </c>
      <c r="C978" s="931" t="s">
        <v>296</v>
      </c>
      <c r="D978" s="931" t="s">
        <v>492</v>
      </c>
      <c r="E978" s="931" t="s">
        <v>299</v>
      </c>
      <c r="F978" s="931">
        <v>1</v>
      </c>
      <c r="G978" s="931" t="s">
        <v>171</v>
      </c>
      <c r="H978" s="932">
        <v>109494.24</v>
      </c>
      <c r="I978" s="932">
        <v>191614.92</v>
      </c>
      <c r="J978" s="932">
        <v>141763.35999999999</v>
      </c>
      <c r="K978" s="932">
        <v>248085.88</v>
      </c>
      <c r="L978" s="932">
        <v>169696.84</v>
      </c>
      <c r="M978" s="932">
        <v>296969.48</v>
      </c>
      <c r="N978" s="932">
        <v>202425.4</v>
      </c>
      <c r="O978" s="932">
        <v>354244.45</v>
      </c>
      <c r="P978" s="932">
        <v>238629.14</v>
      </c>
      <c r="Q978" s="932">
        <v>417601</v>
      </c>
      <c r="R978" s="932">
        <v>261614.32</v>
      </c>
      <c r="S978" s="932">
        <v>457825.06</v>
      </c>
      <c r="T978" s="932">
        <v>283203.65999999997</v>
      </c>
      <c r="U978" s="932">
        <v>495606.41</v>
      </c>
    </row>
    <row r="979" spans="1:21" ht="14.4">
      <c r="A979" s="931">
        <v>5</v>
      </c>
      <c r="B979" s="931" t="s">
        <v>273</v>
      </c>
      <c r="C979" s="931" t="s">
        <v>296</v>
      </c>
      <c r="D979" s="931" t="s">
        <v>492</v>
      </c>
      <c r="E979" s="931" t="s">
        <v>299</v>
      </c>
      <c r="F979" s="931">
        <v>2</v>
      </c>
      <c r="G979" s="931" t="s">
        <v>21</v>
      </c>
      <c r="H979" s="932">
        <v>93731.71</v>
      </c>
      <c r="I979" s="932">
        <v>164030.48000000001</v>
      </c>
      <c r="J979" s="932">
        <v>122544.91</v>
      </c>
      <c r="K979" s="932">
        <v>214453.59</v>
      </c>
      <c r="L979" s="932">
        <v>148650.53</v>
      </c>
      <c r="M979" s="932">
        <v>260138.43</v>
      </c>
      <c r="N979" s="932">
        <v>181693.32</v>
      </c>
      <c r="O979" s="932">
        <v>317963.3</v>
      </c>
      <c r="P979" s="932">
        <v>215681.25</v>
      </c>
      <c r="Q979" s="932">
        <v>377442.19</v>
      </c>
      <c r="R979" s="932">
        <v>237319.58</v>
      </c>
      <c r="S979" s="932">
        <v>415309.27</v>
      </c>
      <c r="T979" s="932">
        <v>257591.97</v>
      </c>
      <c r="U979" s="932">
        <v>450785.94</v>
      </c>
    </row>
    <row r="980" spans="1:21" ht="14.4">
      <c r="A980" s="931">
        <v>5</v>
      </c>
      <c r="B980" s="931" t="s">
        <v>273</v>
      </c>
      <c r="C980" s="931" t="s">
        <v>296</v>
      </c>
      <c r="D980" s="931" t="s">
        <v>492</v>
      </c>
      <c r="E980" s="931" t="s">
        <v>299</v>
      </c>
      <c r="F980" s="931">
        <v>3</v>
      </c>
      <c r="G980" s="931" t="s">
        <v>46</v>
      </c>
      <c r="H980" s="932">
        <v>81942.95</v>
      </c>
      <c r="I980" s="932">
        <v>143400.17000000001</v>
      </c>
      <c r="J980" s="932">
        <v>111767.43</v>
      </c>
      <c r="K980" s="932">
        <v>195593.01</v>
      </c>
      <c r="L980" s="932">
        <v>141369.91</v>
      </c>
      <c r="M980" s="932">
        <v>247397.34</v>
      </c>
      <c r="N980" s="932">
        <v>186170.67</v>
      </c>
      <c r="O980" s="932">
        <v>325798.68</v>
      </c>
      <c r="P980" s="932">
        <v>230664.04</v>
      </c>
      <c r="Q980" s="932">
        <v>403662.07</v>
      </c>
      <c r="R980" s="932">
        <v>259870.89</v>
      </c>
      <c r="S980" s="932">
        <v>454774.05</v>
      </c>
      <c r="T980" s="932">
        <v>288713.40999999997</v>
      </c>
      <c r="U980" s="932">
        <v>505248.47</v>
      </c>
    </row>
    <row r="981" spans="1:21" ht="14.4">
      <c r="A981" s="931">
        <v>5</v>
      </c>
      <c r="B981" s="931" t="s">
        <v>273</v>
      </c>
      <c r="C981" s="931" t="s">
        <v>296</v>
      </c>
      <c r="D981" s="931" t="s">
        <v>492</v>
      </c>
      <c r="E981" s="931" t="s">
        <v>299</v>
      </c>
      <c r="F981" s="931">
        <v>4</v>
      </c>
      <c r="G981" s="931" t="s">
        <v>23</v>
      </c>
      <c r="H981" s="932">
        <v>93343.75</v>
      </c>
      <c r="I981" s="932">
        <v>149350</v>
      </c>
      <c r="J981" s="932">
        <v>130681.25</v>
      </c>
      <c r="K981" s="932">
        <v>209090</v>
      </c>
      <c r="L981" s="932">
        <v>168018.75</v>
      </c>
      <c r="M981" s="932">
        <v>268830</v>
      </c>
      <c r="N981" s="932">
        <v>224024.99</v>
      </c>
      <c r="O981" s="932">
        <v>358440</v>
      </c>
      <c r="P981" s="932">
        <v>280031.24</v>
      </c>
      <c r="Q981" s="932">
        <v>448050</v>
      </c>
      <c r="R981" s="932">
        <v>317368.74</v>
      </c>
      <c r="S981" s="932">
        <v>507790</v>
      </c>
      <c r="T981" s="932">
        <v>354706.24</v>
      </c>
      <c r="U981" s="932">
        <v>567529.99</v>
      </c>
    </row>
    <row r="982" spans="1:21" ht="14.4">
      <c r="A982" s="931">
        <v>5</v>
      </c>
      <c r="B982" s="931" t="s">
        <v>273</v>
      </c>
      <c r="C982" s="931" t="s">
        <v>296</v>
      </c>
      <c r="D982" s="931" t="s">
        <v>492</v>
      </c>
      <c r="E982" s="931" t="s">
        <v>300</v>
      </c>
      <c r="F982" s="931">
        <v>1</v>
      </c>
      <c r="G982" s="931" t="s">
        <v>171</v>
      </c>
      <c r="H982" s="932">
        <v>101140.66</v>
      </c>
      <c r="I982" s="932">
        <v>176996.15</v>
      </c>
      <c r="J982" s="932">
        <v>130970.63</v>
      </c>
      <c r="K982" s="932">
        <v>229198.6</v>
      </c>
      <c r="L982" s="932">
        <v>156792.88</v>
      </c>
      <c r="M982" s="932">
        <v>274387.55</v>
      </c>
      <c r="N982" s="932">
        <v>187056.25</v>
      </c>
      <c r="O982" s="932">
        <v>327348.44</v>
      </c>
      <c r="P982" s="932">
        <v>220533.27</v>
      </c>
      <c r="Q982" s="932">
        <v>385933.23</v>
      </c>
      <c r="R982" s="932">
        <v>241787.45</v>
      </c>
      <c r="S982" s="932">
        <v>423128.03</v>
      </c>
      <c r="T982" s="932">
        <v>261760.06</v>
      </c>
      <c r="U982" s="932">
        <v>458080.11</v>
      </c>
    </row>
    <row r="983" spans="1:21" ht="14.4">
      <c r="A983" s="931">
        <v>5</v>
      </c>
      <c r="B983" s="931" t="s">
        <v>273</v>
      </c>
      <c r="C983" s="931" t="s">
        <v>296</v>
      </c>
      <c r="D983" s="931" t="s">
        <v>492</v>
      </c>
      <c r="E983" s="931" t="s">
        <v>300</v>
      </c>
      <c r="F983" s="931">
        <v>2</v>
      </c>
      <c r="G983" s="931" t="s">
        <v>21</v>
      </c>
      <c r="H983" s="932">
        <v>86474.65</v>
      </c>
      <c r="I983" s="932">
        <v>151330.63</v>
      </c>
      <c r="J983" s="932">
        <v>113089.11</v>
      </c>
      <c r="K983" s="932">
        <v>197905.95</v>
      </c>
      <c r="L983" s="932">
        <v>137210.66</v>
      </c>
      <c r="M983" s="932">
        <v>240118.66</v>
      </c>
      <c r="N983" s="932">
        <v>167766.39999999999</v>
      </c>
      <c r="O983" s="932">
        <v>293591.19</v>
      </c>
      <c r="P983" s="932">
        <v>199181.76</v>
      </c>
      <c r="Q983" s="932">
        <v>348568.08</v>
      </c>
      <c r="R983" s="932">
        <v>219182.78</v>
      </c>
      <c r="S983" s="932">
        <v>383569.86</v>
      </c>
      <c r="T983" s="932">
        <v>237930.05</v>
      </c>
      <c r="U983" s="932">
        <v>416377.59</v>
      </c>
    </row>
    <row r="984" spans="1:21" ht="14.4">
      <c r="A984" s="931">
        <v>5</v>
      </c>
      <c r="B984" s="931" t="s">
        <v>273</v>
      </c>
      <c r="C984" s="931" t="s">
        <v>296</v>
      </c>
      <c r="D984" s="931" t="s">
        <v>492</v>
      </c>
      <c r="E984" s="931" t="s">
        <v>300</v>
      </c>
      <c r="F984" s="931">
        <v>3</v>
      </c>
      <c r="G984" s="931" t="s">
        <v>46</v>
      </c>
      <c r="H984" s="932">
        <v>75511.19</v>
      </c>
      <c r="I984" s="932">
        <v>132144.57999999999</v>
      </c>
      <c r="J984" s="932">
        <v>102968.37</v>
      </c>
      <c r="K984" s="932">
        <v>180194.64</v>
      </c>
      <c r="L984" s="932">
        <v>130218.98</v>
      </c>
      <c r="M984" s="932">
        <v>227883.22</v>
      </c>
      <c r="N984" s="932">
        <v>171464.34</v>
      </c>
      <c r="O984" s="932">
        <v>300062.59000000003</v>
      </c>
      <c r="P984" s="932">
        <v>212423.67999999999</v>
      </c>
      <c r="Q984" s="932">
        <v>371741.45</v>
      </c>
      <c r="R984" s="932">
        <v>239306.19</v>
      </c>
      <c r="S984" s="932">
        <v>418785.84</v>
      </c>
      <c r="T984" s="932">
        <v>265849.73</v>
      </c>
      <c r="U984" s="932">
        <v>465237.02</v>
      </c>
    </row>
    <row r="985" spans="1:21" ht="14.4">
      <c r="A985" s="931">
        <v>5</v>
      </c>
      <c r="B985" s="931" t="s">
        <v>273</v>
      </c>
      <c r="C985" s="931" t="s">
        <v>296</v>
      </c>
      <c r="D985" s="931" t="s">
        <v>492</v>
      </c>
      <c r="E985" s="931" t="s">
        <v>300</v>
      </c>
      <c r="F985" s="931">
        <v>4</v>
      </c>
      <c r="G985" s="931" t="s">
        <v>23</v>
      </c>
      <c r="H985" s="932">
        <v>86216.46</v>
      </c>
      <c r="I985" s="932">
        <v>137946.32999999999</v>
      </c>
      <c r="J985" s="932">
        <v>120703.03999999999</v>
      </c>
      <c r="K985" s="932">
        <v>193124.86</v>
      </c>
      <c r="L985" s="932">
        <v>155189.62</v>
      </c>
      <c r="M985" s="932">
        <v>248303.4</v>
      </c>
      <c r="N985" s="932">
        <v>206919.49</v>
      </c>
      <c r="O985" s="932">
        <v>331071.2</v>
      </c>
      <c r="P985" s="932">
        <v>258649.37</v>
      </c>
      <c r="Q985" s="932">
        <v>413839</v>
      </c>
      <c r="R985" s="932">
        <v>293135.95</v>
      </c>
      <c r="S985" s="932">
        <v>469017.53</v>
      </c>
      <c r="T985" s="932">
        <v>327622.53000000003</v>
      </c>
      <c r="U985" s="932">
        <v>524196.06</v>
      </c>
    </row>
    <row r="986" spans="1:21" ht="14.4">
      <c r="A986" s="931">
        <v>5</v>
      </c>
      <c r="B986" s="931" t="s">
        <v>273</v>
      </c>
      <c r="C986" s="931" t="s">
        <v>296</v>
      </c>
      <c r="D986" s="931" t="s">
        <v>492</v>
      </c>
      <c r="E986" s="931" t="s">
        <v>1101</v>
      </c>
      <c r="F986" s="931">
        <v>1</v>
      </c>
      <c r="G986" s="931" t="s">
        <v>171</v>
      </c>
      <c r="H986" s="932">
        <v>108998.87</v>
      </c>
      <c r="I986" s="932">
        <v>190748.02</v>
      </c>
      <c r="J986" s="932">
        <v>141137.29</v>
      </c>
      <c r="K986" s="932">
        <v>246990.26</v>
      </c>
      <c r="L986" s="932">
        <v>168957.77</v>
      </c>
      <c r="M986" s="932">
        <v>295676.11</v>
      </c>
      <c r="N986" s="932">
        <v>201559.61</v>
      </c>
      <c r="O986" s="932">
        <v>352729.32</v>
      </c>
      <c r="P986" s="932">
        <v>237623.34</v>
      </c>
      <c r="Q986" s="932">
        <v>415840.84</v>
      </c>
      <c r="R986" s="932">
        <v>260519.72</v>
      </c>
      <c r="S986" s="932">
        <v>455909.51</v>
      </c>
      <c r="T986" s="932">
        <v>282031.82</v>
      </c>
      <c r="U986" s="932">
        <v>493555.68</v>
      </c>
    </row>
    <row r="987" spans="1:21" ht="14.4">
      <c r="A987" s="931">
        <v>5</v>
      </c>
      <c r="B987" s="931" t="s">
        <v>273</v>
      </c>
      <c r="C987" s="931" t="s">
        <v>296</v>
      </c>
      <c r="D987" s="931" t="s">
        <v>492</v>
      </c>
      <c r="E987" s="931" t="s">
        <v>1101</v>
      </c>
      <c r="F987" s="931">
        <v>2</v>
      </c>
      <c r="G987" s="931" t="s">
        <v>21</v>
      </c>
      <c r="H987" s="932">
        <v>93236.34</v>
      </c>
      <c r="I987" s="932">
        <v>163163.59</v>
      </c>
      <c r="J987" s="932">
        <v>121918.84</v>
      </c>
      <c r="K987" s="932">
        <v>213357.98</v>
      </c>
      <c r="L987" s="932">
        <v>147911.46</v>
      </c>
      <c r="M987" s="932">
        <v>258845.06</v>
      </c>
      <c r="N987" s="932">
        <v>180827.53</v>
      </c>
      <c r="O987" s="932">
        <v>316448.18</v>
      </c>
      <c r="P987" s="932">
        <v>214675.45</v>
      </c>
      <c r="Q987" s="932">
        <v>375682.04</v>
      </c>
      <c r="R987" s="932">
        <v>236224.99</v>
      </c>
      <c r="S987" s="932">
        <v>413393.72</v>
      </c>
      <c r="T987" s="932">
        <v>256420.12</v>
      </c>
      <c r="U987" s="932">
        <v>448735.22</v>
      </c>
    </row>
    <row r="988" spans="1:21" ht="14.4">
      <c r="A988" s="931">
        <v>5</v>
      </c>
      <c r="B988" s="931" t="s">
        <v>273</v>
      </c>
      <c r="C988" s="931" t="s">
        <v>296</v>
      </c>
      <c r="D988" s="931" t="s">
        <v>492</v>
      </c>
      <c r="E988" s="931" t="s">
        <v>1101</v>
      </c>
      <c r="F988" s="931">
        <v>3</v>
      </c>
      <c r="G988" s="931" t="s">
        <v>46</v>
      </c>
      <c r="H988" s="932">
        <v>81451.09</v>
      </c>
      <c r="I988" s="932">
        <v>142539.4</v>
      </c>
      <c r="J988" s="932">
        <v>111078.82</v>
      </c>
      <c r="K988" s="932">
        <v>194387.93</v>
      </c>
      <c r="L988" s="932">
        <v>140484.54999999999</v>
      </c>
      <c r="M988" s="932">
        <v>245847.96</v>
      </c>
      <c r="N988" s="932">
        <v>184990.19</v>
      </c>
      <c r="O988" s="932">
        <v>323732.83</v>
      </c>
      <c r="P988" s="932">
        <v>229188.44</v>
      </c>
      <c r="Q988" s="932">
        <v>401079.76</v>
      </c>
      <c r="R988" s="932">
        <v>258198.53</v>
      </c>
      <c r="S988" s="932">
        <v>451847.43</v>
      </c>
      <c r="T988" s="932">
        <v>286844.31</v>
      </c>
      <c r="U988" s="932">
        <v>501977.54</v>
      </c>
    </row>
    <row r="989" spans="1:21" ht="14.4">
      <c r="A989" s="931">
        <v>5</v>
      </c>
      <c r="B989" s="931" t="s">
        <v>273</v>
      </c>
      <c r="C989" s="931" t="s">
        <v>296</v>
      </c>
      <c r="D989" s="931" t="s">
        <v>492</v>
      </c>
      <c r="E989" s="931" t="s">
        <v>1101</v>
      </c>
      <c r="F989" s="931">
        <v>4</v>
      </c>
      <c r="G989" s="931" t="s">
        <v>23</v>
      </c>
      <c r="H989" s="932">
        <v>92917.5</v>
      </c>
      <c r="I989" s="932">
        <v>148668</v>
      </c>
      <c r="J989" s="932">
        <v>130084.5</v>
      </c>
      <c r="K989" s="932">
        <v>208135.2</v>
      </c>
      <c r="L989" s="932">
        <v>167251.5</v>
      </c>
      <c r="M989" s="932">
        <v>267602.40000000002</v>
      </c>
      <c r="N989" s="932">
        <v>223002</v>
      </c>
      <c r="O989" s="932">
        <v>356803.2</v>
      </c>
      <c r="P989" s="932">
        <v>278752.49</v>
      </c>
      <c r="Q989" s="932">
        <v>446004</v>
      </c>
      <c r="R989" s="932">
        <v>315919.49</v>
      </c>
      <c r="S989" s="932">
        <v>505471.2</v>
      </c>
      <c r="T989" s="932">
        <v>353086.49</v>
      </c>
      <c r="U989" s="932">
        <v>564938.4</v>
      </c>
    </row>
    <row r="990" spans="1:21" ht="14.4">
      <c r="A990" s="931">
        <v>5</v>
      </c>
      <c r="B990" s="931" t="s">
        <v>273</v>
      </c>
      <c r="C990" s="931" t="s">
        <v>296</v>
      </c>
      <c r="D990" s="931" t="s">
        <v>492</v>
      </c>
      <c r="E990" s="931" t="s">
        <v>301</v>
      </c>
      <c r="F990" s="931">
        <v>1</v>
      </c>
      <c r="G990" s="931" t="s">
        <v>171</v>
      </c>
      <c r="H990" s="932">
        <v>103113.67</v>
      </c>
      <c r="I990" s="932">
        <v>180448.92</v>
      </c>
      <c r="J990" s="932">
        <v>133493.59</v>
      </c>
      <c r="K990" s="932">
        <v>233613.79</v>
      </c>
      <c r="L990" s="932">
        <v>159791.63</v>
      </c>
      <c r="M990" s="932">
        <v>279635.36</v>
      </c>
      <c r="N990" s="932">
        <v>190600.74</v>
      </c>
      <c r="O990" s="932">
        <v>333551.3</v>
      </c>
      <c r="P990" s="932">
        <v>224681.13</v>
      </c>
      <c r="Q990" s="932">
        <v>393191.98</v>
      </c>
      <c r="R990" s="932">
        <v>246318.18</v>
      </c>
      <c r="S990" s="932">
        <v>431056.81</v>
      </c>
      <c r="T990" s="932">
        <v>266637.71999999997</v>
      </c>
      <c r="U990" s="932">
        <v>466616</v>
      </c>
    </row>
    <row r="991" spans="1:21" ht="14.4">
      <c r="A991" s="931">
        <v>5</v>
      </c>
      <c r="B991" s="931" t="s">
        <v>273</v>
      </c>
      <c r="C991" s="931" t="s">
        <v>296</v>
      </c>
      <c r="D991" s="931" t="s">
        <v>492</v>
      </c>
      <c r="E991" s="931" t="s">
        <v>301</v>
      </c>
      <c r="F991" s="931">
        <v>2</v>
      </c>
      <c r="G991" s="931" t="s">
        <v>21</v>
      </c>
      <c r="H991" s="932">
        <v>88310.6</v>
      </c>
      <c r="I991" s="932">
        <v>154543.54</v>
      </c>
      <c r="J991" s="932">
        <v>115444.96</v>
      </c>
      <c r="K991" s="932">
        <v>202028.68</v>
      </c>
      <c r="L991" s="932">
        <v>140026.4</v>
      </c>
      <c r="M991" s="932">
        <v>245046.2</v>
      </c>
      <c r="N991" s="932">
        <v>171130.61</v>
      </c>
      <c r="O991" s="932">
        <v>299478.57</v>
      </c>
      <c r="P991" s="932">
        <v>203130.07</v>
      </c>
      <c r="Q991" s="932">
        <v>355477.62</v>
      </c>
      <c r="R991" s="932">
        <v>223502.25</v>
      </c>
      <c r="S991" s="932">
        <v>391128.94</v>
      </c>
      <c r="T991" s="932">
        <v>242584.99</v>
      </c>
      <c r="U991" s="932">
        <v>424523.74</v>
      </c>
    </row>
    <row r="992" spans="1:21" ht="14.4">
      <c r="A992" s="931">
        <v>5</v>
      </c>
      <c r="B992" s="931" t="s">
        <v>273</v>
      </c>
      <c r="C992" s="931" t="s">
        <v>296</v>
      </c>
      <c r="D992" s="931" t="s">
        <v>492</v>
      </c>
      <c r="E992" s="931" t="s">
        <v>301</v>
      </c>
      <c r="F992" s="931">
        <v>3</v>
      </c>
      <c r="G992" s="931" t="s">
        <v>46</v>
      </c>
      <c r="H992" s="932">
        <v>77237.41</v>
      </c>
      <c r="I992" s="932">
        <v>135165.47</v>
      </c>
      <c r="J992" s="932">
        <v>105359.4</v>
      </c>
      <c r="K992" s="932">
        <v>184378.96</v>
      </c>
      <c r="L992" s="932">
        <v>133272.9</v>
      </c>
      <c r="M992" s="932">
        <v>233227.58</v>
      </c>
      <c r="N992" s="932">
        <v>175516.04</v>
      </c>
      <c r="O992" s="932">
        <v>307153.06</v>
      </c>
      <c r="P992" s="932">
        <v>217470.49</v>
      </c>
      <c r="Q992" s="932">
        <v>380573.35</v>
      </c>
      <c r="R992" s="932">
        <v>245012.44</v>
      </c>
      <c r="S992" s="932">
        <v>428771.77</v>
      </c>
      <c r="T992" s="932">
        <v>272212.25</v>
      </c>
      <c r="U992" s="932">
        <v>476371.43</v>
      </c>
    </row>
    <row r="993" spans="1:21" ht="14.4">
      <c r="A993" s="931">
        <v>5</v>
      </c>
      <c r="B993" s="931" t="s">
        <v>273</v>
      </c>
      <c r="C993" s="931" t="s">
        <v>296</v>
      </c>
      <c r="D993" s="931" t="s">
        <v>492</v>
      </c>
      <c r="E993" s="931" t="s">
        <v>301</v>
      </c>
      <c r="F993" s="931">
        <v>4</v>
      </c>
      <c r="G993" s="931" t="s">
        <v>23</v>
      </c>
      <c r="H993" s="932">
        <v>87906.59</v>
      </c>
      <c r="I993" s="932">
        <v>140650.54</v>
      </c>
      <c r="J993" s="932">
        <v>123069.22</v>
      </c>
      <c r="K993" s="932">
        <v>196910.75</v>
      </c>
      <c r="L993" s="932">
        <v>158231.85</v>
      </c>
      <c r="M993" s="932">
        <v>253170.97</v>
      </c>
      <c r="N993" s="932">
        <v>210975.8</v>
      </c>
      <c r="O993" s="932">
        <v>337561.29</v>
      </c>
      <c r="P993" s="932">
        <v>263719.75</v>
      </c>
      <c r="Q993" s="932">
        <v>421951.61</v>
      </c>
      <c r="R993" s="932">
        <v>298882.39</v>
      </c>
      <c r="S993" s="932">
        <v>478211.83</v>
      </c>
      <c r="T993" s="932">
        <v>334045.02</v>
      </c>
      <c r="U993" s="932">
        <v>534472.04</v>
      </c>
    </row>
    <row r="994" spans="1:21" ht="14.4">
      <c r="A994" s="931">
        <v>5</v>
      </c>
      <c r="B994" s="931" t="s">
        <v>273</v>
      </c>
      <c r="C994" s="931" t="s">
        <v>302</v>
      </c>
      <c r="D994" s="931" t="s">
        <v>493</v>
      </c>
      <c r="E994" s="931" t="s">
        <v>303</v>
      </c>
      <c r="F994" s="931">
        <v>1</v>
      </c>
      <c r="G994" s="931" t="s">
        <v>171</v>
      </c>
      <c r="H994" s="932">
        <v>97715.38</v>
      </c>
      <c r="I994" s="932">
        <v>171001.91</v>
      </c>
      <c r="J994" s="932">
        <v>126494.66</v>
      </c>
      <c r="K994" s="932">
        <v>221365.65</v>
      </c>
      <c r="L994" s="932">
        <v>151407.03</v>
      </c>
      <c r="M994" s="932">
        <v>264962.31</v>
      </c>
      <c r="N994" s="932">
        <v>180589</v>
      </c>
      <c r="O994" s="932">
        <v>316030.76</v>
      </c>
      <c r="P994" s="932">
        <v>212869.38</v>
      </c>
      <c r="Q994" s="932">
        <v>372521.42</v>
      </c>
      <c r="R994" s="932">
        <v>233363.57</v>
      </c>
      <c r="S994" s="932">
        <v>408386.24</v>
      </c>
      <c r="T994" s="932">
        <v>252605.74</v>
      </c>
      <c r="U994" s="932">
        <v>442060.04</v>
      </c>
    </row>
    <row r="995" spans="1:21" ht="14.4">
      <c r="A995" s="931">
        <v>5</v>
      </c>
      <c r="B995" s="931" t="s">
        <v>273</v>
      </c>
      <c r="C995" s="931" t="s">
        <v>302</v>
      </c>
      <c r="D995" s="931" t="s">
        <v>493</v>
      </c>
      <c r="E995" s="931" t="s">
        <v>303</v>
      </c>
      <c r="F995" s="931">
        <v>2</v>
      </c>
      <c r="G995" s="931" t="s">
        <v>21</v>
      </c>
      <c r="H995" s="932">
        <v>83734.7</v>
      </c>
      <c r="I995" s="932">
        <v>146535.72</v>
      </c>
      <c r="J995" s="932">
        <v>109448.73</v>
      </c>
      <c r="K995" s="932">
        <v>191535.28</v>
      </c>
      <c r="L995" s="932">
        <v>132739.87</v>
      </c>
      <c r="M995" s="932">
        <v>232294.78</v>
      </c>
      <c r="N995" s="932">
        <v>162200.54999999999</v>
      </c>
      <c r="O995" s="932">
        <v>283850.95</v>
      </c>
      <c r="P995" s="932">
        <v>192515.6</v>
      </c>
      <c r="Q995" s="932">
        <v>336902.3</v>
      </c>
      <c r="R995" s="932">
        <v>211815.19</v>
      </c>
      <c r="S995" s="932">
        <v>370676.58</v>
      </c>
      <c r="T995" s="932">
        <v>229889.28</v>
      </c>
      <c r="U995" s="932">
        <v>402306.23</v>
      </c>
    </row>
    <row r="996" spans="1:21" ht="14.4">
      <c r="A996" s="931">
        <v>5</v>
      </c>
      <c r="B996" s="931" t="s">
        <v>273</v>
      </c>
      <c r="C996" s="931" t="s">
        <v>302</v>
      </c>
      <c r="D996" s="931" t="s">
        <v>493</v>
      </c>
      <c r="E996" s="931" t="s">
        <v>303</v>
      </c>
      <c r="F996" s="931">
        <v>3</v>
      </c>
      <c r="G996" s="931" t="s">
        <v>46</v>
      </c>
      <c r="H996" s="932">
        <v>73274.36</v>
      </c>
      <c r="I996" s="932">
        <v>128230.12</v>
      </c>
      <c r="J996" s="932">
        <v>99965.18</v>
      </c>
      <c r="K996" s="932">
        <v>174939.07</v>
      </c>
      <c r="L996" s="932">
        <v>126459.1</v>
      </c>
      <c r="M996" s="932">
        <v>221303.42</v>
      </c>
      <c r="N996" s="932">
        <v>166552.14000000001</v>
      </c>
      <c r="O996" s="932">
        <v>291466.23999999999</v>
      </c>
      <c r="P996" s="932">
        <v>206372.53</v>
      </c>
      <c r="Q996" s="932">
        <v>361151.93</v>
      </c>
      <c r="R996" s="932">
        <v>232515.54</v>
      </c>
      <c r="S996" s="932">
        <v>406902.2</v>
      </c>
      <c r="T996" s="932">
        <v>258335.42</v>
      </c>
      <c r="U996" s="932">
        <v>452086.98</v>
      </c>
    </row>
    <row r="997" spans="1:21" ht="14.4">
      <c r="A997" s="931">
        <v>5</v>
      </c>
      <c r="B997" s="931" t="s">
        <v>273</v>
      </c>
      <c r="C997" s="931" t="s">
        <v>302</v>
      </c>
      <c r="D997" s="931" t="s">
        <v>493</v>
      </c>
      <c r="E997" s="931" t="s">
        <v>303</v>
      </c>
      <c r="F997" s="931">
        <v>4</v>
      </c>
      <c r="G997" s="931" t="s">
        <v>23</v>
      </c>
      <c r="H997" s="932">
        <v>83307.05</v>
      </c>
      <c r="I997" s="932">
        <v>133291.29</v>
      </c>
      <c r="J997" s="932">
        <v>116629.87</v>
      </c>
      <c r="K997" s="932">
        <v>186607.8</v>
      </c>
      <c r="L997" s="932">
        <v>149952.69</v>
      </c>
      <c r="M997" s="932">
        <v>239924.31</v>
      </c>
      <c r="N997" s="932">
        <v>199936.92</v>
      </c>
      <c r="O997" s="932">
        <v>319899.08</v>
      </c>
      <c r="P997" s="932">
        <v>249921.16</v>
      </c>
      <c r="Q997" s="932">
        <v>399873.86</v>
      </c>
      <c r="R997" s="932">
        <v>283243.98</v>
      </c>
      <c r="S997" s="932">
        <v>453190.37</v>
      </c>
      <c r="T997" s="932">
        <v>316566.8</v>
      </c>
      <c r="U997" s="932">
        <v>506506.88</v>
      </c>
    </row>
    <row r="998" spans="1:21" ht="14.4">
      <c r="A998" s="931">
        <v>5</v>
      </c>
      <c r="B998" s="931" t="s">
        <v>273</v>
      </c>
      <c r="C998" s="931" t="s">
        <v>302</v>
      </c>
      <c r="D998" s="931" t="s">
        <v>493</v>
      </c>
      <c r="E998" s="931" t="s">
        <v>1102</v>
      </c>
      <c r="F998" s="931">
        <v>1</v>
      </c>
      <c r="G998" s="931" t="s">
        <v>171</v>
      </c>
      <c r="H998" s="932">
        <v>93786.27</v>
      </c>
      <c r="I998" s="932">
        <v>164125.98000000001</v>
      </c>
      <c r="J998" s="932">
        <v>121411.33</v>
      </c>
      <c r="K998" s="932">
        <v>212469.82</v>
      </c>
      <c r="L998" s="932">
        <v>145324.59</v>
      </c>
      <c r="M998" s="932">
        <v>254318.03</v>
      </c>
      <c r="N998" s="932">
        <v>173337.32</v>
      </c>
      <c r="O998" s="932">
        <v>303340.31</v>
      </c>
      <c r="P998" s="932">
        <v>204324.35</v>
      </c>
      <c r="Q998" s="932">
        <v>357567.61</v>
      </c>
      <c r="R998" s="932">
        <v>223997.43</v>
      </c>
      <c r="S998" s="932">
        <v>391995.5</v>
      </c>
      <c r="T998" s="932">
        <v>242469.86</v>
      </c>
      <c r="U998" s="932">
        <v>424322.25</v>
      </c>
    </row>
    <row r="999" spans="1:21" ht="14.4">
      <c r="A999" s="931">
        <v>5</v>
      </c>
      <c r="B999" s="931" t="s">
        <v>273</v>
      </c>
      <c r="C999" s="931" t="s">
        <v>302</v>
      </c>
      <c r="D999" s="931" t="s">
        <v>493</v>
      </c>
      <c r="E999" s="931" t="s">
        <v>1102</v>
      </c>
      <c r="F999" s="931">
        <v>2</v>
      </c>
      <c r="G999" s="931" t="s">
        <v>21</v>
      </c>
      <c r="H999" s="932">
        <v>80353.850000000006</v>
      </c>
      <c r="I999" s="932">
        <v>140619.24</v>
      </c>
      <c r="J999" s="932">
        <v>105033.86</v>
      </c>
      <c r="K999" s="932">
        <v>183809.26</v>
      </c>
      <c r="L999" s="932">
        <v>127389.47</v>
      </c>
      <c r="M999" s="932">
        <v>222931.58</v>
      </c>
      <c r="N999" s="932">
        <v>155669.98000000001</v>
      </c>
      <c r="O999" s="932">
        <v>272422.46000000002</v>
      </c>
      <c r="P999" s="932">
        <v>184768.75</v>
      </c>
      <c r="Q999" s="932">
        <v>323345.32</v>
      </c>
      <c r="R999" s="932">
        <v>203294.09</v>
      </c>
      <c r="S999" s="932">
        <v>355764.65</v>
      </c>
      <c r="T999" s="932">
        <v>220644.24</v>
      </c>
      <c r="U999" s="932">
        <v>386127.42</v>
      </c>
    </row>
    <row r="1000" spans="1:21" ht="14.4">
      <c r="A1000" s="931">
        <v>5</v>
      </c>
      <c r="B1000" s="931" t="s">
        <v>273</v>
      </c>
      <c r="C1000" s="931" t="s">
        <v>302</v>
      </c>
      <c r="D1000" s="931" t="s">
        <v>493</v>
      </c>
      <c r="E1000" s="931" t="s">
        <v>1102</v>
      </c>
      <c r="F1000" s="931">
        <v>3</v>
      </c>
      <c r="G1000" s="931" t="s">
        <v>46</v>
      </c>
      <c r="H1000" s="932">
        <v>70304.41</v>
      </c>
      <c r="I1000" s="932">
        <v>123032.71</v>
      </c>
      <c r="J1000" s="932">
        <v>95909.96</v>
      </c>
      <c r="K1000" s="932">
        <v>167842.42</v>
      </c>
      <c r="L1000" s="932">
        <v>121326.32</v>
      </c>
      <c r="M1000" s="932">
        <v>212321.05</v>
      </c>
      <c r="N1000" s="932">
        <v>159789.21</v>
      </c>
      <c r="O1000" s="932">
        <v>279631.12</v>
      </c>
      <c r="P1000" s="932">
        <v>197990.16</v>
      </c>
      <c r="Q1000" s="932">
        <v>346482.77</v>
      </c>
      <c r="R1000" s="932">
        <v>223069.37</v>
      </c>
      <c r="S1000" s="932">
        <v>390371.4</v>
      </c>
      <c r="T1000" s="932">
        <v>247838.12</v>
      </c>
      <c r="U1000" s="932">
        <v>433716.72</v>
      </c>
    </row>
    <row r="1001" spans="1:21" ht="14.4">
      <c r="A1001" s="931">
        <v>5</v>
      </c>
      <c r="B1001" s="931" t="s">
        <v>273</v>
      </c>
      <c r="C1001" s="931" t="s">
        <v>302</v>
      </c>
      <c r="D1001" s="931" t="s">
        <v>493</v>
      </c>
      <c r="E1001" s="931" t="s">
        <v>1102</v>
      </c>
      <c r="F1001" s="931">
        <v>4</v>
      </c>
      <c r="G1001" s="931" t="s">
        <v>23</v>
      </c>
      <c r="H1001" s="932">
        <v>79956.53</v>
      </c>
      <c r="I1001" s="932">
        <v>127930.45</v>
      </c>
      <c r="J1001" s="932">
        <v>111939.14</v>
      </c>
      <c r="K1001" s="932">
        <v>179102.63</v>
      </c>
      <c r="L1001" s="932">
        <v>143921.76</v>
      </c>
      <c r="M1001" s="932">
        <v>230274.81</v>
      </c>
      <c r="N1001" s="932">
        <v>191895.67</v>
      </c>
      <c r="O1001" s="932">
        <v>307033.08</v>
      </c>
      <c r="P1001" s="932">
        <v>239869.59</v>
      </c>
      <c r="Q1001" s="932">
        <v>383791.35</v>
      </c>
      <c r="R1001" s="932">
        <v>271852.21000000002</v>
      </c>
      <c r="S1001" s="932">
        <v>434963.54</v>
      </c>
      <c r="T1001" s="932">
        <v>303834.82</v>
      </c>
      <c r="U1001" s="932">
        <v>486135.72</v>
      </c>
    </row>
    <row r="1002" spans="1:21" ht="14.4">
      <c r="A1002" s="931">
        <v>5</v>
      </c>
      <c r="B1002" s="931" t="s">
        <v>273</v>
      </c>
      <c r="C1002" s="931" t="s">
        <v>302</v>
      </c>
      <c r="D1002" s="931" t="s">
        <v>493</v>
      </c>
      <c r="E1002" s="931" t="s">
        <v>304</v>
      </c>
      <c r="F1002" s="931">
        <v>1</v>
      </c>
      <c r="G1002" s="931" t="s">
        <v>171</v>
      </c>
      <c r="H1002" s="932">
        <v>93769.35</v>
      </c>
      <c r="I1002" s="932">
        <v>164096.35999999999</v>
      </c>
      <c r="J1002" s="932">
        <v>121448.73</v>
      </c>
      <c r="K1002" s="932">
        <v>212535.27</v>
      </c>
      <c r="L1002" s="932">
        <v>145409.53</v>
      </c>
      <c r="M1002" s="932">
        <v>254466.67</v>
      </c>
      <c r="N1002" s="932">
        <v>173500.01</v>
      </c>
      <c r="O1002" s="932">
        <v>303625.02</v>
      </c>
      <c r="P1002" s="932">
        <v>204573.66</v>
      </c>
      <c r="Q1002" s="932">
        <v>358003.9</v>
      </c>
      <c r="R1002" s="932">
        <v>224302.1</v>
      </c>
      <c r="S1002" s="932">
        <v>392528.67</v>
      </c>
      <c r="T1002" s="932">
        <v>242850.42</v>
      </c>
      <c r="U1002" s="932">
        <v>424988.24</v>
      </c>
    </row>
    <row r="1003" spans="1:21" ht="14.4">
      <c r="A1003" s="931">
        <v>5</v>
      </c>
      <c r="B1003" s="931" t="s">
        <v>273</v>
      </c>
      <c r="C1003" s="931" t="s">
        <v>302</v>
      </c>
      <c r="D1003" s="931" t="s">
        <v>493</v>
      </c>
      <c r="E1003" s="931" t="s">
        <v>304</v>
      </c>
      <c r="F1003" s="931">
        <v>2</v>
      </c>
      <c r="G1003" s="931" t="s">
        <v>21</v>
      </c>
      <c r="H1003" s="932">
        <v>80062.8</v>
      </c>
      <c r="I1003" s="932">
        <v>140109.89000000001</v>
      </c>
      <c r="J1003" s="932">
        <v>104737.03</v>
      </c>
      <c r="K1003" s="932">
        <v>183289.81</v>
      </c>
      <c r="L1003" s="932">
        <v>127108.39</v>
      </c>
      <c r="M1003" s="932">
        <v>222439.67999999999</v>
      </c>
      <c r="N1003" s="932">
        <v>155472.10999999999</v>
      </c>
      <c r="O1003" s="932">
        <v>272076.19</v>
      </c>
      <c r="P1003" s="932">
        <v>184618.97</v>
      </c>
      <c r="Q1003" s="932">
        <v>323083.19</v>
      </c>
      <c r="R1003" s="932">
        <v>203176.24</v>
      </c>
      <c r="S1003" s="932">
        <v>355558.42</v>
      </c>
      <c r="T1003" s="932">
        <v>220579.38</v>
      </c>
      <c r="U1003" s="932">
        <v>386013.92</v>
      </c>
    </row>
    <row r="1004" spans="1:21" ht="14.4">
      <c r="A1004" s="931">
        <v>5</v>
      </c>
      <c r="B1004" s="931" t="s">
        <v>273</v>
      </c>
      <c r="C1004" s="931" t="s">
        <v>302</v>
      </c>
      <c r="D1004" s="931" t="s">
        <v>493</v>
      </c>
      <c r="E1004" s="931" t="s">
        <v>304</v>
      </c>
      <c r="F1004" s="931">
        <v>3</v>
      </c>
      <c r="G1004" s="931" t="s">
        <v>46</v>
      </c>
      <c r="H1004" s="932">
        <v>69821.91</v>
      </c>
      <c r="I1004" s="932">
        <v>122188.34</v>
      </c>
      <c r="J1004" s="932">
        <v>95183.1</v>
      </c>
      <c r="K1004" s="932">
        <v>166570.43</v>
      </c>
      <c r="L1004" s="932">
        <v>120351.25</v>
      </c>
      <c r="M1004" s="932">
        <v>210614.69</v>
      </c>
      <c r="N1004" s="932">
        <v>158448.74</v>
      </c>
      <c r="O1004" s="932">
        <v>277285.28999999998</v>
      </c>
      <c r="P1004" s="932">
        <v>196278.92</v>
      </c>
      <c r="Q1004" s="932">
        <v>343488.11</v>
      </c>
      <c r="R1004" s="932">
        <v>221103.04</v>
      </c>
      <c r="S1004" s="932">
        <v>386930.33</v>
      </c>
      <c r="T1004" s="932">
        <v>245610.37</v>
      </c>
      <c r="U1004" s="932">
        <v>429818.14</v>
      </c>
    </row>
    <row r="1005" spans="1:21" ht="14.4">
      <c r="A1005" s="931">
        <v>5</v>
      </c>
      <c r="B1005" s="931" t="s">
        <v>273</v>
      </c>
      <c r="C1005" s="931" t="s">
        <v>302</v>
      </c>
      <c r="D1005" s="931" t="s">
        <v>493</v>
      </c>
      <c r="E1005" s="931" t="s">
        <v>304</v>
      </c>
      <c r="F1005" s="931">
        <v>4</v>
      </c>
      <c r="G1005" s="931" t="s">
        <v>23</v>
      </c>
      <c r="H1005" s="932">
        <v>79926.789999999994</v>
      </c>
      <c r="I1005" s="932">
        <v>127882.87</v>
      </c>
      <c r="J1005" s="932">
        <v>111897.51</v>
      </c>
      <c r="K1005" s="932">
        <v>179036.02</v>
      </c>
      <c r="L1005" s="932">
        <v>143868.23000000001</v>
      </c>
      <c r="M1005" s="932">
        <v>230189.16</v>
      </c>
      <c r="N1005" s="932">
        <v>191824.3</v>
      </c>
      <c r="O1005" s="932">
        <v>306918.89</v>
      </c>
      <c r="P1005" s="932">
        <v>239780.38</v>
      </c>
      <c r="Q1005" s="932">
        <v>383648.61</v>
      </c>
      <c r="R1005" s="932">
        <v>271751.09000000003</v>
      </c>
      <c r="S1005" s="932">
        <v>434801.75</v>
      </c>
      <c r="T1005" s="932">
        <v>303721.81</v>
      </c>
      <c r="U1005" s="932">
        <v>485954.9</v>
      </c>
    </row>
    <row r="1006" spans="1:21" ht="14.4">
      <c r="A1006" s="931">
        <v>5</v>
      </c>
      <c r="B1006" s="931" t="s">
        <v>273</v>
      </c>
      <c r="C1006" s="931" t="s">
        <v>302</v>
      </c>
      <c r="D1006" s="931" t="s">
        <v>493</v>
      </c>
      <c r="E1006" s="931" t="s">
        <v>305</v>
      </c>
      <c r="F1006" s="931">
        <v>1</v>
      </c>
      <c r="G1006" s="931" t="s">
        <v>171</v>
      </c>
      <c r="H1006" s="932">
        <v>99176.1</v>
      </c>
      <c r="I1006" s="932">
        <v>173558.17</v>
      </c>
      <c r="J1006" s="932">
        <v>128428.96</v>
      </c>
      <c r="K1006" s="932">
        <v>224750.68</v>
      </c>
      <c r="L1006" s="932">
        <v>153751.65</v>
      </c>
      <c r="M1006" s="932">
        <v>269065.40000000002</v>
      </c>
      <c r="N1006" s="932">
        <v>183430.39999999999</v>
      </c>
      <c r="O1006" s="932">
        <v>321003.2</v>
      </c>
      <c r="P1006" s="932">
        <v>216260.75</v>
      </c>
      <c r="Q1006" s="932">
        <v>378456.31</v>
      </c>
      <c r="R1006" s="932">
        <v>237104.37</v>
      </c>
      <c r="S1006" s="932">
        <v>414932.64</v>
      </c>
      <c r="T1006" s="932">
        <v>256692.11</v>
      </c>
      <c r="U1006" s="932">
        <v>449211.2</v>
      </c>
    </row>
    <row r="1007" spans="1:21" ht="14.4">
      <c r="A1007" s="931">
        <v>5</v>
      </c>
      <c r="B1007" s="931" t="s">
        <v>273</v>
      </c>
      <c r="C1007" s="931" t="s">
        <v>302</v>
      </c>
      <c r="D1007" s="931" t="s">
        <v>493</v>
      </c>
      <c r="E1007" s="931" t="s">
        <v>305</v>
      </c>
      <c r="F1007" s="931">
        <v>2</v>
      </c>
      <c r="G1007" s="931" t="s">
        <v>21</v>
      </c>
      <c r="H1007" s="932">
        <v>84784.22</v>
      </c>
      <c r="I1007" s="932">
        <v>148372.39000000001</v>
      </c>
      <c r="J1007" s="932">
        <v>110881.68</v>
      </c>
      <c r="K1007" s="932">
        <v>194042.94</v>
      </c>
      <c r="L1007" s="932">
        <v>134535.46</v>
      </c>
      <c r="M1007" s="932">
        <v>235437.05</v>
      </c>
      <c r="N1007" s="932">
        <v>164501.10999999999</v>
      </c>
      <c r="O1007" s="932">
        <v>287876.93</v>
      </c>
      <c r="P1007" s="932">
        <v>195308.33</v>
      </c>
      <c r="Q1007" s="932">
        <v>341789.57</v>
      </c>
      <c r="R1007" s="932">
        <v>214922.22</v>
      </c>
      <c r="S1007" s="932">
        <v>376113.88</v>
      </c>
      <c r="T1007" s="932">
        <v>233307.51999999999</v>
      </c>
      <c r="U1007" s="932">
        <v>408288.16</v>
      </c>
    </row>
    <row r="1008" spans="1:21" ht="14.4">
      <c r="A1008" s="931">
        <v>5</v>
      </c>
      <c r="B1008" s="931" t="s">
        <v>273</v>
      </c>
      <c r="C1008" s="931" t="s">
        <v>302</v>
      </c>
      <c r="D1008" s="931" t="s">
        <v>493</v>
      </c>
      <c r="E1008" s="931" t="s">
        <v>305</v>
      </c>
      <c r="F1008" s="931">
        <v>3</v>
      </c>
      <c r="G1008" s="931" t="s">
        <v>46</v>
      </c>
      <c r="H1008" s="932">
        <v>74026.210000000006</v>
      </c>
      <c r="I1008" s="932">
        <v>129545.87</v>
      </c>
      <c r="J1008" s="932">
        <v>100940.75</v>
      </c>
      <c r="K1008" s="932">
        <v>176646.32</v>
      </c>
      <c r="L1008" s="932">
        <v>127652.59</v>
      </c>
      <c r="M1008" s="932">
        <v>223392.03</v>
      </c>
      <c r="N1008" s="932">
        <v>168082.87</v>
      </c>
      <c r="O1008" s="932">
        <v>294145.03000000003</v>
      </c>
      <c r="P1008" s="932">
        <v>208232.49</v>
      </c>
      <c r="Q1008" s="932">
        <v>364406.86</v>
      </c>
      <c r="R1008" s="932">
        <v>234583.11</v>
      </c>
      <c r="S1008" s="932">
        <v>410520.43</v>
      </c>
      <c r="T1008" s="932">
        <v>260601.08</v>
      </c>
      <c r="U1008" s="932">
        <v>456051.89</v>
      </c>
    </row>
    <row r="1009" spans="1:21" ht="14.4">
      <c r="A1009" s="931">
        <v>5</v>
      </c>
      <c r="B1009" s="931" t="s">
        <v>273</v>
      </c>
      <c r="C1009" s="931" t="s">
        <v>302</v>
      </c>
      <c r="D1009" s="931" t="s">
        <v>493</v>
      </c>
      <c r="E1009" s="931" t="s">
        <v>305</v>
      </c>
      <c r="F1009" s="931">
        <v>4</v>
      </c>
      <c r="G1009" s="931" t="s">
        <v>23</v>
      </c>
      <c r="H1009" s="932">
        <v>84541.19</v>
      </c>
      <c r="I1009" s="932">
        <v>135265.91</v>
      </c>
      <c r="J1009" s="932">
        <v>118357.67</v>
      </c>
      <c r="K1009" s="932">
        <v>189372.27</v>
      </c>
      <c r="L1009" s="932">
        <v>152174.15</v>
      </c>
      <c r="M1009" s="932">
        <v>243478.64</v>
      </c>
      <c r="N1009" s="932">
        <v>202898.86</v>
      </c>
      <c r="O1009" s="932">
        <v>324638.18</v>
      </c>
      <c r="P1009" s="932">
        <v>253623.58</v>
      </c>
      <c r="Q1009" s="932">
        <v>405797.73</v>
      </c>
      <c r="R1009" s="932">
        <v>287440.05</v>
      </c>
      <c r="S1009" s="932">
        <v>459904.09</v>
      </c>
      <c r="T1009" s="932">
        <v>321256.53000000003</v>
      </c>
      <c r="U1009" s="932">
        <v>514010.46</v>
      </c>
    </row>
    <row r="1010" spans="1:21" ht="14.4">
      <c r="A1010" s="931">
        <v>5</v>
      </c>
      <c r="B1010" s="931" t="s">
        <v>273</v>
      </c>
      <c r="C1010" s="931" t="s">
        <v>302</v>
      </c>
      <c r="D1010" s="931" t="s">
        <v>493</v>
      </c>
      <c r="E1010" s="931" t="s">
        <v>241</v>
      </c>
      <c r="F1010" s="931">
        <v>1</v>
      </c>
      <c r="G1010" s="931" t="s">
        <v>171</v>
      </c>
      <c r="H1010" s="932">
        <v>94743.16</v>
      </c>
      <c r="I1010" s="932">
        <v>165800.53</v>
      </c>
      <c r="J1010" s="932">
        <v>122738.26</v>
      </c>
      <c r="K1010" s="932">
        <v>214791.96</v>
      </c>
      <c r="L1010" s="932">
        <v>146972.60999999999</v>
      </c>
      <c r="M1010" s="932">
        <v>257202.06</v>
      </c>
      <c r="N1010" s="932">
        <v>175394.28</v>
      </c>
      <c r="O1010" s="932">
        <v>306939.98</v>
      </c>
      <c r="P1010" s="932">
        <v>206834.57</v>
      </c>
      <c r="Q1010" s="932">
        <v>361960.49</v>
      </c>
      <c r="R1010" s="932">
        <v>226795.96</v>
      </c>
      <c r="S1010" s="932">
        <v>396892.94</v>
      </c>
      <c r="T1010" s="932">
        <v>245574.67</v>
      </c>
      <c r="U1010" s="932">
        <v>429755.68</v>
      </c>
    </row>
    <row r="1011" spans="1:21" ht="14.4">
      <c r="A1011" s="931">
        <v>5</v>
      </c>
      <c r="B1011" s="931" t="s">
        <v>273</v>
      </c>
      <c r="C1011" s="931" t="s">
        <v>302</v>
      </c>
      <c r="D1011" s="931" t="s">
        <v>493</v>
      </c>
      <c r="E1011" s="931" t="s">
        <v>241</v>
      </c>
      <c r="F1011" s="931">
        <v>2</v>
      </c>
      <c r="G1011" s="931" t="s">
        <v>21</v>
      </c>
      <c r="H1011" s="932">
        <v>80762.48</v>
      </c>
      <c r="I1011" s="932">
        <v>141334.34</v>
      </c>
      <c r="J1011" s="932">
        <v>105692.33</v>
      </c>
      <c r="K1011" s="932">
        <v>184961.58</v>
      </c>
      <c r="L1011" s="932">
        <v>128305.45</v>
      </c>
      <c r="M1011" s="932">
        <v>224534.53</v>
      </c>
      <c r="N1011" s="932">
        <v>157005.82</v>
      </c>
      <c r="O1011" s="932">
        <v>274760.18</v>
      </c>
      <c r="P1011" s="932">
        <v>186480.79</v>
      </c>
      <c r="Q1011" s="932">
        <v>326341.37</v>
      </c>
      <c r="R1011" s="932">
        <v>205247.59</v>
      </c>
      <c r="S1011" s="932">
        <v>359183.28</v>
      </c>
      <c r="T1011" s="932">
        <v>222858.21</v>
      </c>
      <c r="U1011" s="932">
        <v>390001.87</v>
      </c>
    </row>
    <row r="1012" spans="1:21" ht="14.4">
      <c r="A1012" s="931">
        <v>5</v>
      </c>
      <c r="B1012" s="931" t="s">
        <v>273</v>
      </c>
      <c r="C1012" s="931" t="s">
        <v>302</v>
      </c>
      <c r="D1012" s="931" t="s">
        <v>493</v>
      </c>
      <c r="E1012" s="931" t="s">
        <v>241</v>
      </c>
      <c r="F1012" s="931">
        <v>3</v>
      </c>
      <c r="G1012" s="931" t="s">
        <v>46</v>
      </c>
      <c r="H1012" s="932">
        <v>70323.14</v>
      </c>
      <c r="I1012" s="932">
        <v>123065.5</v>
      </c>
      <c r="J1012" s="932">
        <v>95833.48</v>
      </c>
      <c r="K1012" s="932">
        <v>167708.6</v>
      </c>
      <c r="L1012" s="932">
        <v>121146.91</v>
      </c>
      <c r="M1012" s="932">
        <v>212007.1</v>
      </c>
      <c r="N1012" s="932">
        <v>159469.23000000001</v>
      </c>
      <c r="O1012" s="932">
        <v>279071.15000000002</v>
      </c>
      <c r="P1012" s="932">
        <v>197518.89</v>
      </c>
      <c r="Q1012" s="932">
        <v>345658.07</v>
      </c>
      <c r="R1012" s="932">
        <v>222481.42</v>
      </c>
      <c r="S1012" s="932">
        <v>389342.48</v>
      </c>
      <c r="T1012" s="932">
        <v>247120.81</v>
      </c>
      <c r="U1012" s="932">
        <v>432461.41</v>
      </c>
    </row>
    <row r="1013" spans="1:21" ht="14.4">
      <c r="A1013" s="931">
        <v>5</v>
      </c>
      <c r="B1013" s="931" t="s">
        <v>273</v>
      </c>
      <c r="C1013" s="931" t="s">
        <v>302</v>
      </c>
      <c r="D1013" s="931" t="s">
        <v>493</v>
      </c>
      <c r="E1013" s="931" t="s">
        <v>241</v>
      </c>
      <c r="F1013" s="931">
        <v>4</v>
      </c>
      <c r="G1013" s="931" t="s">
        <v>23</v>
      </c>
      <c r="H1013" s="932">
        <v>80749.55</v>
      </c>
      <c r="I1013" s="932">
        <v>129199.28</v>
      </c>
      <c r="J1013" s="932">
        <v>113049.37</v>
      </c>
      <c r="K1013" s="932">
        <v>180879</v>
      </c>
      <c r="L1013" s="932">
        <v>145349.19</v>
      </c>
      <c r="M1013" s="932">
        <v>232558.71</v>
      </c>
      <c r="N1013" s="932">
        <v>193798.92</v>
      </c>
      <c r="O1013" s="932">
        <v>310078.28000000003</v>
      </c>
      <c r="P1013" s="932">
        <v>242248.66</v>
      </c>
      <c r="Q1013" s="932">
        <v>387597.85</v>
      </c>
      <c r="R1013" s="932">
        <v>274548.47999999998</v>
      </c>
      <c r="S1013" s="932">
        <v>439277.57</v>
      </c>
      <c r="T1013" s="932">
        <v>306848.3</v>
      </c>
      <c r="U1013" s="932">
        <v>490957.28</v>
      </c>
    </row>
    <row r="1014" spans="1:21" ht="14.4">
      <c r="A1014" s="931">
        <v>5</v>
      </c>
      <c r="B1014" s="931" t="s">
        <v>273</v>
      </c>
      <c r="C1014" s="931" t="s">
        <v>302</v>
      </c>
      <c r="D1014" s="931" t="s">
        <v>493</v>
      </c>
      <c r="E1014" s="931" t="s">
        <v>306</v>
      </c>
      <c r="F1014" s="931">
        <v>1</v>
      </c>
      <c r="G1014" s="931" t="s">
        <v>171</v>
      </c>
      <c r="H1014" s="932">
        <v>94264.72</v>
      </c>
      <c r="I1014" s="932">
        <v>164963.25</v>
      </c>
      <c r="J1014" s="932">
        <v>122074.79</v>
      </c>
      <c r="K1014" s="932">
        <v>213630.89</v>
      </c>
      <c r="L1014" s="932">
        <v>146148.6</v>
      </c>
      <c r="M1014" s="932">
        <v>255760.05</v>
      </c>
      <c r="N1014" s="932">
        <v>174365.8</v>
      </c>
      <c r="O1014" s="932">
        <v>305140.15000000002</v>
      </c>
      <c r="P1014" s="932">
        <v>205579.46</v>
      </c>
      <c r="Q1014" s="932">
        <v>359764.05</v>
      </c>
      <c r="R1014" s="932">
        <v>225396.7</v>
      </c>
      <c r="S1014" s="932">
        <v>394444.22</v>
      </c>
      <c r="T1014" s="932">
        <v>244022.27</v>
      </c>
      <c r="U1014" s="932">
        <v>427038.97</v>
      </c>
    </row>
    <row r="1015" spans="1:21" ht="14.4">
      <c r="A1015" s="931">
        <v>5</v>
      </c>
      <c r="B1015" s="931" t="s">
        <v>273</v>
      </c>
      <c r="C1015" s="931" t="s">
        <v>302</v>
      </c>
      <c r="D1015" s="931" t="s">
        <v>493</v>
      </c>
      <c r="E1015" s="931" t="s">
        <v>306</v>
      </c>
      <c r="F1015" s="931">
        <v>2</v>
      </c>
      <c r="G1015" s="931" t="s">
        <v>21</v>
      </c>
      <c r="H1015" s="932">
        <v>80558.17</v>
      </c>
      <c r="I1015" s="932">
        <v>140976.79</v>
      </c>
      <c r="J1015" s="932">
        <v>105363.1</v>
      </c>
      <c r="K1015" s="932">
        <v>184385.42</v>
      </c>
      <c r="L1015" s="932">
        <v>127847.46</v>
      </c>
      <c r="M1015" s="932">
        <v>223733.05</v>
      </c>
      <c r="N1015" s="932">
        <v>156337.9</v>
      </c>
      <c r="O1015" s="932">
        <v>273591.32</v>
      </c>
      <c r="P1015" s="932">
        <v>185624.77</v>
      </c>
      <c r="Q1015" s="932">
        <v>324843.34999999998</v>
      </c>
      <c r="R1015" s="932">
        <v>204270.84</v>
      </c>
      <c r="S1015" s="932">
        <v>357473.97</v>
      </c>
      <c r="T1015" s="932">
        <v>221751.23</v>
      </c>
      <c r="U1015" s="932">
        <v>388064.65</v>
      </c>
    </row>
    <row r="1016" spans="1:21" ht="14.4">
      <c r="A1016" s="931">
        <v>5</v>
      </c>
      <c r="B1016" s="931" t="s">
        <v>273</v>
      </c>
      <c r="C1016" s="931" t="s">
        <v>302</v>
      </c>
      <c r="D1016" s="931" t="s">
        <v>493</v>
      </c>
      <c r="E1016" s="931" t="s">
        <v>306</v>
      </c>
      <c r="F1016" s="931">
        <v>3</v>
      </c>
      <c r="G1016" s="931" t="s">
        <v>46</v>
      </c>
      <c r="H1016" s="932">
        <v>70313.78</v>
      </c>
      <c r="I1016" s="932">
        <v>123049.11</v>
      </c>
      <c r="J1016" s="932">
        <v>95871.72</v>
      </c>
      <c r="K1016" s="932">
        <v>167775.51</v>
      </c>
      <c r="L1016" s="932">
        <v>121236.62</v>
      </c>
      <c r="M1016" s="932">
        <v>212164.08</v>
      </c>
      <c r="N1016" s="932">
        <v>159629.22</v>
      </c>
      <c r="O1016" s="932">
        <v>279351.14</v>
      </c>
      <c r="P1016" s="932">
        <v>197754.53</v>
      </c>
      <c r="Q1016" s="932">
        <v>346070.42</v>
      </c>
      <c r="R1016" s="932">
        <v>222775.4</v>
      </c>
      <c r="S1016" s="932">
        <v>389856.94</v>
      </c>
      <c r="T1016" s="932">
        <v>247479.47</v>
      </c>
      <c r="U1016" s="932">
        <v>433089.06</v>
      </c>
    </row>
    <row r="1017" spans="1:21" ht="14.4">
      <c r="A1017" s="931">
        <v>5</v>
      </c>
      <c r="B1017" s="931" t="s">
        <v>273</v>
      </c>
      <c r="C1017" s="931" t="s">
        <v>302</v>
      </c>
      <c r="D1017" s="931" t="s">
        <v>493</v>
      </c>
      <c r="E1017" s="931" t="s">
        <v>306</v>
      </c>
      <c r="F1017" s="931">
        <v>4</v>
      </c>
      <c r="G1017" s="931" t="s">
        <v>23</v>
      </c>
      <c r="H1017" s="932">
        <v>80353.039999999994</v>
      </c>
      <c r="I1017" s="932">
        <v>128564.87</v>
      </c>
      <c r="J1017" s="932">
        <v>112494.26</v>
      </c>
      <c r="K1017" s="932">
        <v>179990.82</v>
      </c>
      <c r="L1017" s="932">
        <v>144635.47</v>
      </c>
      <c r="M1017" s="932">
        <v>231416.76</v>
      </c>
      <c r="N1017" s="932">
        <v>192847.3</v>
      </c>
      <c r="O1017" s="932">
        <v>308555.68</v>
      </c>
      <c r="P1017" s="932">
        <v>241059.12</v>
      </c>
      <c r="Q1017" s="932">
        <v>385694.6</v>
      </c>
      <c r="R1017" s="932">
        <v>273200.34000000003</v>
      </c>
      <c r="S1017" s="932">
        <v>437120.55</v>
      </c>
      <c r="T1017" s="932">
        <v>305341.56</v>
      </c>
      <c r="U1017" s="932">
        <v>488546.5</v>
      </c>
    </row>
    <row r="1018" spans="1:21" ht="14.4">
      <c r="A1018" s="931">
        <v>5</v>
      </c>
      <c r="B1018" s="931" t="s">
        <v>273</v>
      </c>
      <c r="C1018" s="931" t="s">
        <v>302</v>
      </c>
      <c r="D1018" s="931" t="s">
        <v>493</v>
      </c>
      <c r="E1018" s="931" t="s">
        <v>1103</v>
      </c>
      <c r="F1018" s="931">
        <v>1</v>
      </c>
      <c r="G1018" s="931" t="s">
        <v>171</v>
      </c>
      <c r="H1018" s="932">
        <v>92317.09</v>
      </c>
      <c r="I1018" s="932">
        <v>161554.9</v>
      </c>
      <c r="J1018" s="932">
        <v>119495.72</v>
      </c>
      <c r="K1018" s="932">
        <v>209117.52</v>
      </c>
      <c r="L1018" s="932">
        <v>143022.43</v>
      </c>
      <c r="M1018" s="932">
        <v>250289.26</v>
      </c>
      <c r="N1018" s="932">
        <v>170577.26</v>
      </c>
      <c r="O1018" s="932">
        <v>298510.21000000002</v>
      </c>
      <c r="P1018" s="932">
        <v>201057.63</v>
      </c>
      <c r="Q1018" s="932">
        <v>351850.85</v>
      </c>
      <c r="R1018" s="932">
        <v>220408.95</v>
      </c>
      <c r="S1018" s="932">
        <v>385715.67</v>
      </c>
      <c r="T1018" s="932">
        <v>238573.76</v>
      </c>
      <c r="U1018" s="932">
        <v>417504.08</v>
      </c>
    </row>
    <row r="1019" spans="1:21" ht="14.4">
      <c r="A1019" s="931">
        <v>5</v>
      </c>
      <c r="B1019" s="931" t="s">
        <v>273</v>
      </c>
      <c r="C1019" s="931" t="s">
        <v>302</v>
      </c>
      <c r="D1019" s="931" t="s">
        <v>493</v>
      </c>
      <c r="E1019" s="931" t="s">
        <v>1103</v>
      </c>
      <c r="F1019" s="931">
        <v>2</v>
      </c>
      <c r="G1019" s="931" t="s">
        <v>21</v>
      </c>
      <c r="H1019" s="932">
        <v>79158.8</v>
      </c>
      <c r="I1019" s="932">
        <v>138527.9</v>
      </c>
      <c r="J1019" s="932">
        <v>103452.5</v>
      </c>
      <c r="K1019" s="932">
        <v>181041.87</v>
      </c>
      <c r="L1019" s="932">
        <v>125453.34</v>
      </c>
      <c r="M1019" s="932">
        <v>219543.35</v>
      </c>
      <c r="N1019" s="932">
        <v>153270.48000000001</v>
      </c>
      <c r="O1019" s="932">
        <v>268223.34000000003</v>
      </c>
      <c r="P1019" s="932">
        <v>181901.13</v>
      </c>
      <c r="Q1019" s="932">
        <v>318326.98</v>
      </c>
      <c r="R1019" s="932">
        <v>200128.13</v>
      </c>
      <c r="S1019" s="932">
        <v>350224.23</v>
      </c>
      <c r="T1019" s="932">
        <v>217193.56</v>
      </c>
      <c r="U1019" s="932">
        <v>380088.73</v>
      </c>
    </row>
    <row r="1020" spans="1:21" ht="14.4">
      <c r="A1020" s="931">
        <v>5</v>
      </c>
      <c r="B1020" s="931" t="s">
        <v>273</v>
      </c>
      <c r="C1020" s="931" t="s">
        <v>302</v>
      </c>
      <c r="D1020" s="931" t="s">
        <v>493</v>
      </c>
      <c r="E1020" s="931" t="s">
        <v>1103</v>
      </c>
      <c r="F1020" s="931">
        <v>3</v>
      </c>
      <c r="G1020" s="931" t="s">
        <v>46</v>
      </c>
      <c r="H1020" s="932">
        <v>69311.3</v>
      </c>
      <c r="I1020" s="932">
        <v>121294.78</v>
      </c>
      <c r="J1020" s="932">
        <v>94570.96</v>
      </c>
      <c r="K1020" s="932">
        <v>165499.18</v>
      </c>
      <c r="L1020" s="932">
        <v>119645.29</v>
      </c>
      <c r="M1020" s="932">
        <v>209379.25</v>
      </c>
      <c r="N1020" s="932">
        <v>157588.24</v>
      </c>
      <c r="O1020" s="932">
        <v>275779.40999999997</v>
      </c>
      <c r="P1020" s="932">
        <v>195274.57</v>
      </c>
      <c r="Q1020" s="932">
        <v>341730.5</v>
      </c>
      <c r="R1020" s="932">
        <v>220018.64</v>
      </c>
      <c r="S1020" s="932">
        <v>385032.62</v>
      </c>
      <c r="T1020" s="932">
        <v>244458.58</v>
      </c>
      <c r="U1020" s="932">
        <v>427802.51</v>
      </c>
    </row>
    <row r="1021" spans="1:21" ht="14.4">
      <c r="A1021" s="931">
        <v>5</v>
      </c>
      <c r="B1021" s="931" t="s">
        <v>273</v>
      </c>
      <c r="C1021" s="931" t="s">
        <v>302</v>
      </c>
      <c r="D1021" s="931" t="s">
        <v>493</v>
      </c>
      <c r="E1021" s="931" t="s">
        <v>1103</v>
      </c>
      <c r="F1021" s="931">
        <v>4</v>
      </c>
      <c r="G1021" s="931" t="s">
        <v>23</v>
      </c>
      <c r="H1021" s="932">
        <v>78707.520000000004</v>
      </c>
      <c r="I1021" s="932">
        <v>125932.03</v>
      </c>
      <c r="J1021" s="932">
        <v>110190.53</v>
      </c>
      <c r="K1021" s="932">
        <v>176304.85</v>
      </c>
      <c r="L1021" s="932">
        <v>141673.53</v>
      </c>
      <c r="M1021" s="932">
        <v>226677.66</v>
      </c>
      <c r="N1021" s="932">
        <v>188898.05</v>
      </c>
      <c r="O1021" s="932">
        <v>302236.88</v>
      </c>
      <c r="P1021" s="932">
        <v>236122.56</v>
      </c>
      <c r="Q1021" s="932">
        <v>377796.1</v>
      </c>
      <c r="R1021" s="932">
        <v>267605.56</v>
      </c>
      <c r="S1021" s="932">
        <v>428168.91</v>
      </c>
      <c r="T1021" s="932">
        <v>299088.57</v>
      </c>
      <c r="U1021" s="932">
        <v>478541.72</v>
      </c>
    </row>
    <row r="1022" spans="1:21" ht="14.4">
      <c r="A1022" s="931">
        <v>5</v>
      </c>
      <c r="B1022" s="931" t="s">
        <v>273</v>
      </c>
      <c r="C1022" s="931" t="s">
        <v>302</v>
      </c>
      <c r="D1022" s="931" t="s">
        <v>493</v>
      </c>
      <c r="E1022" s="931" t="s">
        <v>1104</v>
      </c>
      <c r="F1022" s="931">
        <v>1</v>
      </c>
      <c r="G1022" s="931" t="s">
        <v>171</v>
      </c>
      <c r="H1022" s="932">
        <v>91326.35</v>
      </c>
      <c r="I1022" s="932">
        <v>159821.10999999999</v>
      </c>
      <c r="J1022" s="932">
        <v>118243.59</v>
      </c>
      <c r="K1022" s="932">
        <v>206926.28</v>
      </c>
      <c r="L1022" s="932">
        <v>141544.29</v>
      </c>
      <c r="M1022" s="932">
        <v>247702.51</v>
      </c>
      <c r="N1022" s="932">
        <v>168845.68</v>
      </c>
      <c r="O1022" s="932">
        <v>295479.95</v>
      </c>
      <c r="P1022" s="932">
        <v>199046.02</v>
      </c>
      <c r="Q1022" s="932">
        <v>348330.54</v>
      </c>
      <c r="R1022" s="932">
        <v>218219.75</v>
      </c>
      <c r="S1022" s="932">
        <v>381884.56</v>
      </c>
      <c r="T1022" s="932">
        <v>236230.07</v>
      </c>
      <c r="U1022" s="932">
        <v>413402.62</v>
      </c>
    </row>
    <row r="1023" spans="1:21" ht="14.4">
      <c r="A1023" s="931">
        <v>5</v>
      </c>
      <c r="B1023" s="931" t="s">
        <v>273</v>
      </c>
      <c r="C1023" s="931" t="s">
        <v>302</v>
      </c>
      <c r="D1023" s="931" t="s">
        <v>493</v>
      </c>
      <c r="E1023" s="931" t="s">
        <v>1104</v>
      </c>
      <c r="F1023" s="931">
        <v>2</v>
      </c>
      <c r="G1023" s="931" t="s">
        <v>21</v>
      </c>
      <c r="H1023" s="932">
        <v>78168.06</v>
      </c>
      <c r="I1023" s="932">
        <v>136794.1</v>
      </c>
      <c r="J1023" s="932">
        <v>102200.36</v>
      </c>
      <c r="K1023" s="932">
        <v>178850.63</v>
      </c>
      <c r="L1023" s="932">
        <v>123975.2</v>
      </c>
      <c r="M1023" s="932">
        <v>216956.59</v>
      </c>
      <c r="N1023" s="932">
        <v>151538.9</v>
      </c>
      <c r="O1023" s="932">
        <v>265193.08</v>
      </c>
      <c r="P1023" s="932">
        <v>179889.52</v>
      </c>
      <c r="Q1023" s="932">
        <v>314806.65999999997</v>
      </c>
      <c r="R1023" s="932">
        <v>197938.93</v>
      </c>
      <c r="S1023" s="932">
        <v>346393.12</v>
      </c>
      <c r="T1023" s="932">
        <v>214849.87</v>
      </c>
      <c r="U1023" s="932">
        <v>375987.27</v>
      </c>
    </row>
    <row r="1024" spans="1:21" ht="14.4">
      <c r="A1024" s="931">
        <v>5</v>
      </c>
      <c r="B1024" s="931" t="s">
        <v>273</v>
      </c>
      <c r="C1024" s="931" t="s">
        <v>302</v>
      </c>
      <c r="D1024" s="931" t="s">
        <v>493</v>
      </c>
      <c r="E1024" s="931" t="s">
        <v>1104</v>
      </c>
      <c r="F1024" s="931">
        <v>3</v>
      </c>
      <c r="G1024" s="931" t="s">
        <v>46</v>
      </c>
      <c r="H1024" s="932">
        <v>68327.56</v>
      </c>
      <c r="I1024" s="932">
        <v>119573.23</v>
      </c>
      <c r="J1024" s="932">
        <v>93193.72</v>
      </c>
      <c r="K1024" s="932">
        <v>163089.01999999999</v>
      </c>
      <c r="L1024" s="932">
        <v>117874.56</v>
      </c>
      <c r="M1024" s="932">
        <v>206280.48</v>
      </c>
      <c r="N1024" s="932">
        <v>155227.26</v>
      </c>
      <c r="O1024" s="932">
        <v>271647.71000000002</v>
      </c>
      <c r="P1024" s="932">
        <v>192323.36</v>
      </c>
      <c r="Q1024" s="932">
        <v>336565.87</v>
      </c>
      <c r="R1024" s="932">
        <v>216673.93</v>
      </c>
      <c r="S1024" s="932">
        <v>379179.37</v>
      </c>
      <c r="T1024" s="932">
        <v>240720.37</v>
      </c>
      <c r="U1024" s="932">
        <v>421260.64</v>
      </c>
    </row>
    <row r="1025" spans="1:21" ht="14.4">
      <c r="A1025" s="931">
        <v>5</v>
      </c>
      <c r="B1025" s="931" t="s">
        <v>273</v>
      </c>
      <c r="C1025" s="931" t="s">
        <v>302</v>
      </c>
      <c r="D1025" s="931" t="s">
        <v>493</v>
      </c>
      <c r="E1025" s="931" t="s">
        <v>1104</v>
      </c>
      <c r="F1025" s="931">
        <v>4</v>
      </c>
      <c r="G1025" s="931" t="s">
        <v>23</v>
      </c>
      <c r="H1025" s="932">
        <v>77855.02</v>
      </c>
      <c r="I1025" s="932">
        <v>124568.03</v>
      </c>
      <c r="J1025" s="932">
        <v>108997.02</v>
      </c>
      <c r="K1025" s="932">
        <v>174395.24</v>
      </c>
      <c r="L1025" s="932">
        <v>140139.03</v>
      </c>
      <c r="M1025" s="932">
        <v>224222.45</v>
      </c>
      <c r="N1025" s="932">
        <v>186852.04</v>
      </c>
      <c r="O1025" s="932">
        <v>298963.27</v>
      </c>
      <c r="P1025" s="932">
        <v>233565.05</v>
      </c>
      <c r="Q1025" s="932">
        <v>373704.09</v>
      </c>
      <c r="R1025" s="932">
        <v>264707.06</v>
      </c>
      <c r="S1025" s="932">
        <v>423531.3</v>
      </c>
      <c r="T1025" s="932">
        <v>295849.07</v>
      </c>
      <c r="U1025" s="932">
        <v>473358.51</v>
      </c>
    </row>
    <row r="1026" spans="1:21" ht="14.4">
      <c r="A1026" s="931">
        <v>5</v>
      </c>
      <c r="B1026" s="931" t="s">
        <v>273</v>
      </c>
      <c r="C1026" s="931" t="s">
        <v>302</v>
      </c>
      <c r="D1026" s="931" t="s">
        <v>493</v>
      </c>
      <c r="E1026" s="931" t="s">
        <v>307</v>
      </c>
      <c r="F1026" s="931">
        <v>1</v>
      </c>
      <c r="G1026" s="931" t="s">
        <v>171</v>
      </c>
      <c r="H1026" s="932">
        <v>97698.45</v>
      </c>
      <c r="I1026" s="932">
        <v>170972.29</v>
      </c>
      <c r="J1026" s="932">
        <v>126532.06</v>
      </c>
      <c r="K1026" s="932">
        <v>221431.1</v>
      </c>
      <c r="L1026" s="932">
        <v>151491.97</v>
      </c>
      <c r="M1026" s="932">
        <v>265110.95</v>
      </c>
      <c r="N1026" s="932">
        <v>180751.69</v>
      </c>
      <c r="O1026" s="932">
        <v>316315.45</v>
      </c>
      <c r="P1026" s="932">
        <v>213118.68</v>
      </c>
      <c r="Q1026" s="932">
        <v>372957.7</v>
      </c>
      <c r="R1026" s="932">
        <v>233668.23</v>
      </c>
      <c r="S1026" s="932">
        <v>408919.4</v>
      </c>
      <c r="T1026" s="932">
        <v>252986.29</v>
      </c>
      <c r="U1026" s="932">
        <v>442726.01</v>
      </c>
    </row>
    <row r="1027" spans="1:21" ht="14.4">
      <c r="A1027" s="931">
        <v>5</v>
      </c>
      <c r="B1027" s="931" t="s">
        <v>273</v>
      </c>
      <c r="C1027" s="931" t="s">
        <v>302</v>
      </c>
      <c r="D1027" s="931" t="s">
        <v>493</v>
      </c>
      <c r="E1027" s="931" t="s">
        <v>307</v>
      </c>
      <c r="F1027" s="931">
        <v>2</v>
      </c>
      <c r="G1027" s="931" t="s">
        <v>21</v>
      </c>
      <c r="H1027" s="932">
        <v>83443.64</v>
      </c>
      <c r="I1027" s="932">
        <v>146026.37</v>
      </c>
      <c r="J1027" s="932">
        <v>109151.89</v>
      </c>
      <c r="K1027" s="932">
        <v>191015.81</v>
      </c>
      <c r="L1027" s="932">
        <v>132458.78</v>
      </c>
      <c r="M1027" s="932">
        <v>231802.87</v>
      </c>
      <c r="N1027" s="932">
        <v>162002.67000000001</v>
      </c>
      <c r="O1027" s="932">
        <v>283504.68</v>
      </c>
      <c r="P1027" s="932">
        <v>192365.81</v>
      </c>
      <c r="Q1027" s="932">
        <v>336640.16</v>
      </c>
      <c r="R1027" s="932">
        <v>211697.34</v>
      </c>
      <c r="S1027" s="932">
        <v>370470.34</v>
      </c>
      <c r="T1027" s="932">
        <v>229824.41</v>
      </c>
      <c r="U1027" s="932">
        <v>402192.72</v>
      </c>
    </row>
    <row r="1028" spans="1:21" ht="14.4">
      <c r="A1028" s="931">
        <v>5</v>
      </c>
      <c r="B1028" s="931" t="s">
        <v>273</v>
      </c>
      <c r="C1028" s="931" t="s">
        <v>302</v>
      </c>
      <c r="D1028" s="931" t="s">
        <v>493</v>
      </c>
      <c r="E1028" s="931" t="s">
        <v>307</v>
      </c>
      <c r="F1028" s="931">
        <v>3</v>
      </c>
      <c r="G1028" s="931" t="s">
        <v>46</v>
      </c>
      <c r="H1028" s="932">
        <v>72791.850000000006</v>
      </c>
      <c r="I1028" s="932">
        <v>127385.74</v>
      </c>
      <c r="J1028" s="932">
        <v>99238.33</v>
      </c>
      <c r="K1028" s="932">
        <v>173667.07</v>
      </c>
      <c r="L1028" s="932">
        <v>125484.03</v>
      </c>
      <c r="M1028" s="932">
        <v>219597.05</v>
      </c>
      <c r="N1028" s="932">
        <v>165211.65</v>
      </c>
      <c r="O1028" s="932">
        <v>289120.39</v>
      </c>
      <c r="P1028" s="932">
        <v>204661.29</v>
      </c>
      <c r="Q1028" s="932">
        <v>358157.25</v>
      </c>
      <c r="R1028" s="932">
        <v>230549.2</v>
      </c>
      <c r="S1028" s="932">
        <v>403461.11</v>
      </c>
      <c r="T1028" s="932">
        <v>256107.65</v>
      </c>
      <c r="U1028" s="932">
        <v>448188.38</v>
      </c>
    </row>
    <row r="1029" spans="1:21" ht="14.4">
      <c r="A1029" s="931">
        <v>5</v>
      </c>
      <c r="B1029" s="931" t="s">
        <v>273</v>
      </c>
      <c r="C1029" s="931" t="s">
        <v>302</v>
      </c>
      <c r="D1029" s="931" t="s">
        <v>493</v>
      </c>
      <c r="E1029" s="931" t="s">
        <v>307</v>
      </c>
      <c r="F1029" s="931">
        <v>4</v>
      </c>
      <c r="G1029" s="931" t="s">
        <v>23</v>
      </c>
      <c r="H1029" s="932">
        <v>83277.31</v>
      </c>
      <c r="I1029" s="932">
        <v>133243.70000000001</v>
      </c>
      <c r="J1029" s="932">
        <v>116588.23</v>
      </c>
      <c r="K1029" s="932">
        <v>186541.18</v>
      </c>
      <c r="L1029" s="932">
        <v>149899.16</v>
      </c>
      <c r="M1029" s="932">
        <v>239838.66</v>
      </c>
      <c r="N1029" s="932">
        <v>199865.54</v>
      </c>
      <c r="O1029" s="932">
        <v>319784.88</v>
      </c>
      <c r="P1029" s="932">
        <v>249831.93</v>
      </c>
      <c r="Q1029" s="932">
        <v>399731.1</v>
      </c>
      <c r="R1029" s="932">
        <v>283142.84999999998</v>
      </c>
      <c r="S1029" s="932">
        <v>453028.57</v>
      </c>
      <c r="T1029" s="932">
        <v>316453.78000000003</v>
      </c>
      <c r="U1029" s="932">
        <v>506326.05</v>
      </c>
    </row>
    <row r="1030" spans="1:21" ht="14.4">
      <c r="A1030" s="931">
        <v>5</v>
      </c>
      <c r="B1030" s="931" t="s">
        <v>273</v>
      </c>
      <c r="C1030" s="931" t="s">
        <v>302</v>
      </c>
      <c r="D1030" s="931" t="s">
        <v>493</v>
      </c>
      <c r="E1030" s="931" t="s">
        <v>308</v>
      </c>
      <c r="F1030" s="931">
        <v>1</v>
      </c>
      <c r="G1030" s="931" t="s">
        <v>171</v>
      </c>
      <c r="H1030" s="932">
        <v>92795.53</v>
      </c>
      <c r="I1030" s="932">
        <v>162392.18</v>
      </c>
      <c r="J1030" s="932">
        <v>120159.2</v>
      </c>
      <c r="K1030" s="932">
        <v>210278.59</v>
      </c>
      <c r="L1030" s="932">
        <v>143846.45000000001</v>
      </c>
      <c r="M1030" s="932">
        <v>251731.29</v>
      </c>
      <c r="N1030" s="932">
        <v>171605.75</v>
      </c>
      <c r="O1030" s="932">
        <v>300310.06</v>
      </c>
      <c r="P1030" s="932">
        <v>202312.75</v>
      </c>
      <c r="Q1030" s="932">
        <v>354047.3</v>
      </c>
      <c r="R1030" s="932">
        <v>221808.23</v>
      </c>
      <c r="S1030" s="932">
        <v>388164.4</v>
      </c>
      <c r="T1030" s="932">
        <v>240126.17</v>
      </c>
      <c r="U1030" s="932">
        <v>420220.8</v>
      </c>
    </row>
    <row r="1031" spans="1:21" ht="14.4">
      <c r="A1031" s="931">
        <v>5</v>
      </c>
      <c r="B1031" s="931" t="s">
        <v>273</v>
      </c>
      <c r="C1031" s="931" t="s">
        <v>302</v>
      </c>
      <c r="D1031" s="931" t="s">
        <v>493</v>
      </c>
      <c r="E1031" s="931" t="s">
        <v>308</v>
      </c>
      <c r="F1031" s="931">
        <v>2</v>
      </c>
      <c r="G1031" s="931" t="s">
        <v>21</v>
      </c>
      <c r="H1031" s="932">
        <v>79363.11</v>
      </c>
      <c r="I1031" s="932">
        <v>138885.45000000001</v>
      </c>
      <c r="J1031" s="932">
        <v>103781.73</v>
      </c>
      <c r="K1031" s="932">
        <v>181618.03</v>
      </c>
      <c r="L1031" s="932">
        <v>125911.33</v>
      </c>
      <c r="M1031" s="932">
        <v>220344.83</v>
      </c>
      <c r="N1031" s="932">
        <v>153938.4</v>
      </c>
      <c r="O1031" s="932">
        <v>269392.21000000002</v>
      </c>
      <c r="P1031" s="932">
        <v>182757.15</v>
      </c>
      <c r="Q1031" s="932">
        <v>319825.01</v>
      </c>
      <c r="R1031" s="932">
        <v>201104.89</v>
      </c>
      <c r="S1031" s="932">
        <v>351933.56</v>
      </c>
      <c r="T1031" s="932">
        <v>218300.55</v>
      </c>
      <c r="U1031" s="932">
        <v>382025.97</v>
      </c>
    </row>
    <row r="1032" spans="1:21" ht="14.4">
      <c r="A1032" s="931">
        <v>5</v>
      </c>
      <c r="B1032" s="931" t="s">
        <v>273</v>
      </c>
      <c r="C1032" s="931" t="s">
        <v>302</v>
      </c>
      <c r="D1032" s="931" t="s">
        <v>493</v>
      </c>
      <c r="E1032" s="931" t="s">
        <v>308</v>
      </c>
      <c r="F1032" s="931">
        <v>3</v>
      </c>
      <c r="G1032" s="931" t="s">
        <v>46</v>
      </c>
      <c r="H1032" s="932">
        <v>69320.67</v>
      </c>
      <c r="I1032" s="932">
        <v>121311.17</v>
      </c>
      <c r="J1032" s="932">
        <v>94532.72</v>
      </c>
      <c r="K1032" s="932">
        <v>165432.26999999999</v>
      </c>
      <c r="L1032" s="932">
        <v>119555.59</v>
      </c>
      <c r="M1032" s="932">
        <v>209222.28</v>
      </c>
      <c r="N1032" s="932">
        <v>157428.25</v>
      </c>
      <c r="O1032" s="932">
        <v>275499.43</v>
      </c>
      <c r="P1032" s="932">
        <v>195038.95</v>
      </c>
      <c r="Q1032" s="932">
        <v>341318.16</v>
      </c>
      <c r="R1032" s="932">
        <v>219724.67</v>
      </c>
      <c r="S1032" s="932">
        <v>384518.17</v>
      </c>
      <c r="T1032" s="932">
        <v>244099.92</v>
      </c>
      <c r="U1032" s="932">
        <v>427174.87</v>
      </c>
    </row>
    <row r="1033" spans="1:21" ht="14.4">
      <c r="A1033" s="931">
        <v>5</v>
      </c>
      <c r="B1033" s="931" t="s">
        <v>273</v>
      </c>
      <c r="C1033" s="931" t="s">
        <v>302</v>
      </c>
      <c r="D1033" s="931" t="s">
        <v>493</v>
      </c>
      <c r="E1033" s="931" t="s">
        <v>308</v>
      </c>
      <c r="F1033" s="931">
        <v>4</v>
      </c>
      <c r="G1033" s="931" t="s">
        <v>23</v>
      </c>
      <c r="H1033" s="932">
        <v>79104.03</v>
      </c>
      <c r="I1033" s="932">
        <v>126566.45</v>
      </c>
      <c r="J1033" s="932">
        <v>110745.64</v>
      </c>
      <c r="K1033" s="932">
        <v>177193.03</v>
      </c>
      <c r="L1033" s="932">
        <v>142387.26</v>
      </c>
      <c r="M1033" s="932">
        <v>227819.62</v>
      </c>
      <c r="N1033" s="932">
        <v>189849.68</v>
      </c>
      <c r="O1033" s="932">
        <v>303759.49</v>
      </c>
      <c r="P1033" s="932">
        <v>237312.1</v>
      </c>
      <c r="Q1033" s="932">
        <v>379699.36</v>
      </c>
      <c r="R1033" s="932">
        <v>268953.71000000002</v>
      </c>
      <c r="S1033" s="932">
        <v>430325.94</v>
      </c>
      <c r="T1033" s="932">
        <v>300595.32</v>
      </c>
      <c r="U1033" s="932">
        <v>480952.52</v>
      </c>
    </row>
    <row r="1034" spans="1:21" ht="14.4">
      <c r="A1034" s="931">
        <v>5</v>
      </c>
      <c r="B1034" s="931" t="s">
        <v>273</v>
      </c>
      <c r="C1034" s="931" t="s">
        <v>302</v>
      </c>
      <c r="D1034" s="931" t="s">
        <v>493</v>
      </c>
      <c r="E1034" s="931" t="s">
        <v>1105</v>
      </c>
      <c r="F1034" s="931">
        <v>1</v>
      </c>
      <c r="G1034" s="931" t="s">
        <v>171</v>
      </c>
      <c r="H1034" s="932">
        <v>93777.81</v>
      </c>
      <c r="I1034" s="932">
        <v>164111.17000000001</v>
      </c>
      <c r="J1034" s="932">
        <v>121430.03</v>
      </c>
      <c r="K1034" s="932">
        <v>212502.55</v>
      </c>
      <c r="L1034" s="932">
        <v>145367.06</v>
      </c>
      <c r="M1034" s="932">
        <v>254392.35</v>
      </c>
      <c r="N1034" s="932">
        <v>173418.67</v>
      </c>
      <c r="O1034" s="932">
        <v>303482.67</v>
      </c>
      <c r="P1034" s="932">
        <v>204449</v>
      </c>
      <c r="Q1034" s="932">
        <v>357785.75</v>
      </c>
      <c r="R1034" s="932">
        <v>224149.76000000001</v>
      </c>
      <c r="S1034" s="932">
        <v>392262.08</v>
      </c>
      <c r="T1034" s="932">
        <v>242660.14</v>
      </c>
      <c r="U1034" s="932">
        <v>424655.25</v>
      </c>
    </row>
    <row r="1035" spans="1:21" ht="14.4">
      <c r="A1035" s="931">
        <v>5</v>
      </c>
      <c r="B1035" s="931" t="s">
        <v>273</v>
      </c>
      <c r="C1035" s="931" t="s">
        <v>302</v>
      </c>
      <c r="D1035" s="931" t="s">
        <v>493</v>
      </c>
      <c r="E1035" s="931" t="s">
        <v>1105</v>
      </c>
      <c r="F1035" s="931">
        <v>2</v>
      </c>
      <c r="G1035" s="931" t="s">
        <v>21</v>
      </c>
      <c r="H1035" s="932">
        <v>80208.33</v>
      </c>
      <c r="I1035" s="932">
        <v>140364.57</v>
      </c>
      <c r="J1035" s="932">
        <v>104885.45</v>
      </c>
      <c r="K1035" s="932">
        <v>183549.54</v>
      </c>
      <c r="L1035" s="932">
        <v>127248.93</v>
      </c>
      <c r="M1035" s="932">
        <v>222685.63</v>
      </c>
      <c r="N1035" s="932">
        <v>155571.04</v>
      </c>
      <c r="O1035" s="932">
        <v>272249.33</v>
      </c>
      <c r="P1035" s="932">
        <v>184693.86</v>
      </c>
      <c r="Q1035" s="932">
        <v>323214.26</v>
      </c>
      <c r="R1035" s="932">
        <v>203235.16</v>
      </c>
      <c r="S1035" s="932">
        <v>355661.54</v>
      </c>
      <c r="T1035" s="932">
        <v>220611.81</v>
      </c>
      <c r="U1035" s="932">
        <v>386070.67</v>
      </c>
    </row>
    <row r="1036" spans="1:21" ht="14.4">
      <c r="A1036" s="931">
        <v>5</v>
      </c>
      <c r="B1036" s="931" t="s">
        <v>273</v>
      </c>
      <c r="C1036" s="931" t="s">
        <v>302</v>
      </c>
      <c r="D1036" s="931" t="s">
        <v>493</v>
      </c>
      <c r="E1036" s="931" t="s">
        <v>1105</v>
      </c>
      <c r="F1036" s="931">
        <v>3</v>
      </c>
      <c r="G1036" s="931" t="s">
        <v>46</v>
      </c>
      <c r="H1036" s="932">
        <v>70063.16</v>
      </c>
      <c r="I1036" s="932">
        <v>122610.52</v>
      </c>
      <c r="J1036" s="932">
        <v>95546.53</v>
      </c>
      <c r="K1036" s="932">
        <v>167206.43</v>
      </c>
      <c r="L1036" s="932">
        <v>120838.78</v>
      </c>
      <c r="M1036" s="932">
        <v>211467.87</v>
      </c>
      <c r="N1036" s="932">
        <v>159118.97</v>
      </c>
      <c r="O1036" s="932">
        <v>278458.21000000002</v>
      </c>
      <c r="P1036" s="932">
        <v>197134.54</v>
      </c>
      <c r="Q1036" s="932">
        <v>344985.44</v>
      </c>
      <c r="R1036" s="932">
        <v>222086.21</v>
      </c>
      <c r="S1036" s="932">
        <v>388650.86</v>
      </c>
      <c r="T1036" s="932">
        <v>246724.24</v>
      </c>
      <c r="U1036" s="932">
        <v>431767.43</v>
      </c>
    </row>
    <row r="1037" spans="1:21" ht="14.4">
      <c r="A1037" s="931">
        <v>5</v>
      </c>
      <c r="B1037" s="931" t="s">
        <v>273</v>
      </c>
      <c r="C1037" s="931" t="s">
        <v>302</v>
      </c>
      <c r="D1037" s="931" t="s">
        <v>493</v>
      </c>
      <c r="E1037" s="931" t="s">
        <v>1105</v>
      </c>
      <c r="F1037" s="931">
        <v>4</v>
      </c>
      <c r="G1037" s="931" t="s">
        <v>23</v>
      </c>
      <c r="H1037" s="932">
        <v>79941.66</v>
      </c>
      <c r="I1037" s="932">
        <v>127906.66</v>
      </c>
      <c r="J1037" s="932">
        <v>111918.33</v>
      </c>
      <c r="K1037" s="932">
        <v>179069.32</v>
      </c>
      <c r="L1037" s="932">
        <v>143894.99</v>
      </c>
      <c r="M1037" s="932">
        <v>230231.99</v>
      </c>
      <c r="N1037" s="932">
        <v>191859.99</v>
      </c>
      <c r="O1037" s="932">
        <v>306975.98</v>
      </c>
      <c r="P1037" s="932">
        <v>239824.98</v>
      </c>
      <c r="Q1037" s="932">
        <v>383719.98</v>
      </c>
      <c r="R1037" s="932">
        <v>271801.65000000002</v>
      </c>
      <c r="S1037" s="932">
        <v>434882.64</v>
      </c>
      <c r="T1037" s="932">
        <v>303778.31</v>
      </c>
      <c r="U1037" s="932">
        <v>486045.31</v>
      </c>
    </row>
    <row r="1038" spans="1:21" ht="14.4">
      <c r="A1038" s="931">
        <v>5</v>
      </c>
      <c r="B1038" s="931" t="s">
        <v>273</v>
      </c>
      <c r="C1038" s="931" t="s">
        <v>302</v>
      </c>
      <c r="D1038" s="931" t="s">
        <v>493</v>
      </c>
      <c r="E1038" s="931" t="s">
        <v>277</v>
      </c>
      <c r="F1038" s="931">
        <v>1</v>
      </c>
      <c r="G1038" s="931" t="s">
        <v>171</v>
      </c>
      <c r="H1038" s="932">
        <v>93777.81</v>
      </c>
      <c r="I1038" s="932">
        <v>164111.17000000001</v>
      </c>
      <c r="J1038" s="932">
        <v>121430.03</v>
      </c>
      <c r="K1038" s="932">
        <v>212502.55</v>
      </c>
      <c r="L1038" s="932">
        <v>145367.06</v>
      </c>
      <c r="M1038" s="932">
        <v>254392.35</v>
      </c>
      <c r="N1038" s="932">
        <v>173418.67</v>
      </c>
      <c r="O1038" s="932">
        <v>303482.67</v>
      </c>
      <c r="P1038" s="932">
        <v>204449</v>
      </c>
      <c r="Q1038" s="932">
        <v>357785.75</v>
      </c>
      <c r="R1038" s="932">
        <v>224149.76000000001</v>
      </c>
      <c r="S1038" s="932">
        <v>392262.08</v>
      </c>
      <c r="T1038" s="932">
        <v>242660.14</v>
      </c>
      <c r="U1038" s="932">
        <v>424655.25</v>
      </c>
    </row>
    <row r="1039" spans="1:21" ht="14.4">
      <c r="A1039" s="931">
        <v>5</v>
      </c>
      <c r="B1039" s="931" t="s">
        <v>273</v>
      </c>
      <c r="C1039" s="931" t="s">
        <v>302</v>
      </c>
      <c r="D1039" s="931" t="s">
        <v>493</v>
      </c>
      <c r="E1039" s="931" t="s">
        <v>277</v>
      </c>
      <c r="F1039" s="931">
        <v>2</v>
      </c>
      <c r="G1039" s="931" t="s">
        <v>21</v>
      </c>
      <c r="H1039" s="932">
        <v>80208.33</v>
      </c>
      <c r="I1039" s="932">
        <v>140364.57</v>
      </c>
      <c r="J1039" s="932">
        <v>104885.45</v>
      </c>
      <c r="K1039" s="932">
        <v>183549.54</v>
      </c>
      <c r="L1039" s="932">
        <v>127248.93</v>
      </c>
      <c r="M1039" s="932">
        <v>222685.63</v>
      </c>
      <c r="N1039" s="932">
        <v>155571.04</v>
      </c>
      <c r="O1039" s="932">
        <v>272249.33</v>
      </c>
      <c r="P1039" s="932">
        <v>184693.86</v>
      </c>
      <c r="Q1039" s="932">
        <v>323214.26</v>
      </c>
      <c r="R1039" s="932">
        <v>203235.16</v>
      </c>
      <c r="S1039" s="932">
        <v>355661.54</v>
      </c>
      <c r="T1039" s="932">
        <v>220611.81</v>
      </c>
      <c r="U1039" s="932">
        <v>386070.67</v>
      </c>
    </row>
    <row r="1040" spans="1:21" ht="14.4">
      <c r="A1040" s="931">
        <v>5</v>
      </c>
      <c r="B1040" s="931" t="s">
        <v>273</v>
      </c>
      <c r="C1040" s="931" t="s">
        <v>302</v>
      </c>
      <c r="D1040" s="931" t="s">
        <v>493</v>
      </c>
      <c r="E1040" s="931" t="s">
        <v>277</v>
      </c>
      <c r="F1040" s="931">
        <v>3</v>
      </c>
      <c r="G1040" s="931" t="s">
        <v>46</v>
      </c>
      <c r="H1040" s="932">
        <v>70063.16</v>
      </c>
      <c r="I1040" s="932">
        <v>122610.52</v>
      </c>
      <c r="J1040" s="932">
        <v>95546.53</v>
      </c>
      <c r="K1040" s="932">
        <v>167206.43</v>
      </c>
      <c r="L1040" s="932">
        <v>120838.78</v>
      </c>
      <c r="M1040" s="932">
        <v>211467.87</v>
      </c>
      <c r="N1040" s="932">
        <v>159118.97</v>
      </c>
      <c r="O1040" s="932">
        <v>278458.21000000002</v>
      </c>
      <c r="P1040" s="932">
        <v>197134.54</v>
      </c>
      <c r="Q1040" s="932">
        <v>344985.44</v>
      </c>
      <c r="R1040" s="932">
        <v>222086.21</v>
      </c>
      <c r="S1040" s="932">
        <v>388650.86</v>
      </c>
      <c r="T1040" s="932">
        <v>246724.24</v>
      </c>
      <c r="U1040" s="932">
        <v>431767.43</v>
      </c>
    </row>
    <row r="1041" spans="1:21" ht="14.4">
      <c r="A1041" s="931">
        <v>5</v>
      </c>
      <c r="B1041" s="931" t="s">
        <v>273</v>
      </c>
      <c r="C1041" s="931" t="s">
        <v>302</v>
      </c>
      <c r="D1041" s="931" t="s">
        <v>493</v>
      </c>
      <c r="E1041" s="931" t="s">
        <v>277</v>
      </c>
      <c r="F1041" s="931">
        <v>4</v>
      </c>
      <c r="G1041" s="931" t="s">
        <v>23</v>
      </c>
      <c r="H1041" s="932">
        <v>79941.66</v>
      </c>
      <c r="I1041" s="932">
        <v>127906.66</v>
      </c>
      <c r="J1041" s="932">
        <v>111918.33</v>
      </c>
      <c r="K1041" s="932">
        <v>179069.32</v>
      </c>
      <c r="L1041" s="932">
        <v>143894.99</v>
      </c>
      <c r="M1041" s="932">
        <v>230231.99</v>
      </c>
      <c r="N1041" s="932">
        <v>191859.99</v>
      </c>
      <c r="O1041" s="932">
        <v>306975.98</v>
      </c>
      <c r="P1041" s="932">
        <v>239824.98</v>
      </c>
      <c r="Q1041" s="932">
        <v>383719.98</v>
      </c>
      <c r="R1041" s="932">
        <v>271801.65000000002</v>
      </c>
      <c r="S1041" s="932">
        <v>434882.64</v>
      </c>
      <c r="T1041" s="932">
        <v>303778.31</v>
      </c>
      <c r="U1041" s="932">
        <v>486045.31</v>
      </c>
    </row>
    <row r="1042" spans="1:21" ht="14.4">
      <c r="A1042" s="931">
        <v>5</v>
      </c>
      <c r="B1042" s="931" t="s">
        <v>273</v>
      </c>
      <c r="C1042" s="931" t="s">
        <v>302</v>
      </c>
      <c r="D1042" s="931" t="s">
        <v>493</v>
      </c>
      <c r="E1042" s="931" t="s">
        <v>309</v>
      </c>
      <c r="F1042" s="931">
        <v>1</v>
      </c>
      <c r="G1042" s="931" t="s">
        <v>171</v>
      </c>
      <c r="H1042" s="932">
        <v>101115.26</v>
      </c>
      <c r="I1042" s="932">
        <v>176951.71</v>
      </c>
      <c r="J1042" s="932">
        <v>131026.73</v>
      </c>
      <c r="K1042" s="932">
        <v>229296.78</v>
      </c>
      <c r="L1042" s="932">
        <v>156920.29</v>
      </c>
      <c r="M1042" s="932">
        <v>274610.5</v>
      </c>
      <c r="N1042" s="932">
        <v>187300.28</v>
      </c>
      <c r="O1042" s="932">
        <v>327775.49</v>
      </c>
      <c r="P1042" s="932">
        <v>220907.23</v>
      </c>
      <c r="Q1042" s="932">
        <v>386587.65</v>
      </c>
      <c r="R1042" s="932">
        <v>242244.44</v>
      </c>
      <c r="S1042" s="932">
        <v>423927.77</v>
      </c>
      <c r="T1042" s="932">
        <v>262330.90000000002</v>
      </c>
      <c r="U1042" s="932">
        <v>459079.08</v>
      </c>
    </row>
    <row r="1043" spans="1:21" ht="14.4">
      <c r="A1043" s="931">
        <v>5</v>
      </c>
      <c r="B1043" s="931" t="s">
        <v>273</v>
      </c>
      <c r="C1043" s="931" t="s">
        <v>302</v>
      </c>
      <c r="D1043" s="931" t="s">
        <v>493</v>
      </c>
      <c r="E1043" s="931" t="s">
        <v>309</v>
      </c>
      <c r="F1043" s="931">
        <v>2</v>
      </c>
      <c r="G1043" s="931" t="s">
        <v>21</v>
      </c>
      <c r="H1043" s="932">
        <v>86038.06</v>
      </c>
      <c r="I1043" s="932">
        <v>150566.6</v>
      </c>
      <c r="J1043" s="932">
        <v>112643.86</v>
      </c>
      <c r="K1043" s="932">
        <v>197126.76</v>
      </c>
      <c r="L1043" s="932">
        <v>136789.03</v>
      </c>
      <c r="M1043" s="932">
        <v>239380.81</v>
      </c>
      <c r="N1043" s="932">
        <v>167469.59</v>
      </c>
      <c r="O1043" s="932">
        <v>293071.78000000003</v>
      </c>
      <c r="P1043" s="932">
        <v>198957.07</v>
      </c>
      <c r="Q1043" s="932">
        <v>348174.88</v>
      </c>
      <c r="R1043" s="932">
        <v>219006</v>
      </c>
      <c r="S1043" s="932">
        <v>383260.5</v>
      </c>
      <c r="T1043" s="932">
        <v>237832.76</v>
      </c>
      <c r="U1043" s="932">
        <v>416207.33</v>
      </c>
    </row>
    <row r="1044" spans="1:21" ht="14.4">
      <c r="A1044" s="931">
        <v>5</v>
      </c>
      <c r="B1044" s="931" t="s">
        <v>273</v>
      </c>
      <c r="C1044" s="931" t="s">
        <v>302</v>
      </c>
      <c r="D1044" s="931" t="s">
        <v>493</v>
      </c>
      <c r="E1044" s="931" t="s">
        <v>309</v>
      </c>
      <c r="F1044" s="931">
        <v>3</v>
      </c>
      <c r="G1044" s="931" t="s">
        <v>46</v>
      </c>
      <c r="H1044" s="932">
        <v>74787.429999999993</v>
      </c>
      <c r="I1044" s="932">
        <v>130878.01</v>
      </c>
      <c r="J1044" s="932">
        <v>101878.09</v>
      </c>
      <c r="K1044" s="932">
        <v>178286.65</v>
      </c>
      <c r="L1044" s="932">
        <v>128756.38</v>
      </c>
      <c r="M1044" s="932">
        <v>225323.67</v>
      </c>
      <c r="N1044" s="932">
        <v>169453.62</v>
      </c>
      <c r="O1044" s="932">
        <v>296543.83</v>
      </c>
      <c r="P1044" s="932">
        <v>209856.82</v>
      </c>
      <c r="Q1044" s="932">
        <v>367249.44</v>
      </c>
      <c r="R1044" s="932">
        <v>236356.69</v>
      </c>
      <c r="S1044" s="932">
        <v>413624.21</v>
      </c>
      <c r="T1044" s="932">
        <v>262508.08</v>
      </c>
      <c r="U1044" s="932">
        <v>459389.14</v>
      </c>
    </row>
    <row r="1045" spans="1:21" ht="14.4">
      <c r="A1045" s="931">
        <v>5</v>
      </c>
      <c r="B1045" s="931" t="s">
        <v>273</v>
      </c>
      <c r="C1045" s="931" t="s">
        <v>302</v>
      </c>
      <c r="D1045" s="931" t="s">
        <v>493</v>
      </c>
      <c r="E1045" s="931" t="s">
        <v>309</v>
      </c>
      <c r="F1045" s="931">
        <v>4</v>
      </c>
      <c r="G1045" s="931" t="s">
        <v>23</v>
      </c>
      <c r="H1045" s="932">
        <v>86171.839999999997</v>
      </c>
      <c r="I1045" s="932">
        <v>137874.95000000001</v>
      </c>
      <c r="J1045" s="932">
        <v>120640.58</v>
      </c>
      <c r="K1045" s="932">
        <v>193024.94</v>
      </c>
      <c r="L1045" s="932">
        <v>155109.32</v>
      </c>
      <c r="M1045" s="932">
        <v>248174.92</v>
      </c>
      <c r="N1045" s="932">
        <v>206812.43</v>
      </c>
      <c r="O1045" s="932">
        <v>330899.89</v>
      </c>
      <c r="P1045" s="932">
        <v>258515.53</v>
      </c>
      <c r="Q1045" s="932">
        <v>413624.86</v>
      </c>
      <c r="R1045" s="932">
        <v>292984.27</v>
      </c>
      <c r="S1045" s="932">
        <v>468774.84</v>
      </c>
      <c r="T1045" s="932">
        <v>327453.01</v>
      </c>
      <c r="U1045" s="932">
        <v>523924.82</v>
      </c>
    </row>
    <row r="1046" spans="1:21" ht="14.4">
      <c r="A1046" s="931">
        <v>5</v>
      </c>
      <c r="B1046" s="931" t="s">
        <v>273</v>
      </c>
      <c r="C1046" s="931" t="s">
        <v>302</v>
      </c>
      <c r="D1046" s="931" t="s">
        <v>493</v>
      </c>
      <c r="E1046" s="931" t="s">
        <v>310</v>
      </c>
      <c r="F1046" s="931">
        <v>1</v>
      </c>
      <c r="G1046" s="931" t="s">
        <v>171</v>
      </c>
      <c r="H1046" s="932">
        <v>96716.17</v>
      </c>
      <c r="I1046" s="932">
        <v>169253.3</v>
      </c>
      <c r="J1046" s="932">
        <v>125261.22</v>
      </c>
      <c r="K1046" s="932">
        <v>219207.14</v>
      </c>
      <c r="L1046" s="932">
        <v>149971.35999999999</v>
      </c>
      <c r="M1046" s="932">
        <v>262449.88</v>
      </c>
      <c r="N1046" s="932">
        <v>178938.77</v>
      </c>
      <c r="O1046" s="932">
        <v>313142.84999999998</v>
      </c>
      <c r="P1046" s="932">
        <v>210982.43</v>
      </c>
      <c r="Q1046" s="932">
        <v>369219.25</v>
      </c>
      <c r="R1046" s="932">
        <v>231326.69</v>
      </c>
      <c r="S1046" s="932">
        <v>404821.72</v>
      </c>
      <c r="T1046" s="932">
        <v>250452.33</v>
      </c>
      <c r="U1046" s="932">
        <v>438291.57</v>
      </c>
    </row>
    <row r="1047" spans="1:21" ht="14.4">
      <c r="A1047" s="931">
        <v>5</v>
      </c>
      <c r="B1047" s="931" t="s">
        <v>273</v>
      </c>
      <c r="C1047" s="931" t="s">
        <v>302</v>
      </c>
      <c r="D1047" s="931" t="s">
        <v>493</v>
      </c>
      <c r="E1047" s="931" t="s">
        <v>310</v>
      </c>
      <c r="F1047" s="931">
        <v>2</v>
      </c>
      <c r="G1047" s="931" t="s">
        <v>21</v>
      </c>
      <c r="H1047" s="932">
        <v>82598.429999999993</v>
      </c>
      <c r="I1047" s="932">
        <v>144547.25</v>
      </c>
      <c r="J1047" s="932">
        <v>108048.18</v>
      </c>
      <c r="K1047" s="932">
        <v>189084.31</v>
      </c>
      <c r="L1047" s="932">
        <v>131121.19</v>
      </c>
      <c r="M1047" s="932">
        <v>229462.07</v>
      </c>
      <c r="N1047" s="932">
        <v>160370.03</v>
      </c>
      <c r="O1047" s="932">
        <v>280647.56</v>
      </c>
      <c r="P1047" s="932">
        <v>190429.1</v>
      </c>
      <c r="Q1047" s="932">
        <v>333250.92</v>
      </c>
      <c r="R1047" s="932">
        <v>209567.06</v>
      </c>
      <c r="S1047" s="932">
        <v>366742.36</v>
      </c>
      <c r="T1047" s="932">
        <v>227513.16</v>
      </c>
      <c r="U1047" s="932">
        <v>398148.02</v>
      </c>
    </row>
    <row r="1048" spans="1:21" ht="14.4">
      <c r="A1048" s="931">
        <v>5</v>
      </c>
      <c r="B1048" s="931" t="s">
        <v>273</v>
      </c>
      <c r="C1048" s="931" t="s">
        <v>302</v>
      </c>
      <c r="D1048" s="931" t="s">
        <v>493</v>
      </c>
      <c r="E1048" s="931" t="s">
        <v>310</v>
      </c>
      <c r="F1048" s="931">
        <v>3</v>
      </c>
      <c r="G1048" s="931" t="s">
        <v>46</v>
      </c>
      <c r="H1048" s="932">
        <v>72049.37</v>
      </c>
      <c r="I1048" s="932">
        <v>126086.39</v>
      </c>
      <c r="J1048" s="932">
        <v>98224.52</v>
      </c>
      <c r="K1048" s="932">
        <v>171892.91</v>
      </c>
      <c r="L1048" s="932">
        <v>124200.83</v>
      </c>
      <c r="M1048" s="932">
        <v>217351.46</v>
      </c>
      <c r="N1048" s="932">
        <v>163520.92000000001</v>
      </c>
      <c r="O1048" s="932">
        <v>286161.62</v>
      </c>
      <c r="P1048" s="932">
        <v>202565.7</v>
      </c>
      <c r="Q1048" s="932">
        <v>354489.97</v>
      </c>
      <c r="R1048" s="932">
        <v>228187.66</v>
      </c>
      <c r="S1048" s="932">
        <v>399328.41</v>
      </c>
      <c r="T1048" s="932">
        <v>253483.33</v>
      </c>
      <c r="U1048" s="932">
        <v>443595.82</v>
      </c>
    </row>
    <row r="1049" spans="1:21" ht="14.4">
      <c r="A1049" s="931">
        <v>5</v>
      </c>
      <c r="B1049" s="931" t="s">
        <v>273</v>
      </c>
      <c r="C1049" s="931" t="s">
        <v>302</v>
      </c>
      <c r="D1049" s="931" t="s">
        <v>493</v>
      </c>
      <c r="E1049" s="931" t="s">
        <v>310</v>
      </c>
      <c r="F1049" s="931">
        <v>4</v>
      </c>
      <c r="G1049" s="931" t="s">
        <v>23</v>
      </c>
      <c r="H1049" s="932">
        <v>82439.679999999993</v>
      </c>
      <c r="I1049" s="932">
        <v>131903.49</v>
      </c>
      <c r="J1049" s="932">
        <v>115415.55</v>
      </c>
      <c r="K1049" s="932">
        <v>184664.89</v>
      </c>
      <c r="L1049" s="932">
        <v>148391.43</v>
      </c>
      <c r="M1049" s="932">
        <v>237426.28</v>
      </c>
      <c r="N1049" s="932">
        <v>197855.23</v>
      </c>
      <c r="O1049" s="932">
        <v>316568.38</v>
      </c>
      <c r="P1049" s="932">
        <v>247319.04000000001</v>
      </c>
      <c r="Q1049" s="932">
        <v>395710.47</v>
      </c>
      <c r="R1049" s="932">
        <v>280294.90999999997</v>
      </c>
      <c r="S1049" s="932">
        <v>448471.87</v>
      </c>
      <c r="T1049" s="932">
        <v>313270.78999999998</v>
      </c>
      <c r="U1049" s="932">
        <v>501233.27</v>
      </c>
    </row>
    <row r="1050" spans="1:21" ht="14.4">
      <c r="A1050" s="931">
        <v>5</v>
      </c>
      <c r="B1050" s="931" t="s">
        <v>273</v>
      </c>
      <c r="C1050" s="931" t="s">
        <v>311</v>
      </c>
      <c r="D1050" s="931" t="s">
        <v>494</v>
      </c>
      <c r="E1050" s="931" t="s">
        <v>1106</v>
      </c>
      <c r="F1050" s="931">
        <v>1</v>
      </c>
      <c r="G1050" s="931" t="s">
        <v>171</v>
      </c>
      <c r="H1050" s="932">
        <v>102609.84</v>
      </c>
      <c r="I1050" s="932">
        <v>179567.22</v>
      </c>
      <c r="J1050" s="932">
        <v>132886.23000000001</v>
      </c>
      <c r="K1050" s="932">
        <v>232550.9</v>
      </c>
      <c r="L1050" s="932">
        <v>159095.03</v>
      </c>
      <c r="M1050" s="932">
        <v>278416.31</v>
      </c>
      <c r="N1050" s="932">
        <v>189816.3</v>
      </c>
      <c r="O1050" s="932">
        <v>332178.53000000003</v>
      </c>
      <c r="P1050" s="932">
        <v>223799.99</v>
      </c>
      <c r="Q1050" s="932">
        <v>391649.98</v>
      </c>
      <c r="R1050" s="932">
        <v>245375.91</v>
      </c>
      <c r="S1050" s="932">
        <v>429407.85</v>
      </c>
      <c r="T1050" s="932">
        <v>265656.15999999997</v>
      </c>
      <c r="U1050" s="932">
        <v>464898.27</v>
      </c>
    </row>
    <row r="1051" spans="1:21" ht="14.4">
      <c r="A1051" s="931">
        <v>5</v>
      </c>
      <c r="B1051" s="931" t="s">
        <v>273</v>
      </c>
      <c r="C1051" s="931" t="s">
        <v>311</v>
      </c>
      <c r="D1051" s="931" t="s">
        <v>494</v>
      </c>
      <c r="E1051" s="931" t="s">
        <v>1106</v>
      </c>
      <c r="F1051" s="931">
        <v>2</v>
      </c>
      <c r="G1051" s="931" t="s">
        <v>21</v>
      </c>
      <c r="H1051" s="932">
        <v>87669.7</v>
      </c>
      <c r="I1051" s="932">
        <v>153421.97</v>
      </c>
      <c r="J1051" s="932">
        <v>114670.48</v>
      </c>
      <c r="K1051" s="932">
        <v>200673.34</v>
      </c>
      <c r="L1051" s="932">
        <v>139146.79</v>
      </c>
      <c r="M1051" s="932">
        <v>243506.88</v>
      </c>
      <c r="N1051" s="932">
        <v>170165.89</v>
      </c>
      <c r="O1051" s="932">
        <v>297790.31</v>
      </c>
      <c r="P1051" s="932">
        <v>202049.38</v>
      </c>
      <c r="Q1051" s="932">
        <v>353586.41</v>
      </c>
      <c r="R1051" s="932">
        <v>222348.73</v>
      </c>
      <c r="S1051" s="932">
        <v>389110.27</v>
      </c>
      <c r="T1051" s="932">
        <v>241380.72</v>
      </c>
      <c r="U1051" s="932">
        <v>422416.26</v>
      </c>
    </row>
    <row r="1052" spans="1:21" ht="14.4">
      <c r="A1052" s="931">
        <v>5</v>
      </c>
      <c r="B1052" s="931" t="s">
        <v>273</v>
      </c>
      <c r="C1052" s="931" t="s">
        <v>311</v>
      </c>
      <c r="D1052" s="931" t="s">
        <v>494</v>
      </c>
      <c r="E1052" s="931" t="s">
        <v>1106</v>
      </c>
      <c r="F1052" s="931">
        <v>3</v>
      </c>
      <c r="G1052" s="931" t="s">
        <v>46</v>
      </c>
      <c r="H1052" s="932">
        <v>76504.289999999994</v>
      </c>
      <c r="I1052" s="932">
        <v>133882.51</v>
      </c>
      <c r="J1052" s="932">
        <v>104307.36</v>
      </c>
      <c r="K1052" s="932">
        <v>182537.88</v>
      </c>
      <c r="L1052" s="932">
        <v>131900.01</v>
      </c>
      <c r="M1052" s="932">
        <v>230825.02</v>
      </c>
      <c r="N1052" s="932">
        <v>173665.31</v>
      </c>
      <c r="O1052" s="932">
        <v>303914.3</v>
      </c>
      <c r="P1052" s="932">
        <v>215139.26</v>
      </c>
      <c r="Q1052" s="932">
        <v>376493.71</v>
      </c>
      <c r="R1052" s="932">
        <v>242356.92</v>
      </c>
      <c r="S1052" s="932">
        <v>424124.61</v>
      </c>
      <c r="T1052" s="932">
        <v>269229.27</v>
      </c>
      <c r="U1052" s="932">
        <v>471151.22</v>
      </c>
    </row>
    <row r="1053" spans="1:21" ht="14.4">
      <c r="A1053" s="931">
        <v>5</v>
      </c>
      <c r="B1053" s="931" t="s">
        <v>273</v>
      </c>
      <c r="C1053" s="931" t="s">
        <v>311</v>
      </c>
      <c r="D1053" s="931" t="s">
        <v>494</v>
      </c>
      <c r="E1053" s="931" t="s">
        <v>1106</v>
      </c>
      <c r="F1053" s="931">
        <v>4</v>
      </c>
      <c r="G1053" s="931" t="s">
        <v>23</v>
      </c>
      <c r="H1053" s="932">
        <v>87465.47</v>
      </c>
      <c r="I1053" s="932">
        <v>139944.75</v>
      </c>
      <c r="J1053" s="932">
        <v>122451.65</v>
      </c>
      <c r="K1053" s="932">
        <v>195922.65</v>
      </c>
      <c r="L1053" s="932">
        <v>157437.84</v>
      </c>
      <c r="M1053" s="932">
        <v>251900.55</v>
      </c>
      <c r="N1053" s="932">
        <v>209917.12</v>
      </c>
      <c r="O1053" s="932">
        <v>335867.39</v>
      </c>
      <c r="P1053" s="932">
        <v>262396.40000000002</v>
      </c>
      <c r="Q1053" s="932">
        <v>419834.24</v>
      </c>
      <c r="R1053" s="932">
        <v>297382.58</v>
      </c>
      <c r="S1053" s="932">
        <v>475812.14</v>
      </c>
      <c r="T1053" s="932">
        <v>332368.77</v>
      </c>
      <c r="U1053" s="932">
        <v>531790.04</v>
      </c>
    </row>
    <row r="1054" spans="1:21" ht="14.4">
      <c r="A1054" s="931">
        <v>5</v>
      </c>
      <c r="B1054" s="931" t="s">
        <v>273</v>
      </c>
      <c r="C1054" s="931" t="s">
        <v>311</v>
      </c>
      <c r="D1054" s="931" t="s">
        <v>494</v>
      </c>
      <c r="E1054" s="931" t="s">
        <v>312</v>
      </c>
      <c r="F1054" s="931">
        <v>1</v>
      </c>
      <c r="G1054" s="931" t="s">
        <v>171</v>
      </c>
      <c r="H1054" s="932">
        <v>100158.37</v>
      </c>
      <c r="I1054" s="932">
        <v>175277.15</v>
      </c>
      <c r="J1054" s="932">
        <v>129699.79</v>
      </c>
      <c r="K1054" s="932">
        <v>226974.63</v>
      </c>
      <c r="L1054" s="932">
        <v>155272.26</v>
      </c>
      <c r="M1054" s="932">
        <v>271726.46000000002</v>
      </c>
      <c r="N1054" s="932">
        <v>185243.32</v>
      </c>
      <c r="O1054" s="932">
        <v>324175.81</v>
      </c>
      <c r="P1054" s="932">
        <v>218397</v>
      </c>
      <c r="Q1054" s="932">
        <v>382194.76</v>
      </c>
      <c r="R1054" s="932">
        <v>239445.9</v>
      </c>
      <c r="S1054" s="932">
        <v>419030.32</v>
      </c>
      <c r="T1054" s="932">
        <v>259226.08</v>
      </c>
      <c r="U1054" s="932">
        <v>453645.64</v>
      </c>
    </row>
    <row r="1055" spans="1:21" ht="14.4">
      <c r="A1055" s="931">
        <v>5</v>
      </c>
      <c r="B1055" s="931" t="s">
        <v>273</v>
      </c>
      <c r="C1055" s="931" t="s">
        <v>311</v>
      </c>
      <c r="D1055" s="931" t="s">
        <v>494</v>
      </c>
      <c r="E1055" s="931" t="s">
        <v>312</v>
      </c>
      <c r="F1055" s="931">
        <v>2</v>
      </c>
      <c r="G1055" s="931" t="s">
        <v>21</v>
      </c>
      <c r="H1055" s="932">
        <v>85629.43</v>
      </c>
      <c r="I1055" s="932">
        <v>149851.51</v>
      </c>
      <c r="J1055" s="932">
        <v>111985.39</v>
      </c>
      <c r="K1055" s="932">
        <v>195974.44</v>
      </c>
      <c r="L1055" s="932">
        <v>135873.06</v>
      </c>
      <c r="M1055" s="932">
        <v>237777.85</v>
      </c>
      <c r="N1055" s="932">
        <v>166133.75</v>
      </c>
      <c r="O1055" s="932">
        <v>290734.06</v>
      </c>
      <c r="P1055" s="932">
        <v>197245.04</v>
      </c>
      <c r="Q1055" s="932">
        <v>345178.81</v>
      </c>
      <c r="R1055" s="932">
        <v>217052.49</v>
      </c>
      <c r="S1055" s="932">
        <v>379841.86</v>
      </c>
      <c r="T1055" s="932">
        <v>235618.78</v>
      </c>
      <c r="U1055" s="932">
        <v>412332.86</v>
      </c>
    </row>
    <row r="1056" spans="1:21" ht="14.4">
      <c r="A1056" s="931">
        <v>5</v>
      </c>
      <c r="B1056" s="931" t="s">
        <v>273</v>
      </c>
      <c r="C1056" s="931" t="s">
        <v>311</v>
      </c>
      <c r="D1056" s="931" t="s">
        <v>494</v>
      </c>
      <c r="E1056" s="931" t="s">
        <v>312</v>
      </c>
      <c r="F1056" s="931">
        <v>3</v>
      </c>
      <c r="G1056" s="931" t="s">
        <v>46</v>
      </c>
      <c r="H1056" s="932">
        <v>74768.7</v>
      </c>
      <c r="I1056" s="932">
        <v>130845.22</v>
      </c>
      <c r="J1056" s="932">
        <v>101954.56</v>
      </c>
      <c r="K1056" s="932">
        <v>178420.48000000001</v>
      </c>
      <c r="L1056" s="932">
        <v>128935.78</v>
      </c>
      <c r="M1056" s="932">
        <v>225637.62</v>
      </c>
      <c r="N1056" s="932">
        <v>169773.6</v>
      </c>
      <c r="O1056" s="932">
        <v>297103.81</v>
      </c>
      <c r="P1056" s="932">
        <v>210328.08</v>
      </c>
      <c r="Q1056" s="932">
        <v>368074.15</v>
      </c>
      <c r="R1056" s="932">
        <v>236944.65</v>
      </c>
      <c r="S1056" s="932">
        <v>414653.13</v>
      </c>
      <c r="T1056" s="932">
        <v>263225.40000000002</v>
      </c>
      <c r="U1056" s="932">
        <v>460644.45</v>
      </c>
    </row>
    <row r="1057" spans="1:21" ht="14.4">
      <c r="A1057" s="931">
        <v>5</v>
      </c>
      <c r="B1057" s="931" t="s">
        <v>273</v>
      </c>
      <c r="C1057" s="931" t="s">
        <v>311</v>
      </c>
      <c r="D1057" s="931" t="s">
        <v>494</v>
      </c>
      <c r="E1057" s="931" t="s">
        <v>312</v>
      </c>
      <c r="F1057" s="931">
        <v>4</v>
      </c>
      <c r="G1057" s="931" t="s">
        <v>23</v>
      </c>
      <c r="H1057" s="932">
        <v>85378.82</v>
      </c>
      <c r="I1057" s="932">
        <v>136606.12</v>
      </c>
      <c r="J1057" s="932">
        <v>119530.35</v>
      </c>
      <c r="K1057" s="932">
        <v>191248.56</v>
      </c>
      <c r="L1057" s="932">
        <v>153681.88</v>
      </c>
      <c r="M1057" s="932">
        <v>245891.01</v>
      </c>
      <c r="N1057" s="932">
        <v>204909.17</v>
      </c>
      <c r="O1057" s="932">
        <v>327854.68</v>
      </c>
      <c r="P1057" s="932">
        <v>256136.46</v>
      </c>
      <c r="Q1057" s="932">
        <v>409818.35</v>
      </c>
      <c r="R1057" s="932">
        <v>290287.99</v>
      </c>
      <c r="S1057" s="932">
        <v>464460.79999999999</v>
      </c>
      <c r="T1057" s="932">
        <v>324439.52</v>
      </c>
      <c r="U1057" s="932">
        <v>519103.24</v>
      </c>
    </row>
    <row r="1058" spans="1:21" ht="14.4">
      <c r="A1058" s="931">
        <v>5</v>
      </c>
      <c r="B1058" s="931" t="s">
        <v>273</v>
      </c>
      <c r="C1058" s="931" t="s">
        <v>311</v>
      </c>
      <c r="D1058" s="931" t="s">
        <v>494</v>
      </c>
      <c r="E1058" s="931" t="s">
        <v>313</v>
      </c>
      <c r="F1058" s="931">
        <v>1</v>
      </c>
      <c r="G1058" s="931" t="s">
        <v>171</v>
      </c>
      <c r="H1058" s="932">
        <v>101652.95</v>
      </c>
      <c r="I1058" s="932">
        <v>177892.66</v>
      </c>
      <c r="J1058" s="932">
        <v>131559.28</v>
      </c>
      <c r="K1058" s="932">
        <v>230228.75</v>
      </c>
      <c r="L1058" s="932">
        <v>157447.01</v>
      </c>
      <c r="M1058" s="932">
        <v>275532.26</v>
      </c>
      <c r="N1058" s="932">
        <v>187759.34</v>
      </c>
      <c r="O1058" s="932">
        <v>328578.84000000003</v>
      </c>
      <c r="P1058" s="932">
        <v>221289.75</v>
      </c>
      <c r="Q1058" s="932">
        <v>387257.07</v>
      </c>
      <c r="R1058" s="932">
        <v>242577.36</v>
      </c>
      <c r="S1058" s="932">
        <v>424510.38</v>
      </c>
      <c r="T1058" s="932">
        <v>262551.33</v>
      </c>
      <c r="U1058" s="932">
        <v>459464.82</v>
      </c>
    </row>
    <row r="1059" spans="1:21" ht="14.4">
      <c r="A1059" s="931">
        <v>5</v>
      </c>
      <c r="B1059" s="931" t="s">
        <v>273</v>
      </c>
      <c r="C1059" s="931" t="s">
        <v>311</v>
      </c>
      <c r="D1059" s="931" t="s">
        <v>494</v>
      </c>
      <c r="E1059" s="931" t="s">
        <v>313</v>
      </c>
      <c r="F1059" s="931">
        <v>2</v>
      </c>
      <c r="G1059" s="931" t="s">
        <v>21</v>
      </c>
      <c r="H1059" s="932">
        <v>87261.07</v>
      </c>
      <c r="I1059" s="932">
        <v>152706.87</v>
      </c>
      <c r="J1059" s="932">
        <v>114012.01</v>
      </c>
      <c r="K1059" s="932">
        <v>199521.01</v>
      </c>
      <c r="L1059" s="932">
        <v>138230.81</v>
      </c>
      <c r="M1059" s="932">
        <v>241903.92</v>
      </c>
      <c r="N1059" s="932">
        <v>168830.04</v>
      </c>
      <c r="O1059" s="932">
        <v>295452.57</v>
      </c>
      <c r="P1059" s="932">
        <v>200337.33</v>
      </c>
      <c r="Q1059" s="932">
        <v>350590.33</v>
      </c>
      <c r="R1059" s="932">
        <v>220395.21</v>
      </c>
      <c r="S1059" s="932">
        <v>385691.62</v>
      </c>
      <c r="T1059" s="932">
        <v>239166.73</v>
      </c>
      <c r="U1059" s="932">
        <v>418541.79</v>
      </c>
    </row>
    <row r="1060" spans="1:21" ht="14.4">
      <c r="A1060" s="931">
        <v>5</v>
      </c>
      <c r="B1060" s="931" t="s">
        <v>273</v>
      </c>
      <c r="C1060" s="931" t="s">
        <v>311</v>
      </c>
      <c r="D1060" s="931" t="s">
        <v>494</v>
      </c>
      <c r="E1060" s="931" t="s">
        <v>313</v>
      </c>
      <c r="F1060" s="931">
        <v>3</v>
      </c>
      <c r="G1060" s="931" t="s">
        <v>46</v>
      </c>
      <c r="H1060" s="932">
        <v>76485.55</v>
      </c>
      <c r="I1060" s="932">
        <v>133849.72</v>
      </c>
      <c r="J1060" s="932">
        <v>104383.83</v>
      </c>
      <c r="K1060" s="932">
        <v>182671.7</v>
      </c>
      <c r="L1060" s="932">
        <v>132079.41</v>
      </c>
      <c r="M1060" s="932">
        <v>231138.96</v>
      </c>
      <c r="N1060" s="932">
        <v>173985.29</v>
      </c>
      <c r="O1060" s="932">
        <v>304474.26</v>
      </c>
      <c r="P1060" s="932">
        <v>215610.52</v>
      </c>
      <c r="Q1060" s="932">
        <v>377318.40000000002</v>
      </c>
      <c r="R1060" s="932">
        <v>242944.87</v>
      </c>
      <c r="S1060" s="932">
        <v>425153.52</v>
      </c>
      <c r="T1060" s="932">
        <v>269946.57</v>
      </c>
      <c r="U1060" s="932">
        <v>472406.51</v>
      </c>
    </row>
    <row r="1061" spans="1:21" ht="14.4">
      <c r="A1061" s="931">
        <v>5</v>
      </c>
      <c r="B1061" s="931" t="s">
        <v>273</v>
      </c>
      <c r="C1061" s="931" t="s">
        <v>311</v>
      </c>
      <c r="D1061" s="931" t="s">
        <v>494</v>
      </c>
      <c r="E1061" s="931" t="s">
        <v>313</v>
      </c>
      <c r="F1061" s="931">
        <v>4</v>
      </c>
      <c r="G1061" s="931" t="s">
        <v>23</v>
      </c>
      <c r="H1061" s="932">
        <v>86672.44</v>
      </c>
      <c r="I1061" s="932">
        <v>138675.91</v>
      </c>
      <c r="J1061" s="932">
        <v>121341.42</v>
      </c>
      <c r="K1061" s="932">
        <v>194146.27</v>
      </c>
      <c r="L1061" s="932">
        <v>156010.39000000001</v>
      </c>
      <c r="M1061" s="932">
        <v>249616.63</v>
      </c>
      <c r="N1061" s="932">
        <v>208013.86</v>
      </c>
      <c r="O1061" s="932">
        <v>332822.17</v>
      </c>
      <c r="P1061" s="932">
        <v>260017.32</v>
      </c>
      <c r="Q1061" s="932">
        <v>416027.72</v>
      </c>
      <c r="R1061" s="932">
        <v>294686.3</v>
      </c>
      <c r="S1061" s="932">
        <v>471498.08</v>
      </c>
      <c r="T1061" s="932">
        <v>329355.27</v>
      </c>
      <c r="U1061" s="932">
        <v>526968.43999999994</v>
      </c>
    </row>
    <row r="1062" spans="1:21" ht="14.4">
      <c r="A1062" s="931">
        <v>5</v>
      </c>
      <c r="B1062" s="931" t="s">
        <v>273</v>
      </c>
      <c r="C1062" s="931" t="s">
        <v>311</v>
      </c>
      <c r="D1062" s="931" t="s">
        <v>494</v>
      </c>
      <c r="E1062" s="931" t="s">
        <v>1107</v>
      </c>
      <c r="F1062" s="931">
        <v>1</v>
      </c>
      <c r="G1062" s="931" t="s">
        <v>171</v>
      </c>
      <c r="H1062" s="932">
        <v>107042.77</v>
      </c>
      <c r="I1062" s="932">
        <v>187324.85</v>
      </c>
      <c r="J1062" s="932">
        <v>138576.92000000001</v>
      </c>
      <c r="K1062" s="932">
        <v>242509.61</v>
      </c>
      <c r="L1062" s="932">
        <v>165874.07999999999</v>
      </c>
      <c r="M1062" s="932">
        <v>290279.63</v>
      </c>
      <c r="N1062" s="932">
        <v>197852.42</v>
      </c>
      <c r="O1062" s="932">
        <v>346241.74</v>
      </c>
      <c r="P1062" s="932">
        <v>233226.16</v>
      </c>
      <c r="Q1062" s="932">
        <v>408145.78</v>
      </c>
      <c r="R1062" s="932">
        <v>255684.31</v>
      </c>
      <c r="S1062" s="932">
        <v>447447.54</v>
      </c>
      <c r="T1062" s="932">
        <v>276773.59000000003</v>
      </c>
      <c r="U1062" s="932">
        <v>484353.78</v>
      </c>
    </row>
    <row r="1063" spans="1:21" ht="14.4">
      <c r="A1063" s="931">
        <v>5</v>
      </c>
      <c r="B1063" s="931" t="s">
        <v>273</v>
      </c>
      <c r="C1063" s="931" t="s">
        <v>311</v>
      </c>
      <c r="D1063" s="931" t="s">
        <v>494</v>
      </c>
      <c r="E1063" s="931" t="s">
        <v>1107</v>
      </c>
      <c r="F1063" s="931">
        <v>2</v>
      </c>
      <c r="G1063" s="931" t="s">
        <v>21</v>
      </c>
      <c r="H1063" s="932">
        <v>91691.44</v>
      </c>
      <c r="I1063" s="932">
        <v>160460.01999999999</v>
      </c>
      <c r="J1063" s="932">
        <v>119859.82</v>
      </c>
      <c r="K1063" s="932">
        <v>209754.69</v>
      </c>
      <c r="L1063" s="932">
        <v>145376.79999999999</v>
      </c>
      <c r="M1063" s="932">
        <v>254409.4</v>
      </c>
      <c r="N1063" s="932">
        <v>177661.17</v>
      </c>
      <c r="O1063" s="932">
        <v>310907.05</v>
      </c>
      <c r="P1063" s="932">
        <v>210876.91</v>
      </c>
      <c r="Q1063" s="932">
        <v>369034.59</v>
      </c>
      <c r="R1063" s="932">
        <v>232023.35</v>
      </c>
      <c r="S1063" s="932">
        <v>406040.86</v>
      </c>
      <c r="T1063" s="932">
        <v>251830.02</v>
      </c>
      <c r="U1063" s="932">
        <v>440702.54</v>
      </c>
    </row>
    <row r="1064" spans="1:21" ht="14.4">
      <c r="A1064" s="931">
        <v>5</v>
      </c>
      <c r="B1064" s="931" t="s">
        <v>273</v>
      </c>
      <c r="C1064" s="931" t="s">
        <v>311</v>
      </c>
      <c r="D1064" s="931" t="s">
        <v>494</v>
      </c>
      <c r="E1064" s="931" t="s">
        <v>1107</v>
      </c>
      <c r="F1064" s="931">
        <v>3</v>
      </c>
      <c r="G1064" s="931" t="s">
        <v>46</v>
      </c>
      <c r="H1064" s="932">
        <v>80207.360000000001</v>
      </c>
      <c r="I1064" s="932">
        <v>140362.87</v>
      </c>
      <c r="J1064" s="932">
        <v>109414.63</v>
      </c>
      <c r="K1064" s="932">
        <v>191475.59</v>
      </c>
      <c r="L1064" s="932">
        <v>138405.68</v>
      </c>
      <c r="M1064" s="932">
        <v>242209.94</v>
      </c>
      <c r="N1064" s="932">
        <v>182278.95</v>
      </c>
      <c r="O1064" s="932">
        <v>318988.17</v>
      </c>
      <c r="P1064" s="932">
        <v>225852.85</v>
      </c>
      <c r="Q1064" s="932">
        <v>395242.49</v>
      </c>
      <c r="R1064" s="932">
        <v>254458.6</v>
      </c>
      <c r="S1064" s="932">
        <v>445302.55</v>
      </c>
      <c r="T1064" s="932">
        <v>282709.53000000003</v>
      </c>
      <c r="U1064" s="932">
        <v>494741.67</v>
      </c>
    </row>
    <row r="1065" spans="1:21" ht="14.4">
      <c r="A1065" s="931">
        <v>5</v>
      </c>
      <c r="B1065" s="931" t="s">
        <v>273</v>
      </c>
      <c r="C1065" s="931" t="s">
        <v>311</v>
      </c>
      <c r="D1065" s="931" t="s">
        <v>494</v>
      </c>
      <c r="E1065" s="931" t="s">
        <v>1107</v>
      </c>
      <c r="F1065" s="931">
        <v>4</v>
      </c>
      <c r="G1065" s="931" t="s">
        <v>23</v>
      </c>
      <c r="H1065" s="932">
        <v>91257.1</v>
      </c>
      <c r="I1065" s="932">
        <v>146011.37</v>
      </c>
      <c r="J1065" s="932">
        <v>127759.94</v>
      </c>
      <c r="K1065" s="932">
        <v>204415.91</v>
      </c>
      <c r="L1065" s="932">
        <v>164262.79</v>
      </c>
      <c r="M1065" s="932">
        <v>262820.46000000002</v>
      </c>
      <c r="N1065" s="932">
        <v>219017.05</v>
      </c>
      <c r="O1065" s="932">
        <v>350427.28</v>
      </c>
      <c r="P1065" s="932">
        <v>273771.31</v>
      </c>
      <c r="Q1065" s="932">
        <v>438034.1</v>
      </c>
      <c r="R1065" s="932">
        <v>310274.15000000002</v>
      </c>
      <c r="S1065" s="932">
        <v>496438.65</v>
      </c>
      <c r="T1065" s="932">
        <v>346776.99</v>
      </c>
      <c r="U1065" s="932">
        <v>554843.19999999995</v>
      </c>
    </row>
    <row r="1066" spans="1:21" ht="14.4">
      <c r="A1066" s="931">
        <v>5</v>
      </c>
      <c r="B1066" s="931" t="s">
        <v>273</v>
      </c>
      <c r="C1066" s="931" t="s">
        <v>311</v>
      </c>
      <c r="D1066" s="931" t="s">
        <v>494</v>
      </c>
      <c r="E1066" s="931" t="s">
        <v>1108</v>
      </c>
      <c r="F1066" s="931">
        <v>1</v>
      </c>
      <c r="G1066" s="931" t="s">
        <v>171</v>
      </c>
      <c r="H1066" s="932">
        <v>98672.26</v>
      </c>
      <c r="I1066" s="932">
        <v>172676.46</v>
      </c>
      <c r="J1066" s="932">
        <v>127821.59</v>
      </c>
      <c r="K1066" s="932">
        <v>223687.78</v>
      </c>
      <c r="L1066" s="932">
        <v>153055.04999999999</v>
      </c>
      <c r="M1066" s="932">
        <v>267846.34000000003</v>
      </c>
      <c r="N1066" s="932">
        <v>182645.95</v>
      </c>
      <c r="O1066" s="932">
        <v>319630.42</v>
      </c>
      <c r="P1066" s="932">
        <v>215379.59</v>
      </c>
      <c r="Q1066" s="932">
        <v>376914.29</v>
      </c>
      <c r="R1066" s="932">
        <v>236162.09</v>
      </c>
      <c r="S1066" s="932">
        <v>413283.67</v>
      </c>
      <c r="T1066" s="932">
        <v>255710.54</v>
      </c>
      <c r="U1066" s="932">
        <v>447493.45</v>
      </c>
    </row>
    <row r="1067" spans="1:21" ht="14.4">
      <c r="A1067" s="931">
        <v>5</v>
      </c>
      <c r="B1067" s="931" t="s">
        <v>273</v>
      </c>
      <c r="C1067" s="931" t="s">
        <v>311</v>
      </c>
      <c r="D1067" s="931" t="s">
        <v>494</v>
      </c>
      <c r="E1067" s="931" t="s">
        <v>1108</v>
      </c>
      <c r="F1067" s="931">
        <v>2</v>
      </c>
      <c r="G1067" s="931" t="s">
        <v>21</v>
      </c>
      <c r="H1067" s="932">
        <v>84143.32</v>
      </c>
      <c r="I1067" s="932">
        <v>147250.81</v>
      </c>
      <c r="J1067" s="932">
        <v>110107.19</v>
      </c>
      <c r="K1067" s="932">
        <v>192687.59</v>
      </c>
      <c r="L1067" s="932">
        <v>133655.84</v>
      </c>
      <c r="M1067" s="932">
        <v>233897.72</v>
      </c>
      <c r="N1067" s="932">
        <v>163536.38</v>
      </c>
      <c r="O1067" s="932">
        <v>286188.65999999997</v>
      </c>
      <c r="P1067" s="932">
        <v>194227.63</v>
      </c>
      <c r="Q1067" s="932">
        <v>339898.34</v>
      </c>
      <c r="R1067" s="932">
        <v>213768.69</v>
      </c>
      <c r="S1067" s="932">
        <v>374095.2</v>
      </c>
      <c r="T1067" s="932">
        <v>232103.24</v>
      </c>
      <c r="U1067" s="932">
        <v>406180.67</v>
      </c>
    </row>
    <row r="1068" spans="1:21" ht="14.4">
      <c r="A1068" s="931">
        <v>5</v>
      </c>
      <c r="B1068" s="931" t="s">
        <v>273</v>
      </c>
      <c r="C1068" s="931" t="s">
        <v>311</v>
      </c>
      <c r="D1068" s="931" t="s">
        <v>494</v>
      </c>
      <c r="E1068" s="931" t="s">
        <v>1108</v>
      </c>
      <c r="F1068" s="931">
        <v>3</v>
      </c>
      <c r="G1068" s="931" t="s">
        <v>46</v>
      </c>
      <c r="H1068" s="932">
        <v>73293.09</v>
      </c>
      <c r="I1068" s="932">
        <v>128262.91</v>
      </c>
      <c r="J1068" s="932">
        <v>99888.71</v>
      </c>
      <c r="K1068" s="932">
        <v>174805.24</v>
      </c>
      <c r="L1068" s="932">
        <v>126279.69</v>
      </c>
      <c r="M1068" s="932">
        <v>220989.46</v>
      </c>
      <c r="N1068" s="932">
        <v>166232.15</v>
      </c>
      <c r="O1068" s="932">
        <v>290906.25</v>
      </c>
      <c r="P1068" s="932">
        <v>205901.26</v>
      </c>
      <c r="Q1068" s="932">
        <v>360327.21</v>
      </c>
      <c r="R1068" s="932">
        <v>231927.58</v>
      </c>
      <c r="S1068" s="932">
        <v>405873.26</v>
      </c>
      <c r="T1068" s="932">
        <v>257618.09</v>
      </c>
      <c r="U1068" s="932">
        <v>450831.66</v>
      </c>
    </row>
    <row r="1069" spans="1:21" ht="14.4">
      <c r="A1069" s="931">
        <v>5</v>
      </c>
      <c r="B1069" s="931" t="s">
        <v>273</v>
      </c>
      <c r="C1069" s="931" t="s">
        <v>311</v>
      </c>
      <c r="D1069" s="931" t="s">
        <v>494</v>
      </c>
      <c r="E1069" s="931" t="s">
        <v>1108</v>
      </c>
      <c r="F1069" s="931">
        <v>4</v>
      </c>
      <c r="G1069" s="931" t="s">
        <v>23</v>
      </c>
      <c r="H1069" s="932">
        <v>84100.07</v>
      </c>
      <c r="I1069" s="932">
        <v>134560.10999999999</v>
      </c>
      <c r="J1069" s="932">
        <v>117740.1</v>
      </c>
      <c r="K1069" s="932">
        <v>188384.16</v>
      </c>
      <c r="L1069" s="932">
        <v>151380.13</v>
      </c>
      <c r="M1069" s="932">
        <v>242208.21</v>
      </c>
      <c r="N1069" s="932">
        <v>201840.17</v>
      </c>
      <c r="O1069" s="932">
        <v>322944.27</v>
      </c>
      <c r="P1069" s="932">
        <v>252300.21</v>
      </c>
      <c r="Q1069" s="932">
        <v>403680.34</v>
      </c>
      <c r="R1069" s="932">
        <v>285940.24</v>
      </c>
      <c r="S1069" s="932">
        <v>457504.39</v>
      </c>
      <c r="T1069" s="932">
        <v>319580.27</v>
      </c>
      <c r="U1069" s="932">
        <v>511328.43</v>
      </c>
    </row>
    <row r="1070" spans="1:21" ht="14.4">
      <c r="A1070" s="931">
        <v>5</v>
      </c>
      <c r="B1070" s="931" t="s">
        <v>273</v>
      </c>
      <c r="C1070" s="931" t="s">
        <v>311</v>
      </c>
      <c r="D1070" s="931" t="s">
        <v>494</v>
      </c>
      <c r="E1070" s="931" t="s">
        <v>314</v>
      </c>
      <c r="F1070" s="931">
        <v>1</v>
      </c>
      <c r="G1070" s="931" t="s">
        <v>171</v>
      </c>
      <c r="H1070" s="932">
        <v>102609.84</v>
      </c>
      <c r="I1070" s="932">
        <v>179567.22</v>
      </c>
      <c r="J1070" s="932">
        <v>132886.23000000001</v>
      </c>
      <c r="K1070" s="932">
        <v>232550.9</v>
      </c>
      <c r="L1070" s="932">
        <v>159095.03</v>
      </c>
      <c r="M1070" s="932">
        <v>278416.31</v>
      </c>
      <c r="N1070" s="932">
        <v>189816.3</v>
      </c>
      <c r="O1070" s="932">
        <v>332178.53000000003</v>
      </c>
      <c r="P1070" s="932">
        <v>223799.99</v>
      </c>
      <c r="Q1070" s="932">
        <v>391649.98</v>
      </c>
      <c r="R1070" s="932">
        <v>245375.91</v>
      </c>
      <c r="S1070" s="932">
        <v>429407.85</v>
      </c>
      <c r="T1070" s="932">
        <v>265656.15999999997</v>
      </c>
      <c r="U1070" s="932">
        <v>464898.27</v>
      </c>
    </row>
    <row r="1071" spans="1:21" ht="14.4">
      <c r="A1071" s="931">
        <v>5</v>
      </c>
      <c r="B1071" s="931" t="s">
        <v>273</v>
      </c>
      <c r="C1071" s="931" t="s">
        <v>311</v>
      </c>
      <c r="D1071" s="931" t="s">
        <v>494</v>
      </c>
      <c r="E1071" s="931" t="s">
        <v>314</v>
      </c>
      <c r="F1071" s="931">
        <v>2</v>
      </c>
      <c r="G1071" s="931" t="s">
        <v>21</v>
      </c>
      <c r="H1071" s="932">
        <v>87669.7</v>
      </c>
      <c r="I1071" s="932">
        <v>153421.97</v>
      </c>
      <c r="J1071" s="932">
        <v>114670.48</v>
      </c>
      <c r="K1071" s="932">
        <v>200673.34</v>
      </c>
      <c r="L1071" s="932">
        <v>139146.79</v>
      </c>
      <c r="M1071" s="932">
        <v>243506.88</v>
      </c>
      <c r="N1071" s="932">
        <v>170165.89</v>
      </c>
      <c r="O1071" s="932">
        <v>297790.31</v>
      </c>
      <c r="P1071" s="932">
        <v>202049.38</v>
      </c>
      <c r="Q1071" s="932">
        <v>353586.41</v>
      </c>
      <c r="R1071" s="932">
        <v>222348.73</v>
      </c>
      <c r="S1071" s="932">
        <v>389110.27</v>
      </c>
      <c r="T1071" s="932">
        <v>241380.72</v>
      </c>
      <c r="U1071" s="932">
        <v>422416.26</v>
      </c>
    </row>
    <row r="1072" spans="1:21" ht="14.4">
      <c r="A1072" s="931">
        <v>5</v>
      </c>
      <c r="B1072" s="931" t="s">
        <v>273</v>
      </c>
      <c r="C1072" s="931" t="s">
        <v>311</v>
      </c>
      <c r="D1072" s="931" t="s">
        <v>494</v>
      </c>
      <c r="E1072" s="931" t="s">
        <v>314</v>
      </c>
      <c r="F1072" s="931">
        <v>3</v>
      </c>
      <c r="G1072" s="931" t="s">
        <v>46</v>
      </c>
      <c r="H1072" s="932">
        <v>76504.289999999994</v>
      </c>
      <c r="I1072" s="932">
        <v>133882.51</v>
      </c>
      <c r="J1072" s="932">
        <v>104307.36</v>
      </c>
      <c r="K1072" s="932">
        <v>182537.88</v>
      </c>
      <c r="L1072" s="932">
        <v>131900.01</v>
      </c>
      <c r="M1072" s="932">
        <v>230825.02</v>
      </c>
      <c r="N1072" s="932">
        <v>173665.31</v>
      </c>
      <c r="O1072" s="932">
        <v>303914.3</v>
      </c>
      <c r="P1072" s="932">
        <v>215139.26</v>
      </c>
      <c r="Q1072" s="932">
        <v>376493.71</v>
      </c>
      <c r="R1072" s="932">
        <v>242356.92</v>
      </c>
      <c r="S1072" s="932">
        <v>424124.61</v>
      </c>
      <c r="T1072" s="932">
        <v>269229.27</v>
      </c>
      <c r="U1072" s="932">
        <v>471151.22</v>
      </c>
    </row>
    <row r="1073" spans="1:21" ht="14.4">
      <c r="A1073" s="931">
        <v>5</v>
      </c>
      <c r="B1073" s="931" t="s">
        <v>273</v>
      </c>
      <c r="C1073" s="931" t="s">
        <v>311</v>
      </c>
      <c r="D1073" s="931" t="s">
        <v>494</v>
      </c>
      <c r="E1073" s="931" t="s">
        <v>314</v>
      </c>
      <c r="F1073" s="931">
        <v>4</v>
      </c>
      <c r="G1073" s="931" t="s">
        <v>23</v>
      </c>
      <c r="H1073" s="932">
        <v>87465.47</v>
      </c>
      <c r="I1073" s="932">
        <v>139944.75</v>
      </c>
      <c r="J1073" s="932">
        <v>122451.65</v>
      </c>
      <c r="K1073" s="932">
        <v>195922.65</v>
      </c>
      <c r="L1073" s="932">
        <v>157437.84</v>
      </c>
      <c r="M1073" s="932">
        <v>251900.55</v>
      </c>
      <c r="N1073" s="932">
        <v>209917.12</v>
      </c>
      <c r="O1073" s="932">
        <v>335867.39</v>
      </c>
      <c r="P1073" s="932">
        <v>262396.40000000002</v>
      </c>
      <c r="Q1073" s="932">
        <v>419834.24</v>
      </c>
      <c r="R1073" s="932">
        <v>297382.58</v>
      </c>
      <c r="S1073" s="932">
        <v>475812.14</v>
      </c>
      <c r="T1073" s="932">
        <v>332368.77</v>
      </c>
      <c r="U1073" s="932">
        <v>531790.04</v>
      </c>
    </row>
    <row r="1074" spans="1:21" ht="14.4">
      <c r="A1074" s="931">
        <v>5</v>
      </c>
      <c r="B1074" s="931" t="s">
        <v>273</v>
      </c>
      <c r="C1074" s="931" t="s">
        <v>311</v>
      </c>
      <c r="D1074" s="931" t="s">
        <v>494</v>
      </c>
      <c r="E1074" s="931" t="s">
        <v>315</v>
      </c>
      <c r="F1074" s="931">
        <v>1</v>
      </c>
      <c r="G1074" s="931" t="s">
        <v>171</v>
      </c>
      <c r="H1074" s="932">
        <v>106060.5</v>
      </c>
      <c r="I1074" s="932">
        <v>185605.87</v>
      </c>
      <c r="J1074" s="932">
        <v>137306.09</v>
      </c>
      <c r="K1074" s="932">
        <v>240285.65</v>
      </c>
      <c r="L1074" s="932">
        <v>164353.47</v>
      </c>
      <c r="M1074" s="932">
        <v>287618.56</v>
      </c>
      <c r="N1074" s="932">
        <v>196039.5</v>
      </c>
      <c r="O1074" s="932">
        <v>343069.13</v>
      </c>
      <c r="P1074" s="932">
        <v>231089.9</v>
      </c>
      <c r="Q1074" s="932">
        <v>404407.33</v>
      </c>
      <c r="R1074" s="932">
        <v>253342.78</v>
      </c>
      <c r="S1074" s="932">
        <v>443349.86</v>
      </c>
      <c r="T1074" s="932">
        <v>274239.62</v>
      </c>
      <c r="U1074" s="932">
        <v>479919.34</v>
      </c>
    </row>
    <row r="1075" spans="1:21" ht="14.4">
      <c r="A1075" s="931">
        <v>5</v>
      </c>
      <c r="B1075" s="931" t="s">
        <v>273</v>
      </c>
      <c r="C1075" s="931" t="s">
        <v>311</v>
      </c>
      <c r="D1075" s="931" t="s">
        <v>494</v>
      </c>
      <c r="E1075" s="931" t="s">
        <v>315</v>
      </c>
      <c r="F1075" s="931">
        <v>2</v>
      </c>
      <c r="G1075" s="931" t="s">
        <v>21</v>
      </c>
      <c r="H1075" s="932">
        <v>90846.23</v>
      </c>
      <c r="I1075" s="932">
        <v>158980.9</v>
      </c>
      <c r="J1075" s="932">
        <v>118756.11</v>
      </c>
      <c r="K1075" s="932">
        <v>207823.19</v>
      </c>
      <c r="L1075" s="932">
        <v>144039.20000000001</v>
      </c>
      <c r="M1075" s="932">
        <v>252068.6</v>
      </c>
      <c r="N1075" s="932">
        <v>176028.53</v>
      </c>
      <c r="O1075" s="932">
        <v>308049.93</v>
      </c>
      <c r="P1075" s="932">
        <v>208940.2</v>
      </c>
      <c r="Q1075" s="932">
        <v>365645.35</v>
      </c>
      <c r="R1075" s="932">
        <v>229893.07</v>
      </c>
      <c r="S1075" s="932">
        <v>402312.88</v>
      </c>
      <c r="T1075" s="932">
        <v>249518.77</v>
      </c>
      <c r="U1075" s="932">
        <v>436657.84</v>
      </c>
    </row>
    <row r="1076" spans="1:21" ht="14.4">
      <c r="A1076" s="931">
        <v>5</v>
      </c>
      <c r="B1076" s="931" t="s">
        <v>273</v>
      </c>
      <c r="C1076" s="931" t="s">
        <v>311</v>
      </c>
      <c r="D1076" s="931" t="s">
        <v>494</v>
      </c>
      <c r="E1076" s="931" t="s">
        <v>315</v>
      </c>
      <c r="F1076" s="931">
        <v>3</v>
      </c>
      <c r="G1076" s="931" t="s">
        <v>46</v>
      </c>
      <c r="H1076" s="932">
        <v>79464.87</v>
      </c>
      <c r="I1076" s="932">
        <v>139063.51999999999</v>
      </c>
      <c r="J1076" s="932">
        <v>108400.82</v>
      </c>
      <c r="K1076" s="932">
        <v>189701.44</v>
      </c>
      <c r="L1076" s="932">
        <v>137122.49</v>
      </c>
      <c r="M1076" s="932">
        <v>239964.35</v>
      </c>
      <c r="N1076" s="932">
        <v>180588.22</v>
      </c>
      <c r="O1076" s="932">
        <v>316029.39</v>
      </c>
      <c r="P1076" s="932">
        <v>223757.26</v>
      </c>
      <c r="Q1076" s="932">
        <v>391575.21</v>
      </c>
      <c r="R1076" s="932">
        <v>252097.06</v>
      </c>
      <c r="S1076" s="932">
        <v>441169.85</v>
      </c>
      <c r="T1076" s="932">
        <v>280085.21000000002</v>
      </c>
      <c r="U1076" s="932">
        <v>490149.11</v>
      </c>
    </row>
    <row r="1077" spans="1:21" ht="14.4">
      <c r="A1077" s="931">
        <v>5</v>
      </c>
      <c r="B1077" s="931" t="s">
        <v>273</v>
      </c>
      <c r="C1077" s="931" t="s">
        <v>311</v>
      </c>
      <c r="D1077" s="931" t="s">
        <v>494</v>
      </c>
      <c r="E1077" s="931" t="s">
        <v>315</v>
      </c>
      <c r="F1077" s="931">
        <v>4</v>
      </c>
      <c r="G1077" s="931" t="s">
        <v>23</v>
      </c>
      <c r="H1077" s="932">
        <v>90419.47</v>
      </c>
      <c r="I1077" s="932">
        <v>144671.16</v>
      </c>
      <c r="J1077" s="932">
        <v>126587.26</v>
      </c>
      <c r="K1077" s="932">
        <v>202539.62</v>
      </c>
      <c r="L1077" s="932">
        <v>162755.04999999999</v>
      </c>
      <c r="M1077" s="932">
        <v>260408.09</v>
      </c>
      <c r="N1077" s="932">
        <v>217006.74</v>
      </c>
      <c r="O1077" s="932">
        <v>347210.78</v>
      </c>
      <c r="P1077" s="932">
        <v>271258.42</v>
      </c>
      <c r="Q1077" s="932">
        <v>434013.48</v>
      </c>
      <c r="R1077" s="932">
        <v>307426.21000000002</v>
      </c>
      <c r="S1077" s="932">
        <v>491881.94</v>
      </c>
      <c r="T1077" s="932">
        <v>343594</v>
      </c>
      <c r="U1077" s="932">
        <v>549750.41</v>
      </c>
    </row>
    <row r="1078" spans="1:21" ht="14.4">
      <c r="A1078" s="931">
        <v>5</v>
      </c>
      <c r="B1078" s="931" t="s">
        <v>273</v>
      </c>
      <c r="C1078" s="931" t="s">
        <v>311</v>
      </c>
      <c r="D1078" s="931" t="s">
        <v>494</v>
      </c>
      <c r="E1078" s="931" t="s">
        <v>1109</v>
      </c>
      <c r="F1078" s="931">
        <v>1</v>
      </c>
      <c r="G1078" s="931" t="s">
        <v>171</v>
      </c>
      <c r="H1078" s="932">
        <v>98680.73</v>
      </c>
      <c r="I1078" s="932">
        <v>172691.27</v>
      </c>
      <c r="J1078" s="932">
        <v>127802.89</v>
      </c>
      <c r="K1078" s="932">
        <v>223655.05</v>
      </c>
      <c r="L1078" s="932">
        <v>153012.57999999999</v>
      </c>
      <c r="M1078" s="932">
        <v>267772.01</v>
      </c>
      <c r="N1078" s="932">
        <v>182564.61</v>
      </c>
      <c r="O1078" s="932">
        <v>319488.06</v>
      </c>
      <c r="P1078" s="932">
        <v>215254.94</v>
      </c>
      <c r="Q1078" s="932">
        <v>376696.14</v>
      </c>
      <c r="R1078" s="932">
        <v>236009.76</v>
      </c>
      <c r="S1078" s="932">
        <v>413017.08</v>
      </c>
      <c r="T1078" s="932">
        <v>255520.26</v>
      </c>
      <c r="U1078" s="932">
        <v>447160.46</v>
      </c>
    </row>
    <row r="1079" spans="1:21" ht="14.4">
      <c r="A1079" s="931">
        <v>5</v>
      </c>
      <c r="B1079" s="931" t="s">
        <v>273</v>
      </c>
      <c r="C1079" s="931" t="s">
        <v>311</v>
      </c>
      <c r="D1079" s="931" t="s">
        <v>494</v>
      </c>
      <c r="E1079" s="931" t="s">
        <v>1109</v>
      </c>
      <c r="F1079" s="931">
        <v>2</v>
      </c>
      <c r="G1079" s="931" t="s">
        <v>21</v>
      </c>
      <c r="H1079" s="932">
        <v>84288.85</v>
      </c>
      <c r="I1079" s="932">
        <v>147505.49</v>
      </c>
      <c r="J1079" s="932">
        <v>110255.61</v>
      </c>
      <c r="K1079" s="932">
        <v>192947.32</v>
      </c>
      <c r="L1079" s="932">
        <v>133796.38</v>
      </c>
      <c r="M1079" s="932">
        <v>234143.67</v>
      </c>
      <c r="N1079" s="932">
        <v>163635.31</v>
      </c>
      <c r="O1079" s="932">
        <v>286361.8</v>
      </c>
      <c r="P1079" s="932">
        <v>194302.52</v>
      </c>
      <c r="Q1079" s="932">
        <v>340029.41</v>
      </c>
      <c r="R1079" s="932">
        <v>213827.61</v>
      </c>
      <c r="S1079" s="932">
        <v>374198.32</v>
      </c>
      <c r="T1079" s="932">
        <v>232135.67</v>
      </c>
      <c r="U1079" s="932">
        <v>406237.42</v>
      </c>
    </row>
    <row r="1080" spans="1:21" ht="14.4">
      <c r="A1080" s="931">
        <v>5</v>
      </c>
      <c r="B1080" s="931" t="s">
        <v>273</v>
      </c>
      <c r="C1080" s="931" t="s">
        <v>311</v>
      </c>
      <c r="D1080" s="931" t="s">
        <v>494</v>
      </c>
      <c r="E1080" s="931" t="s">
        <v>1109</v>
      </c>
      <c r="F1080" s="931">
        <v>3</v>
      </c>
      <c r="G1080" s="931" t="s">
        <v>46</v>
      </c>
      <c r="H1080" s="932">
        <v>73534.34</v>
      </c>
      <c r="I1080" s="932">
        <v>128685.09</v>
      </c>
      <c r="J1080" s="932">
        <v>100252.13</v>
      </c>
      <c r="K1080" s="932">
        <v>175441.23</v>
      </c>
      <c r="L1080" s="932">
        <v>126767.22</v>
      </c>
      <c r="M1080" s="932">
        <v>221842.64</v>
      </c>
      <c r="N1080" s="932">
        <v>166902.38</v>
      </c>
      <c r="O1080" s="932">
        <v>292079.17</v>
      </c>
      <c r="P1080" s="932">
        <v>206756.88</v>
      </c>
      <c r="Q1080" s="932">
        <v>361824.54</v>
      </c>
      <c r="R1080" s="932">
        <v>232910.74</v>
      </c>
      <c r="S1080" s="932">
        <v>407593.8</v>
      </c>
      <c r="T1080" s="932">
        <v>258731.97</v>
      </c>
      <c r="U1080" s="932">
        <v>452780.94</v>
      </c>
    </row>
    <row r="1081" spans="1:21" ht="14.4">
      <c r="A1081" s="931">
        <v>5</v>
      </c>
      <c r="B1081" s="931" t="s">
        <v>273</v>
      </c>
      <c r="C1081" s="931" t="s">
        <v>311</v>
      </c>
      <c r="D1081" s="931" t="s">
        <v>494</v>
      </c>
      <c r="E1081" s="931" t="s">
        <v>1109</v>
      </c>
      <c r="F1081" s="931">
        <v>4</v>
      </c>
      <c r="G1081" s="931" t="s">
        <v>23</v>
      </c>
      <c r="H1081" s="932">
        <v>84114.94</v>
      </c>
      <c r="I1081" s="932">
        <v>134583.91</v>
      </c>
      <c r="J1081" s="932">
        <v>117760.92</v>
      </c>
      <c r="K1081" s="932">
        <v>188417.47</v>
      </c>
      <c r="L1081" s="932">
        <v>151406.89000000001</v>
      </c>
      <c r="M1081" s="932">
        <v>242251.03</v>
      </c>
      <c r="N1081" s="932">
        <v>201875.86</v>
      </c>
      <c r="O1081" s="932">
        <v>323001.37</v>
      </c>
      <c r="P1081" s="932">
        <v>252344.82</v>
      </c>
      <c r="Q1081" s="932">
        <v>403751.72</v>
      </c>
      <c r="R1081" s="932">
        <v>285990.8</v>
      </c>
      <c r="S1081" s="932">
        <v>457585.28</v>
      </c>
      <c r="T1081" s="932">
        <v>319636.77</v>
      </c>
      <c r="U1081" s="932">
        <v>511418.84</v>
      </c>
    </row>
    <row r="1082" spans="1:21" ht="14.4">
      <c r="A1082" s="931">
        <v>5</v>
      </c>
      <c r="B1082" s="931" t="s">
        <v>273</v>
      </c>
      <c r="C1082" s="931" t="s">
        <v>311</v>
      </c>
      <c r="D1082" s="931" t="s">
        <v>494</v>
      </c>
      <c r="E1082" s="931" t="s">
        <v>1110</v>
      </c>
      <c r="F1082" s="931">
        <v>1</v>
      </c>
      <c r="G1082" s="931" t="s">
        <v>171</v>
      </c>
      <c r="H1082" s="932">
        <v>104104.41</v>
      </c>
      <c r="I1082" s="932">
        <v>182182.72</v>
      </c>
      <c r="J1082" s="932">
        <v>134745.72</v>
      </c>
      <c r="K1082" s="932">
        <v>235805.01</v>
      </c>
      <c r="L1082" s="932">
        <v>161269.78</v>
      </c>
      <c r="M1082" s="932">
        <v>282222.11</v>
      </c>
      <c r="N1082" s="932">
        <v>192332.32</v>
      </c>
      <c r="O1082" s="932">
        <v>336581.56</v>
      </c>
      <c r="P1082" s="932">
        <v>226692.74</v>
      </c>
      <c r="Q1082" s="932">
        <v>396712.29</v>
      </c>
      <c r="R1082" s="932">
        <v>248507.38</v>
      </c>
      <c r="S1082" s="932">
        <v>434887.91</v>
      </c>
      <c r="T1082" s="932">
        <v>268981.40000000002</v>
      </c>
      <c r="U1082" s="932">
        <v>470717.45</v>
      </c>
    </row>
    <row r="1083" spans="1:21" ht="14.4">
      <c r="A1083" s="931">
        <v>5</v>
      </c>
      <c r="B1083" s="931" t="s">
        <v>273</v>
      </c>
      <c r="C1083" s="931" t="s">
        <v>311</v>
      </c>
      <c r="D1083" s="931" t="s">
        <v>494</v>
      </c>
      <c r="E1083" s="931" t="s">
        <v>1110</v>
      </c>
      <c r="F1083" s="931">
        <v>2</v>
      </c>
      <c r="G1083" s="931" t="s">
        <v>21</v>
      </c>
      <c r="H1083" s="932">
        <v>89301.33</v>
      </c>
      <c r="I1083" s="932">
        <v>156277.34</v>
      </c>
      <c r="J1083" s="932">
        <v>116697.09</v>
      </c>
      <c r="K1083" s="932">
        <v>204219.91</v>
      </c>
      <c r="L1083" s="932">
        <v>141504.54</v>
      </c>
      <c r="M1083" s="932">
        <v>247632.95</v>
      </c>
      <c r="N1083" s="932">
        <v>172862.18</v>
      </c>
      <c r="O1083" s="932">
        <v>302508.82</v>
      </c>
      <c r="P1083" s="932">
        <v>205141.67</v>
      </c>
      <c r="Q1083" s="932">
        <v>358997.93</v>
      </c>
      <c r="R1083" s="932">
        <v>225691.45</v>
      </c>
      <c r="S1083" s="932">
        <v>394960.04</v>
      </c>
      <c r="T1083" s="932">
        <v>244928.68</v>
      </c>
      <c r="U1083" s="932">
        <v>428625.19</v>
      </c>
    </row>
    <row r="1084" spans="1:21" ht="14.4">
      <c r="A1084" s="931">
        <v>5</v>
      </c>
      <c r="B1084" s="931" t="s">
        <v>273</v>
      </c>
      <c r="C1084" s="931" t="s">
        <v>311</v>
      </c>
      <c r="D1084" s="931" t="s">
        <v>494</v>
      </c>
      <c r="E1084" s="931" t="s">
        <v>1110</v>
      </c>
      <c r="F1084" s="931">
        <v>3</v>
      </c>
      <c r="G1084" s="931" t="s">
        <v>46</v>
      </c>
      <c r="H1084" s="932">
        <v>78221.149999999994</v>
      </c>
      <c r="I1084" s="932">
        <v>136887.01</v>
      </c>
      <c r="J1084" s="932">
        <v>106736.63</v>
      </c>
      <c r="K1084" s="932">
        <v>186789.11</v>
      </c>
      <c r="L1084" s="932">
        <v>135043.63</v>
      </c>
      <c r="M1084" s="932">
        <v>236326.35</v>
      </c>
      <c r="N1084" s="932">
        <v>177877</v>
      </c>
      <c r="O1084" s="932">
        <v>311284.76</v>
      </c>
      <c r="P1084" s="932">
        <v>220421.69</v>
      </c>
      <c r="Q1084" s="932">
        <v>385737.97</v>
      </c>
      <c r="R1084" s="932">
        <v>248357.14</v>
      </c>
      <c r="S1084" s="932">
        <v>434625</v>
      </c>
      <c r="T1084" s="932">
        <v>275950.45</v>
      </c>
      <c r="U1084" s="932">
        <v>482913.28000000003</v>
      </c>
    </row>
    <row r="1085" spans="1:21" ht="14.4">
      <c r="A1085" s="931">
        <v>5</v>
      </c>
      <c r="B1085" s="931" t="s">
        <v>273</v>
      </c>
      <c r="C1085" s="931" t="s">
        <v>311</v>
      </c>
      <c r="D1085" s="931" t="s">
        <v>494</v>
      </c>
      <c r="E1085" s="931" t="s">
        <v>1110</v>
      </c>
      <c r="F1085" s="931">
        <v>4</v>
      </c>
      <c r="G1085" s="931" t="s">
        <v>23</v>
      </c>
      <c r="H1085" s="932">
        <v>88759.08</v>
      </c>
      <c r="I1085" s="932">
        <v>142014.54</v>
      </c>
      <c r="J1085" s="932">
        <v>124262.72</v>
      </c>
      <c r="K1085" s="932">
        <v>198820.35</v>
      </c>
      <c r="L1085" s="932">
        <v>159766.35</v>
      </c>
      <c r="M1085" s="932">
        <v>255626.17</v>
      </c>
      <c r="N1085" s="932">
        <v>213021.8</v>
      </c>
      <c r="O1085" s="932">
        <v>340834.89</v>
      </c>
      <c r="P1085" s="932">
        <v>266277.25</v>
      </c>
      <c r="Q1085" s="932">
        <v>426043.61</v>
      </c>
      <c r="R1085" s="932">
        <v>301780.89</v>
      </c>
      <c r="S1085" s="932">
        <v>482849.43</v>
      </c>
      <c r="T1085" s="932">
        <v>337284.52</v>
      </c>
      <c r="U1085" s="932">
        <v>539655.24</v>
      </c>
    </row>
    <row r="1086" spans="1:21" ht="14.4">
      <c r="A1086" s="931">
        <v>5</v>
      </c>
      <c r="B1086" s="931" t="s">
        <v>273</v>
      </c>
      <c r="C1086" s="931" t="s">
        <v>311</v>
      </c>
      <c r="D1086" s="931" t="s">
        <v>494</v>
      </c>
      <c r="E1086" s="931" t="s">
        <v>316</v>
      </c>
      <c r="F1086" s="931">
        <v>1</v>
      </c>
      <c r="G1086" s="931" t="s">
        <v>171</v>
      </c>
      <c r="H1086" s="932">
        <v>98680.73</v>
      </c>
      <c r="I1086" s="932">
        <v>172691.27</v>
      </c>
      <c r="J1086" s="932">
        <v>127802.89</v>
      </c>
      <c r="K1086" s="932">
        <v>223655.05</v>
      </c>
      <c r="L1086" s="932">
        <v>153012.57999999999</v>
      </c>
      <c r="M1086" s="932">
        <v>267772.01</v>
      </c>
      <c r="N1086" s="932">
        <v>182564.61</v>
      </c>
      <c r="O1086" s="932">
        <v>319488.06</v>
      </c>
      <c r="P1086" s="932">
        <v>215254.94</v>
      </c>
      <c r="Q1086" s="932">
        <v>376696.14</v>
      </c>
      <c r="R1086" s="932">
        <v>236009.76</v>
      </c>
      <c r="S1086" s="932">
        <v>413017.08</v>
      </c>
      <c r="T1086" s="932">
        <v>255520.26</v>
      </c>
      <c r="U1086" s="932">
        <v>447160.46</v>
      </c>
    </row>
    <row r="1087" spans="1:21" ht="14.4">
      <c r="A1087" s="931">
        <v>5</v>
      </c>
      <c r="B1087" s="931" t="s">
        <v>273</v>
      </c>
      <c r="C1087" s="931" t="s">
        <v>311</v>
      </c>
      <c r="D1087" s="931" t="s">
        <v>494</v>
      </c>
      <c r="E1087" s="931" t="s">
        <v>316</v>
      </c>
      <c r="F1087" s="931">
        <v>2</v>
      </c>
      <c r="G1087" s="931" t="s">
        <v>21</v>
      </c>
      <c r="H1087" s="932">
        <v>84288.85</v>
      </c>
      <c r="I1087" s="932">
        <v>147505.49</v>
      </c>
      <c r="J1087" s="932">
        <v>110255.61</v>
      </c>
      <c r="K1087" s="932">
        <v>192947.32</v>
      </c>
      <c r="L1087" s="932">
        <v>133796.38</v>
      </c>
      <c r="M1087" s="932">
        <v>234143.67</v>
      </c>
      <c r="N1087" s="932">
        <v>163635.31</v>
      </c>
      <c r="O1087" s="932">
        <v>286361.8</v>
      </c>
      <c r="P1087" s="932">
        <v>194302.52</v>
      </c>
      <c r="Q1087" s="932">
        <v>340029.41</v>
      </c>
      <c r="R1087" s="932">
        <v>213827.61</v>
      </c>
      <c r="S1087" s="932">
        <v>374198.32</v>
      </c>
      <c r="T1087" s="932">
        <v>232135.67</v>
      </c>
      <c r="U1087" s="932">
        <v>406237.42</v>
      </c>
    </row>
    <row r="1088" spans="1:21" ht="14.4">
      <c r="A1088" s="931">
        <v>5</v>
      </c>
      <c r="B1088" s="931" t="s">
        <v>273</v>
      </c>
      <c r="C1088" s="931" t="s">
        <v>311</v>
      </c>
      <c r="D1088" s="931" t="s">
        <v>494</v>
      </c>
      <c r="E1088" s="931" t="s">
        <v>316</v>
      </c>
      <c r="F1088" s="931">
        <v>3</v>
      </c>
      <c r="G1088" s="931" t="s">
        <v>46</v>
      </c>
      <c r="H1088" s="932">
        <v>73534.34</v>
      </c>
      <c r="I1088" s="932">
        <v>128685.09</v>
      </c>
      <c r="J1088" s="932">
        <v>100252.13</v>
      </c>
      <c r="K1088" s="932">
        <v>175441.23</v>
      </c>
      <c r="L1088" s="932">
        <v>126767.22</v>
      </c>
      <c r="M1088" s="932">
        <v>221842.64</v>
      </c>
      <c r="N1088" s="932">
        <v>166902.38</v>
      </c>
      <c r="O1088" s="932">
        <v>292079.17</v>
      </c>
      <c r="P1088" s="932">
        <v>206756.88</v>
      </c>
      <c r="Q1088" s="932">
        <v>361824.54</v>
      </c>
      <c r="R1088" s="932">
        <v>232910.74</v>
      </c>
      <c r="S1088" s="932">
        <v>407593.8</v>
      </c>
      <c r="T1088" s="932">
        <v>258731.97</v>
      </c>
      <c r="U1088" s="932">
        <v>452780.94</v>
      </c>
    </row>
    <row r="1089" spans="1:21" ht="14.4">
      <c r="A1089" s="931">
        <v>5</v>
      </c>
      <c r="B1089" s="931" t="s">
        <v>273</v>
      </c>
      <c r="C1089" s="931" t="s">
        <v>311</v>
      </c>
      <c r="D1089" s="931" t="s">
        <v>494</v>
      </c>
      <c r="E1089" s="931" t="s">
        <v>316</v>
      </c>
      <c r="F1089" s="931">
        <v>4</v>
      </c>
      <c r="G1089" s="931" t="s">
        <v>23</v>
      </c>
      <c r="H1089" s="932">
        <v>84114.94</v>
      </c>
      <c r="I1089" s="932">
        <v>134583.91</v>
      </c>
      <c r="J1089" s="932">
        <v>117760.92</v>
      </c>
      <c r="K1089" s="932">
        <v>188417.47</v>
      </c>
      <c r="L1089" s="932">
        <v>151406.89000000001</v>
      </c>
      <c r="M1089" s="932">
        <v>242251.03</v>
      </c>
      <c r="N1089" s="932">
        <v>201875.86</v>
      </c>
      <c r="O1089" s="932">
        <v>323001.37</v>
      </c>
      <c r="P1089" s="932">
        <v>252344.82</v>
      </c>
      <c r="Q1089" s="932">
        <v>403751.72</v>
      </c>
      <c r="R1089" s="932">
        <v>285990.8</v>
      </c>
      <c r="S1089" s="932">
        <v>457585.28</v>
      </c>
      <c r="T1089" s="932">
        <v>319636.77</v>
      </c>
      <c r="U1089" s="932">
        <v>511418.84</v>
      </c>
    </row>
    <row r="1090" spans="1:21" ht="14.4">
      <c r="A1090" s="931">
        <v>5</v>
      </c>
      <c r="B1090" s="931" t="s">
        <v>273</v>
      </c>
      <c r="C1090" s="931" t="s">
        <v>311</v>
      </c>
      <c r="D1090" s="931" t="s">
        <v>494</v>
      </c>
      <c r="E1090" s="931" t="s">
        <v>317</v>
      </c>
      <c r="F1090" s="931">
        <v>1</v>
      </c>
      <c r="G1090" s="931" t="s">
        <v>171</v>
      </c>
      <c r="H1090" s="932">
        <v>99176.1</v>
      </c>
      <c r="I1090" s="932">
        <v>173558.17</v>
      </c>
      <c r="J1090" s="932">
        <v>128428.96</v>
      </c>
      <c r="K1090" s="932">
        <v>224750.68</v>
      </c>
      <c r="L1090" s="932">
        <v>153751.65</v>
      </c>
      <c r="M1090" s="932">
        <v>269065.40000000002</v>
      </c>
      <c r="N1090" s="932">
        <v>183430.39999999999</v>
      </c>
      <c r="O1090" s="932">
        <v>321003.2</v>
      </c>
      <c r="P1090" s="932">
        <v>216260.75</v>
      </c>
      <c r="Q1090" s="932">
        <v>378456.31</v>
      </c>
      <c r="R1090" s="932">
        <v>237104.37</v>
      </c>
      <c r="S1090" s="932">
        <v>414932.64</v>
      </c>
      <c r="T1090" s="932">
        <v>256692.11</v>
      </c>
      <c r="U1090" s="932">
        <v>449211.2</v>
      </c>
    </row>
    <row r="1091" spans="1:21" ht="14.4">
      <c r="A1091" s="931">
        <v>5</v>
      </c>
      <c r="B1091" s="931" t="s">
        <v>273</v>
      </c>
      <c r="C1091" s="931" t="s">
        <v>311</v>
      </c>
      <c r="D1091" s="931" t="s">
        <v>494</v>
      </c>
      <c r="E1091" s="931" t="s">
        <v>317</v>
      </c>
      <c r="F1091" s="931">
        <v>2</v>
      </c>
      <c r="G1091" s="931" t="s">
        <v>21</v>
      </c>
      <c r="H1091" s="932">
        <v>84784.22</v>
      </c>
      <c r="I1091" s="932">
        <v>148372.39000000001</v>
      </c>
      <c r="J1091" s="932">
        <v>110881.68</v>
      </c>
      <c r="K1091" s="932">
        <v>194042.94</v>
      </c>
      <c r="L1091" s="932">
        <v>134535.46</v>
      </c>
      <c r="M1091" s="932">
        <v>235437.05</v>
      </c>
      <c r="N1091" s="932">
        <v>164501.10999999999</v>
      </c>
      <c r="O1091" s="932">
        <v>287876.93</v>
      </c>
      <c r="P1091" s="932">
        <v>195308.33</v>
      </c>
      <c r="Q1091" s="932">
        <v>341789.57</v>
      </c>
      <c r="R1091" s="932">
        <v>214922.22</v>
      </c>
      <c r="S1091" s="932">
        <v>376113.88</v>
      </c>
      <c r="T1091" s="932">
        <v>233307.51999999999</v>
      </c>
      <c r="U1091" s="932">
        <v>408288.16</v>
      </c>
    </row>
    <row r="1092" spans="1:21" ht="14.4">
      <c r="A1092" s="931">
        <v>5</v>
      </c>
      <c r="B1092" s="931" t="s">
        <v>273</v>
      </c>
      <c r="C1092" s="931" t="s">
        <v>311</v>
      </c>
      <c r="D1092" s="931" t="s">
        <v>494</v>
      </c>
      <c r="E1092" s="931" t="s">
        <v>317</v>
      </c>
      <c r="F1092" s="931">
        <v>3</v>
      </c>
      <c r="G1092" s="931" t="s">
        <v>46</v>
      </c>
      <c r="H1092" s="932">
        <v>74026.210000000006</v>
      </c>
      <c r="I1092" s="932">
        <v>129545.87</v>
      </c>
      <c r="J1092" s="932">
        <v>100940.75</v>
      </c>
      <c r="K1092" s="932">
        <v>176646.32</v>
      </c>
      <c r="L1092" s="932">
        <v>127652.59</v>
      </c>
      <c r="M1092" s="932">
        <v>223392.03</v>
      </c>
      <c r="N1092" s="932">
        <v>168082.87</v>
      </c>
      <c r="O1092" s="932">
        <v>294145.03000000003</v>
      </c>
      <c r="P1092" s="932">
        <v>208232.49</v>
      </c>
      <c r="Q1092" s="932">
        <v>364406.86</v>
      </c>
      <c r="R1092" s="932">
        <v>234583.11</v>
      </c>
      <c r="S1092" s="932">
        <v>410520.43</v>
      </c>
      <c r="T1092" s="932">
        <v>260601.08</v>
      </c>
      <c r="U1092" s="932">
        <v>456051.89</v>
      </c>
    </row>
    <row r="1093" spans="1:21" ht="14.4">
      <c r="A1093" s="931">
        <v>5</v>
      </c>
      <c r="B1093" s="931" t="s">
        <v>273</v>
      </c>
      <c r="C1093" s="931" t="s">
        <v>311</v>
      </c>
      <c r="D1093" s="931" t="s">
        <v>494</v>
      </c>
      <c r="E1093" s="931" t="s">
        <v>317</v>
      </c>
      <c r="F1093" s="931">
        <v>4</v>
      </c>
      <c r="G1093" s="931" t="s">
        <v>23</v>
      </c>
      <c r="H1093" s="932">
        <v>84541.19</v>
      </c>
      <c r="I1093" s="932">
        <v>135265.91</v>
      </c>
      <c r="J1093" s="932">
        <v>118357.67</v>
      </c>
      <c r="K1093" s="932">
        <v>189372.27</v>
      </c>
      <c r="L1093" s="932">
        <v>152174.15</v>
      </c>
      <c r="M1093" s="932">
        <v>243478.64</v>
      </c>
      <c r="N1093" s="932">
        <v>202898.86</v>
      </c>
      <c r="O1093" s="932">
        <v>324638.18</v>
      </c>
      <c r="P1093" s="932">
        <v>253623.58</v>
      </c>
      <c r="Q1093" s="932">
        <v>405797.73</v>
      </c>
      <c r="R1093" s="932">
        <v>287440.05</v>
      </c>
      <c r="S1093" s="932">
        <v>459904.09</v>
      </c>
      <c r="T1093" s="932">
        <v>321256.53000000003</v>
      </c>
      <c r="U1093" s="932">
        <v>514010.46</v>
      </c>
    </row>
    <row r="1094" spans="1:21" ht="14.4">
      <c r="A1094" s="931">
        <v>6</v>
      </c>
      <c r="B1094" s="931" t="s">
        <v>318</v>
      </c>
      <c r="C1094" s="931" t="s">
        <v>319</v>
      </c>
      <c r="D1094" s="931" t="s">
        <v>495</v>
      </c>
      <c r="E1094" s="931" t="s">
        <v>258</v>
      </c>
      <c r="F1094" s="931">
        <v>1</v>
      </c>
      <c r="G1094" s="931" t="s">
        <v>171</v>
      </c>
      <c r="H1094" s="932">
        <v>81452.800000000003</v>
      </c>
      <c r="I1094" s="932">
        <v>142542.39999999999</v>
      </c>
      <c r="J1094" s="932">
        <v>105647.47</v>
      </c>
      <c r="K1094" s="932">
        <v>184883.07</v>
      </c>
      <c r="L1094" s="932">
        <v>126593</v>
      </c>
      <c r="M1094" s="932">
        <v>221537.74</v>
      </c>
      <c r="N1094" s="932">
        <v>151204.54999999999</v>
      </c>
      <c r="O1094" s="932">
        <v>264607.96000000002</v>
      </c>
      <c r="P1094" s="932">
        <v>178431.35999999999</v>
      </c>
      <c r="Q1094" s="932">
        <v>312254.89</v>
      </c>
      <c r="R1094" s="932">
        <v>195718.42</v>
      </c>
      <c r="S1094" s="932">
        <v>342507.23</v>
      </c>
      <c r="T1094" s="932">
        <v>212032.07</v>
      </c>
      <c r="U1094" s="932">
        <v>371056.12</v>
      </c>
    </row>
    <row r="1095" spans="1:21" ht="14.4">
      <c r="A1095" s="931">
        <v>6</v>
      </c>
      <c r="B1095" s="931" t="s">
        <v>318</v>
      </c>
      <c r="C1095" s="931" t="s">
        <v>319</v>
      </c>
      <c r="D1095" s="931" t="s">
        <v>495</v>
      </c>
      <c r="E1095" s="931" t="s">
        <v>258</v>
      </c>
      <c r="F1095" s="931">
        <v>2</v>
      </c>
      <c r="G1095" s="931" t="s">
        <v>21</v>
      </c>
      <c r="H1095" s="932">
        <v>68842.78</v>
      </c>
      <c r="I1095" s="932">
        <v>120474.86</v>
      </c>
      <c r="J1095" s="932">
        <v>90272.71</v>
      </c>
      <c r="K1095" s="932">
        <v>157977.24</v>
      </c>
      <c r="L1095" s="932">
        <v>109755.95</v>
      </c>
      <c r="M1095" s="932">
        <v>192072.91</v>
      </c>
      <c r="N1095" s="932">
        <v>134618.88</v>
      </c>
      <c r="O1095" s="932">
        <v>235583.04</v>
      </c>
      <c r="P1095" s="932">
        <v>160073.04999999999</v>
      </c>
      <c r="Q1095" s="932">
        <v>280127.84000000003</v>
      </c>
      <c r="R1095" s="932">
        <v>176282.63</v>
      </c>
      <c r="S1095" s="932">
        <v>308494.59000000003</v>
      </c>
      <c r="T1095" s="932">
        <v>191542.71</v>
      </c>
      <c r="U1095" s="932">
        <v>335199.74</v>
      </c>
    </row>
    <row r="1096" spans="1:21" ht="14.4">
      <c r="A1096" s="931">
        <v>6</v>
      </c>
      <c r="B1096" s="931" t="s">
        <v>318</v>
      </c>
      <c r="C1096" s="931" t="s">
        <v>319</v>
      </c>
      <c r="D1096" s="931" t="s">
        <v>495</v>
      </c>
      <c r="E1096" s="931" t="s">
        <v>258</v>
      </c>
      <c r="F1096" s="931">
        <v>3</v>
      </c>
      <c r="G1096" s="931" t="s">
        <v>46</v>
      </c>
      <c r="H1096" s="932">
        <v>59455.19</v>
      </c>
      <c r="I1096" s="932">
        <v>104046.58</v>
      </c>
      <c r="J1096" s="932">
        <v>80875.11</v>
      </c>
      <c r="K1096" s="932">
        <v>141531.44</v>
      </c>
      <c r="L1096" s="932">
        <v>102117.42</v>
      </c>
      <c r="M1096" s="932">
        <v>178705.48</v>
      </c>
      <c r="N1096" s="932">
        <v>134298.51999999999</v>
      </c>
      <c r="O1096" s="932">
        <v>235022.41</v>
      </c>
      <c r="P1096" s="932">
        <v>166233.71</v>
      </c>
      <c r="Q1096" s="932">
        <v>290909</v>
      </c>
      <c r="R1096" s="932">
        <v>187159.52</v>
      </c>
      <c r="S1096" s="932">
        <v>327529.15999999997</v>
      </c>
      <c r="T1096" s="932">
        <v>207793.87</v>
      </c>
      <c r="U1096" s="932">
        <v>363639.28</v>
      </c>
    </row>
    <row r="1097" spans="1:21" ht="14.4">
      <c r="A1097" s="931">
        <v>6</v>
      </c>
      <c r="B1097" s="931" t="s">
        <v>318</v>
      </c>
      <c r="C1097" s="931" t="s">
        <v>319</v>
      </c>
      <c r="D1097" s="931" t="s">
        <v>495</v>
      </c>
      <c r="E1097" s="931" t="s">
        <v>258</v>
      </c>
      <c r="F1097" s="931">
        <v>4</v>
      </c>
      <c r="G1097" s="931" t="s">
        <v>23</v>
      </c>
      <c r="H1097" s="932">
        <v>69389.5</v>
      </c>
      <c r="I1097" s="932">
        <v>111023.2</v>
      </c>
      <c r="J1097" s="932">
        <v>97145.3</v>
      </c>
      <c r="K1097" s="932">
        <v>155432.48000000001</v>
      </c>
      <c r="L1097" s="932">
        <v>124901.1</v>
      </c>
      <c r="M1097" s="932">
        <v>199841.76</v>
      </c>
      <c r="N1097" s="932">
        <v>166534.79999999999</v>
      </c>
      <c r="O1097" s="932">
        <v>266455.67999999999</v>
      </c>
      <c r="P1097" s="932">
        <v>208168.5</v>
      </c>
      <c r="Q1097" s="932">
        <v>333069.59999999998</v>
      </c>
      <c r="R1097" s="932">
        <v>235924.29</v>
      </c>
      <c r="S1097" s="932">
        <v>377478.88</v>
      </c>
      <c r="T1097" s="932">
        <v>263680.09000000003</v>
      </c>
      <c r="U1097" s="932">
        <v>421888.16</v>
      </c>
    </row>
    <row r="1098" spans="1:21" ht="14.4">
      <c r="A1098" s="931">
        <v>6</v>
      </c>
      <c r="B1098" s="931" t="s">
        <v>318</v>
      </c>
      <c r="C1098" s="931" t="s">
        <v>319</v>
      </c>
      <c r="D1098" s="931" t="s">
        <v>495</v>
      </c>
      <c r="E1098" s="931" t="s">
        <v>320</v>
      </c>
      <c r="F1098" s="931">
        <v>1</v>
      </c>
      <c r="G1098" s="931" t="s">
        <v>171</v>
      </c>
      <c r="H1098" s="932">
        <v>82007.41</v>
      </c>
      <c r="I1098" s="932">
        <v>143512.98000000001</v>
      </c>
      <c r="J1098" s="932">
        <v>106142.63</v>
      </c>
      <c r="K1098" s="932">
        <v>185749.59</v>
      </c>
      <c r="L1098" s="932">
        <v>127034.78</v>
      </c>
      <c r="M1098" s="932">
        <v>222310.86</v>
      </c>
      <c r="N1098" s="932">
        <v>151500.92000000001</v>
      </c>
      <c r="O1098" s="932">
        <v>265126.62</v>
      </c>
      <c r="P1098" s="932">
        <v>178564.59</v>
      </c>
      <c r="Q1098" s="932">
        <v>312488.03000000003</v>
      </c>
      <c r="R1098" s="932">
        <v>195746.67</v>
      </c>
      <c r="S1098" s="932">
        <v>342556.68</v>
      </c>
      <c r="T1098" s="932">
        <v>211871.93</v>
      </c>
      <c r="U1098" s="932">
        <v>370775.88</v>
      </c>
    </row>
    <row r="1099" spans="1:21" ht="14.4">
      <c r="A1099" s="931">
        <v>6</v>
      </c>
      <c r="B1099" s="931" t="s">
        <v>318</v>
      </c>
      <c r="C1099" s="931" t="s">
        <v>319</v>
      </c>
      <c r="D1099" s="931" t="s">
        <v>495</v>
      </c>
      <c r="E1099" s="931" t="s">
        <v>320</v>
      </c>
      <c r="F1099" s="931">
        <v>2</v>
      </c>
      <c r="G1099" s="931" t="s">
        <v>21</v>
      </c>
      <c r="H1099" s="932">
        <v>70356.850000000006</v>
      </c>
      <c r="I1099" s="932">
        <v>123124.48</v>
      </c>
      <c r="J1099" s="932">
        <v>91937.68</v>
      </c>
      <c r="K1099" s="932">
        <v>160890.95000000001</v>
      </c>
      <c r="L1099" s="932">
        <v>111478.81</v>
      </c>
      <c r="M1099" s="932">
        <v>195087.92</v>
      </c>
      <c r="N1099" s="932">
        <v>136177.21</v>
      </c>
      <c r="O1099" s="932">
        <v>238310.11</v>
      </c>
      <c r="P1099" s="932">
        <v>161603.1</v>
      </c>
      <c r="Q1099" s="932">
        <v>282805.43</v>
      </c>
      <c r="R1099" s="932">
        <v>177789.69</v>
      </c>
      <c r="S1099" s="932">
        <v>311131.96000000002</v>
      </c>
      <c r="T1099" s="932">
        <v>192941.55</v>
      </c>
      <c r="U1099" s="932">
        <v>337647.71</v>
      </c>
    </row>
    <row r="1100" spans="1:21" ht="14.4">
      <c r="A1100" s="931">
        <v>6</v>
      </c>
      <c r="B1100" s="931" t="s">
        <v>318</v>
      </c>
      <c r="C1100" s="931" t="s">
        <v>319</v>
      </c>
      <c r="D1100" s="931" t="s">
        <v>495</v>
      </c>
      <c r="E1100" s="931" t="s">
        <v>320</v>
      </c>
      <c r="F1100" s="931">
        <v>3</v>
      </c>
      <c r="G1100" s="931" t="s">
        <v>46</v>
      </c>
      <c r="H1100" s="932">
        <v>61635.81</v>
      </c>
      <c r="I1100" s="932">
        <v>107862.67</v>
      </c>
      <c r="J1100" s="932">
        <v>84107.7</v>
      </c>
      <c r="K1100" s="932">
        <v>147188.48000000001</v>
      </c>
      <c r="L1100" s="932">
        <v>106415.5</v>
      </c>
      <c r="M1100" s="932">
        <v>186227.13</v>
      </c>
      <c r="N1100" s="932">
        <v>140170.68</v>
      </c>
      <c r="O1100" s="932">
        <v>245298.69</v>
      </c>
      <c r="P1100" s="932">
        <v>173698.65</v>
      </c>
      <c r="Q1100" s="932">
        <v>303972.64</v>
      </c>
      <c r="R1100" s="932">
        <v>195714.03</v>
      </c>
      <c r="S1100" s="932">
        <v>342499.55</v>
      </c>
      <c r="T1100" s="932">
        <v>217460.13</v>
      </c>
      <c r="U1100" s="932">
        <v>380555.22</v>
      </c>
    </row>
    <row r="1101" spans="1:21" ht="14.4">
      <c r="A1101" s="931">
        <v>6</v>
      </c>
      <c r="B1101" s="931" t="s">
        <v>318</v>
      </c>
      <c r="C1101" s="931" t="s">
        <v>319</v>
      </c>
      <c r="D1101" s="931" t="s">
        <v>495</v>
      </c>
      <c r="E1101" s="931" t="s">
        <v>320</v>
      </c>
      <c r="F1101" s="931">
        <v>4</v>
      </c>
      <c r="G1101" s="931" t="s">
        <v>23</v>
      </c>
      <c r="H1101" s="932">
        <v>69919.839999999997</v>
      </c>
      <c r="I1101" s="932">
        <v>111871.74</v>
      </c>
      <c r="J1101" s="932">
        <v>97887.77</v>
      </c>
      <c r="K1101" s="932">
        <v>156620.43</v>
      </c>
      <c r="L1101" s="932">
        <v>125855.7</v>
      </c>
      <c r="M1101" s="932">
        <v>201369.13</v>
      </c>
      <c r="N1101" s="932">
        <v>167807.6</v>
      </c>
      <c r="O1101" s="932">
        <v>268492.17</v>
      </c>
      <c r="P1101" s="932">
        <v>209759.51</v>
      </c>
      <c r="Q1101" s="932">
        <v>335615.21</v>
      </c>
      <c r="R1101" s="932">
        <v>237727.44</v>
      </c>
      <c r="S1101" s="932">
        <v>380363.91</v>
      </c>
      <c r="T1101" s="932">
        <v>265695.37</v>
      </c>
      <c r="U1101" s="932">
        <v>425112.61</v>
      </c>
    </row>
    <row r="1102" spans="1:21" ht="14.4">
      <c r="A1102" s="931">
        <v>6</v>
      </c>
      <c r="B1102" s="931" t="s">
        <v>318</v>
      </c>
      <c r="C1102" s="931" t="s">
        <v>319</v>
      </c>
      <c r="D1102" s="931" t="s">
        <v>495</v>
      </c>
      <c r="E1102" s="931" t="s">
        <v>1111</v>
      </c>
      <c r="F1102" s="931">
        <v>1</v>
      </c>
      <c r="G1102" s="931" t="s">
        <v>171</v>
      </c>
      <c r="H1102" s="932">
        <v>78531.360000000001</v>
      </c>
      <c r="I1102" s="932">
        <v>137429.88</v>
      </c>
      <c r="J1102" s="932">
        <v>101778.87</v>
      </c>
      <c r="K1102" s="932">
        <v>178113.01</v>
      </c>
      <c r="L1102" s="932">
        <v>121903.75</v>
      </c>
      <c r="M1102" s="932">
        <v>213331.57</v>
      </c>
      <c r="N1102" s="932">
        <v>145521.75</v>
      </c>
      <c r="O1102" s="932">
        <v>254663.07</v>
      </c>
      <c r="P1102" s="932">
        <v>171648.63</v>
      </c>
      <c r="Q1102" s="932">
        <v>300385.09999999998</v>
      </c>
      <c r="R1102" s="932">
        <v>188236.81</v>
      </c>
      <c r="S1102" s="932">
        <v>329414.40999999997</v>
      </c>
      <c r="T1102" s="932">
        <v>203859.31</v>
      </c>
      <c r="U1102" s="932">
        <v>356753.79</v>
      </c>
    </row>
    <row r="1103" spans="1:21" ht="14.4">
      <c r="A1103" s="931">
        <v>6</v>
      </c>
      <c r="B1103" s="931" t="s">
        <v>318</v>
      </c>
      <c r="C1103" s="931" t="s">
        <v>319</v>
      </c>
      <c r="D1103" s="931" t="s">
        <v>495</v>
      </c>
      <c r="E1103" s="931" t="s">
        <v>1111</v>
      </c>
      <c r="F1103" s="931">
        <v>2</v>
      </c>
      <c r="G1103" s="931" t="s">
        <v>21</v>
      </c>
      <c r="H1103" s="932">
        <v>66743.73</v>
      </c>
      <c r="I1103" s="932">
        <v>116801.53</v>
      </c>
      <c r="J1103" s="932">
        <v>87406.81</v>
      </c>
      <c r="K1103" s="932">
        <v>152961.91</v>
      </c>
      <c r="L1103" s="932">
        <v>106164.77</v>
      </c>
      <c r="M1103" s="932">
        <v>185788.35</v>
      </c>
      <c r="N1103" s="932">
        <v>130017.76</v>
      </c>
      <c r="O1103" s="932">
        <v>227531.08</v>
      </c>
      <c r="P1103" s="932">
        <v>154487.59</v>
      </c>
      <c r="Q1103" s="932">
        <v>270353.28999999998</v>
      </c>
      <c r="R1103" s="932">
        <v>170068.57</v>
      </c>
      <c r="S1103" s="932">
        <v>297619.99</v>
      </c>
      <c r="T1103" s="932">
        <v>184706.21</v>
      </c>
      <c r="U1103" s="932">
        <v>323235.87</v>
      </c>
    </row>
    <row r="1104" spans="1:21" ht="14.4">
      <c r="A1104" s="931">
        <v>6</v>
      </c>
      <c r="B1104" s="931" t="s">
        <v>318</v>
      </c>
      <c r="C1104" s="931" t="s">
        <v>319</v>
      </c>
      <c r="D1104" s="931" t="s">
        <v>495</v>
      </c>
      <c r="E1104" s="931" t="s">
        <v>1111</v>
      </c>
      <c r="F1104" s="931">
        <v>3</v>
      </c>
      <c r="G1104" s="931" t="s">
        <v>46</v>
      </c>
      <c r="H1104" s="932">
        <v>57951.48</v>
      </c>
      <c r="I1104" s="932">
        <v>101415.09</v>
      </c>
      <c r="J1104" s="932">
        <v>78923.960000000006</v>
      </c>
      <c r="K1104" s="932">
        <v>138116.94</v>
      </c>
      <c r="L1104" s="932">
        <v>99730.43</v>
      </c>
      <c r="M1104" s="932">
        <v>174528.25</v>
      </c>
      <c r="N1104" s="932">
        <v>131237.04999999999</v>
      </c>
      <c r="O1104" s="932">
        <v>229664.83</v>
      </c>
      <c r="P1104" s="932">
        <v>162513.79</v>
      </c>
      <c r="Q1104" s="932">
        <v>284399.13</v>
      </c>
      <c r="R1104" s="932">
        <v>183024.39</v>
      </c>
      <c r="S1104" s="932">
        <v>320292.68</v>
      </c>
      <c r="T1104" s="932">
        <v>203262.54</v>
      </c>
      <c r="U1104" s="932">
        <v>355709.45</v>
      </c>
    </row>
    <row r="1105" spans="1:21" ht="14.4">
      <c r="A1105" s="931">
        <v>6</v>
      </c>
      <c r="B1105" s="931" t="s">
        <v>318</v>
      </c>
      <c r="C1105" s="931" t="s">
        <v>319</v>
      </c>
      <c r="D1105" s="931" t="s">
        <v>495</v>
      </c>
      <c r="E1105" s="931" t="s">
        <v>1111</v>
      </c>
      <c r="F1105" s="931">
        <v>4</v>
      </c>
      <c r="G1105" s="931" t="s">
        <v>23</v>
      </c>
      <c r="H1105" s="932">
        <v>66921.22</v>
      </c>
      <c r="I1105" s="932">
        <v>107073.95</v>
      </c>
      <c r="J1105" s="932">
        <v>93689.7</v>
      </c>
      <c r="K1105" s="932">
        <v>149903.53</v>
      </c>
      <c r="L1105" s="932">
        <v>120458.19</v>
      </c>
      <c r="M1105" s="932">
        <v>192733.1</v>
      </c>
      <c r="N1105" s="932">
        <v>160610.92000000001</v>
      </c>
      <c r="O1105" s="932">
        <v>256977.47</v>
      </c>
      <c r="P1105" s="932">
        <v>200763.65</v>
      </c>
      <c r="Q1105" s="932">
        <v>321221.84000000003</v>
      </c>
      <c r="R1105" s="932">
        <v>227532.13</v>
      </c>
      <c r="S1105" s="932">
        <v>364051.42</v>
      </c>
      <c r="T1105" s="932">
        <v>254300.62</v>
      </c>
      <c r="U1105" s="932">
        <v>406881</v>
      </c>
    </row>
    <row r="1106" spans="1:21" ht="14.4">
      <c r="A1106" s="931">
        <v>6</v>
      </c>
      <c r="B1106" s="931" t="s">
        <v>318</v>
      </c>
      <c r="C1106" s="931" t="s">
        <v>319</v>
      </c>
      <c r="D1106" s="931" t="s">
        <v>495</v>
      </c>
      <c r="E1106" s="931" t="s">
        <v>321</v>
      </c>
      <c r="F1106" s="931">
        <v>1</v>
      </c>
      <c r="G1106" s="931" t="s">
        <v>171</v>
      </c>
      <c r="H1106" s="932">
        <v>76609.119999999995</v>
      </c>
      <c r="I1106" s="932">
        <v>134065.97</v>
      </c>
      <c r="J1106" s="932">
        <v>99143.69</v>
      </c>
      <c r="K1106" s="932">
        <v>173501.46</v>
      </c>
      <c r="L1106" s="932">
        <v>118650.18</v>
      </c>
      <c r="M1106" s="932">
        <v>207637.81</v>
      </c>
      <c r="N1106" s="932">
        <v>141489.18</v>
      </c>
      <c r="O1106" s="932">
        <v>247606.07</v>
      </c>
      <c r="P1106" s="932">
        <v>166752.84</v>
      </c>
      <c r="Q1106" s="932">
        <v>291817.46999999997</v>
      </c>
      <c r="R1106" s="932">
        <v>182792.06</v>
      </c>
      <c r="S1106" s="932">
        <v>319886.11</v>
      </c>
      <c r="T1106" s="932">
        <v>197839.96</v>
      </c>
      <c r="U1106" s="932">
        <v>346219.92</v>
      </c>
    </row>
    <row r="1107" spans="1:21" ht="14.4">
      <c r="A1107" s="931">
        <v>6</v>
      </c>
      <c r="B1107" s="931" t="s">
        <v>318</v>
      </c>
      <c r="C1107" s="931" t="s">
        <v>319</v>
      </c>
      <c r="D1107" s="931" t="s">
        <v>495</v>
      </c>
      <c r="E1107" s="931" t="s">
        <v>321</v>
      </c>
      <c r="F1107" s="931">
        <v>2</v>
      </c>
      <c r="G1107" s="931" t="s">
        <v>21</v>
      </c>
      <c r="H1107" s="932">
        <v>65780.95</v>
      </c>
      <c r="I1107" s="932">
        <v>115116.66</v>
      </c>
      <c r="J1107" s="932">
        <v>85941.45</v>
      </c>
      <c r="K1107" s="932">
        <v>150397.54</v>
      </c>
      <c r="L1107" s="932">
        <v>104192.28</v>
      </c>
      <c r="M1107" s="932">
        <v>182336.49</v>
      </c>
      <c r="N1107" s="932">
        <v>127247.14</v>
      </c>
      <c r="O1107" s="932">
        <v>222682.5</v>
      </c>
      <c r="P1107" s="932">
        <v>150988.63</v>
      </c>
      <c r="Q1107" s="932">
        <v>264230.11</v>
      </c>
      <c r="R1107" s="932">
        <v>166102.63</v>
      </c>
      <c r="S1107" s="932">
        <v>290679.61</v>
      </c>
      <c r="T1107" s="932">
        <v>180245.83</v>
      </c>
      <c r="U1107" s="932">
        <v>315430.21000000002</v>
      </c>
    </row>
    <row r="1108" spans="1:21" ht="14.4">
      <c r="A1108" s="931">
        <v>6</v>
      </c>
      <c r="B1108" s="931" t="s">
        <v>318</v>
      </c>
      <c r="C1108" s="931" t="s">
        <v>319</v>
      </c>
      <c r="D1108" s="931" t="s">
        <v>495</v>
      </c>
      <c r="E1108" s="931" t="s">
        <v>321</v>
      </c>
      <c r="F1108" s="931">
        <v>3</v>
      </c>
      <c r="G1108" s="931" t="s">
        <v>46</v>
      </c>
      <c r="H1108" s="932">
        <v>57672.75</v>
      </c>
      <c r="I1108" s="932">
        <v>100927.32</v>
      </c>
      <c r="J1108" s="932">
        <v>78713.48</v>
      </c>
      <c r="K1108" s="932">
        <v>137748.59</v>
      </c>
      <c r="L1108" s="932">
        <v>99601.7</v>
      </c>
      <c r="M1108" s="932">
        <v>174302.97</v>
      </c>
      <c r="N1108" s="932">
        <v>131206.78</v>
      </c>
      <c r="O1108" s="932">
        <v>229611.86</v>
      </c>
      <c r="P1108" s="932">
        <v>162600.69</v>
      </c>
      <c r="Q1108" s="932">
        <v>284551.21000000002</v>
      </c>
      <c r="R1108" s="932">
        <v>183217.13</v>
      </c>
      <c r="S1108" s="932">
        <v>320629.96999999997</v>
      </c>
      <c r="T1108" s="932">
        <v>203583.29</v>
      </c>
      <c r="U1108" s="932">
        <v>356270.76</v>
      </c>
    </row>
    <row r="1109" spans="1:21" ht="14.4">
      <c r="A1109" s="931">
        <v>6</v>
      </c>
      <c r="B1109" s="931" t="s">
        <v>318</v>
      </c>
      <c r="C1109" s="931" t="s">
        <v>319</v>
      </c>
      <c r="D1109" s="931" t="s">
        <v>495</v>
      </c>
      <c r="E1109" s="931" t="s">
        <v>321</v>
      </c>
      <c r="F1109" s="931">
        <v>4</v>
      </c>
      <c r="G1109" s="931" t="s">
        <v>23</v>
      </c>
      <c r="H1109" s="932">
        <v>65320.3</v>
      </c>
      <c r="I1109" s="932">
        <v>104512.49</v>
      </c>
      <c r="J1109" s="932">
        <v>91448.42</v>
      </c>
      <c r="K1109" s="932">
        <v>146317.48000000001</v>
      </c>
      <c r="L1109" s="932">
        <v>117576.54</v>
      </c>
      <c r="M1109" s="932">
        <v>188122.47</v>
      </c>
      <c r="N1109" s="932">
        <v>156768.73000000001</v>
      </c>
      <c r="O1109" s="932">
        <v>250829.96</v>
      </c>
      <c r="P1109" s="932">
        <v>195960.91</v>
      </c>
      <c r="Q1109" s="932">
        <v>313537.46000000002</v>
      </c>
      <c r="R1109" s="932">
        <v>222089.03</v>
      </c>
      <c r="S1109" s="932">
        <v>355342.45</v>
      </c>
      <c r="T1109" s="932">
        <v>248217.15</v>
      </c>
      <c r="U1109" s="932">
        <v>397147.44</v>
      </c>
    </row>
    <row r="1110" spans="1:21" ht="14.4">
      <c r="A1110" s="931">
        <v>6</v>
      </c>
      <c r="B1110" s="931" t="s">
        <v>318</v>
      </c>
      <c r="C1110" s="931" t="s">
        <v>319</v>
      </c>
      <c r="D1110" s="931" t="s">
        <v>495</v>
      </c>
      <c r="E1110" s="931" t="s">
        <v>322</v>
      </c>
      <c r="F1110" s="931">
        <v>1</v>
      </c>
      <c r="G1110" s="931" t="s">
        <v>171</v>
      </c>
      <c r="H1110" s="932">
        <v>83459.67</v>
      </c>
      <c r="I1110" s="932">
        <v>146054.42000000001</v>
      </c>
      <c r="J1110" s="932">
        <v>108095.63</v>
      </c>
      <c r="K1110" s="932">
        <v>189167.35</v>
      </c>
      <c r="L1110" s="932">
        <v>129421.87</v>
      </c>
      <c r="M1110" s="932">
        <v>226488.27</v>
      </c>
      <c r="N1110" s="932">
        <v>154423.66</v>
      </c>
      <c r="O1110" s="932">
        <v>270241.40999999997</v>
      </c>
      <c r="P1110" s="932">
        <v>182080.61</v>
      </c>
      <c r="Q1110" s="932">
        <v>318641.06</v>
      </c>
      <c r="R1110" s="932">
        <v>199639.81</v>
      </c>
      <c r="S1110" s="932">
        <v>349369.66</v>
      </c>
      <c r="T1110" s="932">
        <v>216148.59</v>
      </c>
      <c r="U1110" s="932">
        <v>378260.03</v>
      </c>
    </row>
    <row r="1111" spans="1:21" ht="14.4">
      <c r="A1111" s="931">
        <v>6</v>
      </c>
      <c r="B1111" s="931" t="s">
        <v>318</v>
      </c>
      <c r="C1111" s="931" t="s">
        <v>319</v>
      </c>
      <c r="D1111" s="931" t="s">
        <v>495</v>
      </c>
      <c r="E1111" s="931" t="s">
        <v>322</v>
      </c>
      <c r="F1111" s="931">
        <v>2</v>
      </c>
      <c r="G1111" s="931" t="s">
        <v>21</v>
      </c>
      <c r="H1111" s="932">
        <v>71260.84</v>
      </c>
      <c r="I1111" s="932">
        <v>124706.47</v>
      </c>
      <c r="J1111" s="932">
        <v>93222.22</v>
      </c>
      <c r="K1111" s="932">
        <v>163138.88</v>
      </c>
      <c r="L1111" s="932">
        <v>113133.85</v>
      </c>
      <c r="M1111" s="932">
        <v>197984.24</v>
      </c>
      <c r="N1111" s="932">
        <v>138378.82999999999</v>
      </c>
      <c r="O1111" s="932">
        <v>242162.96</v>
      </c>
      <c r="P1111" s="932">
        <v>164320.94</v>
      </c>
      <c r="Q1111" s="932">
        <v>287561.64</v>
      </c>
      <c r="R1111" s="932">
        <v>180837.79</v>
      </c>
      <c r="S1111" s="932">
        <v>316466.14</v>
      </c>
      <c r="T1111" s="932">
        <v>196327.37</v>
      </c>
      <c r="U1111" s="932">
        <v>343572.89</v>
      </c>
    </row>
    <row r="1112" spans="1:21" ht="14.4">
      <c r="A1112" s="931">
        <v>6</v>
      </c>
      <c r="B1112" s="931" t="s">
        <v>318</v>
      </c>
      <c r="C1112" s="931" t="s">
        <v>319</v>
      </c>
      <c r="D1112" s="931" t="s">
        <v>495</v>
      </c>
      <c r="E1112" s="931" t="s">
        <v>322</v>
      </c>
      <c r="F1112" s="931">
        <v>3</v>
      </c>
      <c r="G1112" s="931" t="s">
        <v>46</v>
      </c>
      <c r="H1112" s="932">
        <v>62146.41</v>
      </c>
      <c r="I1112" s="932">
        <v>108756.23</v>
      </c>
      <c r="J1112" s="932">
        <v>84719.85</v>
      </c>
      <c r="K1112" s="932">
        <v>148259.73000000001</v>
      </c>
      <c r="L1112" s="932">
        <v>107121.47</v>
      </c>
      <c r="M1112" s="932">
        <v>187462.57</v>
      </c>
      <c r="N1112" s="932">
        <v>141031.18</v>
      </c>
      <c r="O1112" s="932">
        <v>246804.56</v>
      </c>
      <c r="P1112" s="932">
        <v>174702.99</v>
      </c>
      <c r="Q1112" s="932">
        <v>305730.24</v>
      </c>
      <c r="R1112" s="932">
        <v>196798.43</v>
      </c>
      <c r="S1112" s="932">
        <v>344397.25</v>
      </c>
      <c r="T1112" s="932">
        <v>218611.91</v>
      </c>
      <c r="U1112" s="932">
        <v>382570.85</v>
      </c>
    </row>
    <row r="1113" spans="1:21" ht="14.4">
      <c r="A1113" s="931">
        <v>6</v>
      </c>
      <c r="B1113" s="931" t="s">
        <v>318</v>
      </c>
      <c r="C1113" s="931" t="s">
        <v>319</v>
      </c>
      <c r="D1113" s="931" t="s">
        <v>495</v>
      </c>
      <c r="E1113" s="931" t="s">
        <v>322</v>
      </c>
      <c r="F1113" s="931">
        <v>4</v>
      </c>
      <c r="G1113" s="931" t="s">
        <v>23</v>
      </c>
      <c r="H1113" s="932">
        <v>71139.11</v>
      </c>
      <c r="I1113" s="932">
        <v>113822.57</v>
      </c>
      <c r="J1113" s="932">
        <v>99594.75</v>
      </c>
      <c r="K1113" s="932">
        <v>159351.6</v>
      </c>
      <c r="L1113" s="932">
        <v>128050.39</v>
      </c>
      <c r="M1113" s="932">
        <v>204880.63</v>
      </c>
      <c r="N1113" s="932">
        <v>170733.85</v>
      </c>
      <c r="O1113" s="932">
        <v>273174.17</v>
      </c>
      <c r="P1113" s="932">
        <v>213417.32</v>
      </c>
      <c r="Q1113" s="932">
        <v>341467.71</v>
      </c>
      <c r="R1113" s="932">
        <v>241872.96</v>
      </c>
      <c r="S1113" s="932">
        <v>386996.74</v>
      </c>
      <c r="T1113" s="932">
        <v>270328.59999999998</v>
      </c>
      <c r="U1113" s="932">
        <v>432525.77</v>
      </c>
    </row>
    <row r="1114" spans="1:21" ht="14.4">
      <c r="A1114" s="931">
        <v>6</v>
      </c>
      <c r="B1114" s="931" t="s">
        <v>318</v>
      </c>
      <c r="C1114" s="931" t="s">
        <v>319</v>
      </c>
      <c r="D1114" s="931" t="s">
        <v>495</v>
      </c>
      <c r="E1114" s="931" t="s">
        <v>323</v>
      </c>
      <c r="F1114" s="931">
        <v>1</v>
      </c>
      <c r="G1114" s="931" t="s">
        <v>171</v>
      </c>
      <c r="H1114" s="932">
        <v>79052.12</v>
      </c>
      <c r="I1114" s="932">
        <v>138341.21</v>
      </c>
      <c r="J1114" s="932">
        <v>102348.82</v>
      </c>
      <c r="K1114" s="932">
        <v>179110.44</v>
      </c>
      <c r="L1114" s="932">
        <v>122515.41</v>
      </c>
      <c r="M1114" s="932">
        <v>214401.97</v>
      </c>
      <c r="N1114" s="932">
        <v>146143.5</v>
      </c>
      <c r="O1114" s="932">
        <v>255751.12</v>
      </c>
      <c r="P1114" s="932">
        <v>172280.46</v>
      </c>
      <c r="Q1114" s="932">
        <v>301490.8</v>
      </c>
      <c r="R1114" s="932">
        <v>188874.4</v>
      </c>
      <c r="S1114" s="932">
        <v>330530.19</v>
      </c>
      <c r="T1114" s="932">
        <v>204460.3</v>
      </c>
      <c r="U1114" s="932">
        <v>357805.52</v>
      </c>
    </row>
    <row r="1115" spans="1:21" ht="14.4">
      <c r="A1115" s="931">
        <v>6</v>
      </c>
      <c r="B1115" s="931" t="s">
        <v>318</v>
      </c>
      <c r="C1115" s="931" t="s">
        <v>319</v>
      </c>
      <c r="D1115" s="931" t="s">
        <v>495</v>
      </c>
      <c r="E1115" s="931" t="s">
        <v>323</v>
      </c>
      <c r="F1115" s="931">
        <v>2</v>
      </c>
      <c r="G1115" s="931" t="s">
        <v>21</v>
      </c>
      <c r="H1115" s="932">
        <v>67675.679999999993</v>
      </c>
      <c r="I1115" s="932">
        <v>118432.44</v>
      </c>
      <c r="J1115" s="932">
        <v>88478.12</v>
      </c>
      <c r="K1115" s="932">
        <v>154836.70000000001</v>
      </c>
      <c r="L1115" s="932">
        <v>107325.46</v>
      </c>
      <c r="M1115" s="932">
        <v>187819.56</v>
      </c>
      <c r="N1115" s="932">
        <v>131180.34</v>
      </c>
      <c r="O1115" s="932">
        <v>229565.6</v>
      </c>
      <c r="P1115" s="932">
        <v>155718.07</v>
      </c>
      <c r="Q1115" s="932">
        <v>272506.62</v>
      </c>
      <c r="R1115" s="932">
        <v>171339.93</v>
      </c>
      <c r="S1115" s="932">
        <v>299844.88</v>
      </c>
      <c r="T1115" s="932">
        <v>185975.33</v>
      </c>
      <c r="U1115" s="932">
        <v>325456.84000000003</v>
      </c>
    </row>
    <row r="1116" spans="1:21" ht="14.4">
      <c r="A1116" s="931">
        <v>6</v>
      </c>
      <c r="B1116" s="931" t="s">
        <v>318</v>
      </c>
      <c r="C1116" s="931" t="s">
        <v>319</v>
      </c>
      <c r="D1116" s="931" t="s">
        <v>495</v>
      </c>
      <c r="E1116" s="931" t="s">
        <v>323</v>
      </c>
      <c r="F1116" s="931">
        <v>3</v>
      </c>
      <c r="G1116" s="931" t="s">
        <v>46</v>
      </c>
      <c r="H1116" s="932">
        <v>59167.1</v>
      </c>
      <c r="I1116" s="932">
        <v>103542.42</v>
      </c>
      <c r="J1116" s="932">
        <v>80702.850000000006</v>
      </c>
      <c r="K1116" s="932">
        <v>141230</v>
      </c>
      <c r="L1116" s="932">
        <v>102078.38</v>
      </c>
      <c r="M1116" s="932">
        <v>178637.17</v>
      </c>
      <c r="N1116" s="932">
        <v>134428.24</v>
      </c>
      <c r="O1116" s="932">
        <v>235249.42</v>
      </c>
      <c r="P1116" s="932">
        <v>166556.24</v>
      </c>
      <c r="Q1116" s="932">
        <v>291473.43</v>
      </c>
      <c r="R1116" s="932">
        <v>187646.23</v>
      </c>
      <c r="S1116" s="932">
        <v>328380.90000000002</v>
      </c>
      <c r="T1116" s="932">
        <v>208473.27</v>
      </c>
      <c r="U1116" s="932">
        <v>364828.23</v>
      </c>
    </row>
    <row r="1117" spans="1:21" ht="14.4">
      <c r="A1117" s="931">
        <v>6</v>
      </c>
      <c r="B1117" s="931" t="s">
        <v>318</v>
      </c>
      <c r="C1117" s="931" t="s">
        <v>319</v>
      </c>
      <c r="D1117" s="931" t="s">
        <v>495</v>
      </c>
      <c r="E1117" s="931" t="s">
        <v>323</v>
      </c>
      <c r="F1117" s="931">
        <v>4</v>
      </c>
      <c r="G1117" s="931" t="s">
        <v>23</v>
      </c>
      <c r="H1117" s="932">
        <v>67392.070000000007</v>
      </c>
      <c r="I1117" s="932">
        <v>107827.32</v>
      </c>
      <c r="J1117" s="932">
        <v>94348.9</v>
      </c>
      <c r="K1117" s="932">
        <v>150958.24</v>
      </c>
      <c r="L1117" s="932">
        <v>121305.73</v>
      </c>
      <c r="M1117" s="932">
        <v>194089.17</v>
      </c>
      <c r="N1117" s="932">
        <v>161740.97</v>
      </c>
      <c r="O1117" s="932">
        <v>258785.56</v>
      </c>
      <c r="P1117" s="932">
        <v>202176.22</v>
      </c>
      <c r="Q1117" s="932">
        <v>323481.95</v>
      </c>
      <c r="R1117" s="932">
        <v>229133.04</v>
      </c>
      <c r="S1117" s="932">
        <v>366612.88</v>
      </c>
      <c r="T1117" s="932">
        <v>256089.87</v>
      </c>
      <c r="U1117" s="932">
        <v>409743.8</v>
      </c>
    </row>
    <row r="1118" spans="1:21" ht="14.4">
      <c r="A1118" s="931">
        <v>6</v>
      </c>
      <c r="B1118" s="931" t="s">
        <v>318</v>
      </c>
      <c r="C1118" s="931" t="s">
        <v>319</v>
      </c>
      <c r="D1118" s="931" t="s">
        <v>495</v>
      </c>
      <c r="E1118" s="931" t="s">
        <v>1112</v>
      </c>
      <c r="F1118" s="931">
        <v>1</v>
      </c>
      <c r="G1118" s="931" t="s">
        <v>171</v>
      </c>
      <c r="H1118" s="932">
        <v>81973.56</v>
      </c>
      <c r="I1118" s="932">
        <v>143453.73000000001</v>
      </c>
      <c r="J1118" s="932">
        <v>106217.43</v>
      </c>
      <c r="K1118" s="932">
        <v>185880.5</v>
      </c>
      <c r="L1118" s="932">
        <v>127204.65</v>
      </c>
      <c r="M1118" s="932">
        <v>222608.14</v>
      </c>
      <c r="N1118" s="932">
        <v>151826.29999999999</v>
      </c>
      <c r="O1118" s="932">
        <v>265696.02</v>
      </c>
      <c r="P1118" s="932">
        <v>179063.2</v>
      </c>
      <c r="Q1118" s="932">
        <v>313360.59999999998</v>
      </c>
      <c r="R1118" s="932">
        <v>196356</v>
      </c>
      <c r="S1118" s="932">
        <v>343623.01</v>
      </c>
      <c r="T1118" s="932">
        <v>212633.05</v>
      </c>
      <c r="U1118" s="932">
        <v>372107.85</v>
      </c>
    </row>
    <row r="1119" spans="1:21" ht="14.4">
      <c r="A1119" s="931">
        <v>6</v>
      </c>
      <c r="B1119" s="931" t="s">
        <v>318</v>
      </c>
      <c r="C1119" s="931" t="s">
        <v>319</v>
      </c>
      <c r="D1119" s="931" t="s">
        <v>495</v>
      </c>
      <c r="E1119" s="931" t="s">
        <v>1112</v>
      </c>
      <c r="F1119" s="931">
        <v>2</v>
      </c>
      <c r="G1119" s="931" t="s">
        <v>21</v>
      </c>
      <c r="H1119" s="932">
        <v>69774.73</v>
      </c>
      <c r="I1119" s="932">
        <v>122105.78</v>
      </c>
      <c r="J1119" s="932">
        <v>91344.02</v>
      </c>
      <c r="K1119" s="932">
        <v>159852.03</v>
      </c>
      <c r="L1119" s="932">
        <v>110916.64</v>
      </c>
      <c r="M1119" s="932">
        <v>194104.12</v>
      </c>
      <c r="N1119" s="932">
        <v>135781.47</v>
      </c>
      <c r="O1119" s="932">
        <v>237617.57</v>
      </c>
      <c r="P1119" s="932">
        <v>161303.53</v>
      </c>
      <c r="Q1119" s="932">
        <v>282281.17</v>
      </c>
      <c r="R1119" s="932">
        <v>177553.99</v>
      </c>
      <c r="S1119" s="932">
        <v>310719.48</v>
      </c>
      <c r="T1119" s="932">
        <v>192811.83</v>
      </c>
      <c r="U1119" s="932">
        <v>337420.7</v>
      </c>
    </row>
    <row r="1120" spans="1:21" ht="14.4">
      <c r="A1120" s="931">
        <v>6</v>
      </c>
      <c r="B1120" s="931" t="s">
        <v>318</v>
      </c>
      <c r="C1120" s="931" t="s">
        <v>319</v>
      </c>
      <c r="D1120" s="931" t="s">
        <v>495</v>
      </c>
      <c r="E1120" s="931" t="s">
        <v>1112</v>
      </c>
      <c r="F1120" s="931">
        <v>3</v>
      </c>
      <c r="G1120" s="931" t="s">
        <v>46</v>
      </c>
      <c r="H1120" s="932">
        <v>60670.81</v>
      </c>
      <c r="I1120" s="932">
        <v>106173.91</v>
      </c>
      <c r="J1120" s="932">
        <v>82654</v>
      </c>
      <c r="K1120" s="932">
        <v>144644.49</v>
      </c>
      <c r="L1120" s="932">
        <v>104465.37</v>
      </c>
      <c r="M1120" s="932">
        <v>182814.4</v>
      </c>
      <c r="N1120" s="932">
        <v>137489.72</v>
      </c>
      <c r="O1120" s="932">
        <v>240607.01</v>
      </c>
      <c r="P1120" s="932">
        <v>170276.17</v>
      </c>
      <c r="Q1120" s="932">
        <v>297983.28999999998</v>
      </c>
      <c r="R1120" s="932">
        <v>191781.36</v>
      </c>
      <c r="S1120" s="932">
        <v>335617.38</v>
      </c>
      <c r="T1120" s="932">
        <v>213004.6</v>
      </c>
      <c r="U1120" s="932">
        <v>372758.05</v>
      </c>
    </row>
    <row r="1121" spans="1:21" ht="14.4">
      <c r="A1121" s="931">
        <v>6</v>
      </c>
      <c r="B1121" s="931" t="s">
        <v>318</v>
      </c>
      <c r="C1121" s="931" t="s">
        <v>319</v>
      </c>
      <c r="D1121" s="931" t="s">
        <v>495</v>
      </c>
      <c r="E1121" s="931" t="s">
        <v>1112</v>
      </c>
      <c r="F1121" s="931">
        <v>4</v>
      </c>
      <c r="G1121" s="931" t="s">
        <v>23</v>
      </c>
      <c r="H1121" s="932">
        <v>69860.350000000006</v>
      </c>
      <c r="I1121" s="932">
        <v>111776.57</v>
      </c>
      <c r="J1121" s="932">
        <v>97804.5</v>
      </c>
      <c r="K1121" s="932">
        <v>156487.20000000001</v>
      </c>
      <c r="L1121" s="932">
        <v>125748.64</v>
      </c>
      <c r="M1121" s="932">
        <v>201197.82</v>
      </c>
      <c r="N1121" s="932">
        <v>167664.85</v>
      </c>
      <c r="O1121" s="932">
        <v>268263.76</v>
      </c>
      <c r="P1121" s="932">
        <v>209581.06</v>
      </c>
      <c r="Q1121" s="932">
        <v>335329.71000000002</v>
      </c>
      <c r="R1121" s="932">
        <v>237525.2</v>
      </c>
      <c r="S1121" s="932">
        <v>380040.33</v>
      </c>
      <c r="T1121" s="932">
        <v>265469.34999999998</v>
      </c>
      <c r="U1121" s="932">
        <v>424750.96</v>
      </c>
    </row>
    <row r="1122" spans="1:21" ht="14.4">
      <c r="A1122" s="931">
        <v>6</v>
      </c>
      <c r="B1122" s="931" t="s">
        <v>318</v>
      </c>
      <c r="C1122" s="931" t="s">
        <v>324</v>
      </c>
      <c r="D1122" s="931" t="s">
        <v>496</v>
      </c>
      <c r="E1122" s="931" t="s">
        <v>325</v>
      </c>
      <c r="F1122" s="931">
        <v>1</v>
      </c>
      <c r="G1122" s="931" t="s">
        <v>171</v>
      </c>
      <c r="H1122" s="932">
        <v>81998.95</v>
      </c>
      <c r="I1122" s="932">
        <v>143498.17000000001</v>
      </c>
      <c r="J1122" s="932">
        <v>106161.33</v>
      </c>
      <c r="K1122" s="932">
        <v>185782.32</v>
      </c>
      <c r="L1122" s="932">
        <v>127077.25</v>
      </c>
      <c r="M1122" s="932">
        <v>222385.19</v>
      </c>
      <c r="N1122" s="932">
        <v>151582.26999999999</v>
      </c>
      <c r="O1122" s="932">
        <v>265268.96999999997</v>
      </c>
      <c r="P1122" s="932">
        <v>178689.24</v>
      </c>
      <c r="Q1122" s="932">
        <v>312706.17</v>
      </c>
      <c r="R1122" s="932">
        <v>195899.01</v>
      </c>
      <c r="S1122" s="932">
        <v>342823.26</v>
      </c>
      <c r="T1122" s="932">
        <v>212062.22</v>
      </c>
      <c r="U1122" s="932">
        <v>371108.88</v>
      </c>
    </row>
    <row r="1123" spans="1:21" ht="14.4">
      <c r="A1123" s="931">
        <v>6</v>
      </c>
      <c r="B1123" s="931" t="s">
        <v>318</v>
      </c>
      <c r="C1123" s="931" t="s">
        <v>324</v>
      </c>
      <c r="D1123" s="931" t="s">
        <v>496</v>
      </c>
      <c r="E1123" s="931" t="s">
        <v>325</v>
      </c>
      <c r="F1123" s="931">
        <v>2</v>
      </c>
      <c r="G1123" s="931" t="s">
        <v>21</v>
      </c>
      <c r="H1123" s="932">
        <v>70211.320000000007</v>
      </c>
      <c r="I1123" s="932">
        <v>122869.81</v>
      </c>
      <c r="J1123" s="932">
        <v>91789.27</v>
      </c>
      <c r="K1123" s="932">
        <v>160631.22</v>
      </c>
      <c r="L1123" s="932">
        <v>111338.27</v>
      </c>
      <c r="M1123" s="932">
        <v>194841.97</v>
      </c>
      <c r="N1123" s="932">
        <v>136078.26999999999</v>
      </c>
      <c r="O1123" s="932">
        <v>238136.98</v>
      </c>
      <c r="P1123" s="932">
        <v>161528.21</v>
      </c>
      <c r="Q1123" s="932">
        <v>282674.37</v>
      </c>
      <c r="R1123" s="932">
        <v>177730.77</v>
      </c>
      <c r="S1123" s="932">
        <v>311028.84999999998</v>
      </c>
      <c r="T1123" s="932">
        <v>192909.12</v>
      </c>
      <c r="U1123" s="932">
        <v>337590.96</v>
      </c>
    </row>
    <row r="1124" spans="1:21" ht="14.4">
      <c r="A1124" s="931">
        <v>6</v>
      </c>
      <c r="B1124" s="931" t="s">
        <v>318</v>
      </c>
      <c r="C1124" s="931" t="s">
        <v>324</v>
      </c>
      <c r="D1124" s="931" t="s">
        <v>496</v>
      </c>
      <c r="E1124" s="931" t="s">
        <v>325</v>
      </c>
      <c r="F1124" s="931">
        <v>3</v>
      </c>
      <c r="G1124" s="931" t="s">
        <v>46</v>
      </c>
      <c r="H1124" s="932">
        <v>61394.559999999998</v>
      </c>
      <c r="I1124" s="932">
        <v>107440.48</v>
      </c>
      <c r="J1124" s="932">
        <v>83744.28</v>
      </c>
      <c r="K1124" s="932">
        <v>146552.49</v>
      </c>
      <c r="L1124" s="932">
        <v>105927.97</v>
      </c>
      <c r="M1124" s="932">
        <v>185373.95</v>
      </c>
      <c r="N1124" s="932">
        <v>139500.44</v>
      </c>
      <c r="O1124" s="932">
        <v>244125.77</v>
      </c>
      <c r="P1124" s="932">
        <v>172843.03</v>
      </c>
      <c r="Q1124" s="932">
        <v>302475.3</v>
      </c>
      <c r="R1124" s="932">
        <v>194730.86</v>
      </c>
      <c r="S1124" s="932">
        <v>340779.01</v>
      </c>
      <c r="T1124" s="932">
        <v>216346.25</v>
      </c>
      <c r="U1124" s="932">
        <v>378605.94</v>
      </c>
    </row>
    <row r="1125" spans="1:21" ht="14.4">
      <c r="A1125" s="931">
        <v>6</v>
      </c>
      <c r="B1125" s="931" t="s">
        <v>318</v>
      </c>
      <c r="C1125" s="931" t="s">
        <v>324</v>
      </c>
      <c r="D1125" s="931" t="s">
        <v>496</v>
      </c>
      <c r="E1125" s="931" t="s">
        <v>325</v>
      </c>
      <c r="F1125" s="931">
        <v>4</v>
      </c>
      <c r="G1125" s="931" t="s">
        <v>23</v>
      </c>
      <c r="H1125" s="932">
        <v>69904.97</v>
      </c>
      <c r="I1125" s="932">
        <v>111847.95</v>
      </c>
      <c r="J1125" s="932">
        <v>97866.95</v>
      </c>
      <c r="K1125" s="932">
        <v>156587.13</v>
      </c>
      <c r="L1125" s="932">
        <v>125828.94</v>
      </c>
      <c r="M1125" s="932">
        <v>201326.3</v>
      </c>
      <c r="N1125" s="932">
        <v>167771.92000000001</v>
      </c>
      <c r="O1125" s="932">
        <v>268435.07</v>
      </c>
      <c r="P1125" s="932">
        <v>209714.9</v>
      </c>
      <c r="Q1125" s="932">
        <v>335543.84000000003</v>
      </c>
      <c r="R1125" s="932">
        <v>237676.88</v>
      </c>
      <c r="S1125" s="932">
        <v>380283.02</v>
      </c>
      <c r="T1125" s="932">
        <v>265638.87</v>
      </c>
      <c r="U1125" s="932">
        <v>425022.2</v>
      </c>
    </row>
    <row r="1126" spans="1:21" ht="14.4">
      <c r="A1126" s="931">
        <v>6</v>
      </c>
      <c r="B1126" s="931" t="s">
        <v>318</v>
      </c>
      <c r="C1126" s="931" t="s">
        <v>324</v>
      </c>
      <c r="D1126" s="931" t="s">
        <v>496</v>
      </c>
      <c r="E1126" s="931" t="s">
        <v>326</v>
      </c>
      <c r="F1126" s="931">
        <v>1</v>
      </c>
      <c r="G1126" s="931" t="s">
        <v>171</v>
      </c>
      <c r="H1126" s="932">
        <v>84467.34</v>
      </c>
      <c r="I1126" s="932">
        <v>147817.84</v>
      </c>
      <c r="J1126" s="932">
        <v>109310.36</v>
      </c>
      <c r="K1126" s="932">
        <v>191293.13</v>
      </c>
      <c r="L1126" s="932">
        <v>130815.07</v>
      </c>
      <c r="M1126" s="932">
        <v>228926.38</v>
      </c>
      <c r="N1126" s="932">
        <v>155992.54999999999</v>
      </c>
      <c r="O1126" s="932">
        <v>272986.96999999997</v>
      </c>
      <c r="P1126" s="932">
        <v>183842.91</v>
      </c>
      <c r="Q1126" s="932">
        <v>321725.09000000003</v>
      </c>
      <c r="R1126" s="932">
        <v>201524.34</v>
      </c>
      <c r="S1126" s="932">
        <v>352667.6</v>
      </c>
      <c r="T1126" s="932">
        <v>218111.72</v>
      </c>
      <c r="U1126" s="932">
        <v>381695.51</v>
      </c>
    </row>
    <row r="1127" spans="1:21" ht="14.4">
      <c r="A1127" s="931">
        <v>6</v>
      </c>
      <c r="B1127" s="931" t="s">
        <v>318</v>
      </c>
      <c r="C1127" s="931" t="s">
        <v>324</v>
      </c>
      <c r="D1127" s="931" t="s">
        <v>496</v>
      </c>
      <c r="E1127" s="931" t="s">
        <v>326</v>
      </c>
      <c r="F1127" s="931">
        <v>2</v>
      </c>
      <c r="G1127" s="931" t="s">
        <v>21</v>
      </c>
      <c r="H1127" s="932">
        <v>72542.64</v>
      </c>
      <c r="I1127" s="932">
        <v>126949.62</v>
      </c>
      <c r="J1127" s="932">
        <v>94771.18</v>
      </c>
      <c r="K1127" s="932">
        <v>165849.57</v>
      </c>
      <c r="L1127" s="932">
        <v>114893.08</v>
      </c>
      <c r="M1127" s="932">
        <v>201062.89</v>
      </c>
      <c r="N1127" s="932">
        <v>140308.28</v>
      </c>
      <c r="O1127" s="932">
        <v>245539.49</v>
      </c>
      <c r="P1127" s="932">
        <v>166482.32999999999</v>
      </c>
      <c r="Q1127" s="932">
        <v>291344.08</v>
      </c>
      <c r="R1127" s="932">
        <v>183144.85</v>
      </c>
      <c r="S1127" s="932">
        <v>320503.48</v>
      </c>
      <c r="T1127" s="932">
        <v>198735.91</v>
      </c>
      <c r="U1127" s="932">
        <v>347787.85</v>
      </c>
    </row>
    <row r="1128" spans="1:21" ht="14.4">
      <c r="A1128" s="931">
        <v>6</v>
      </c>
      <c r="B1128" s="931" t="s">
        <v>318</v>
      </c>
      <c r="C1128" s="931" t="s">
        <v>324</v>
      </c>
      <c r="D1128" s="931" t="s">
        <v>496</v>
      </c>
      <c r="E1128" s="931" t="s">
        <v>326</v>
      </c>
      <c r="F1128" s="931">
        <v>3</v>
      </c>
      <c r="G1128" s="931" t="s">
        <v>46</v>
      </c>
      <c r="H1128" s="932">
        <v>63612.65</v>
      </c>
      <c r="I1128" s="932">
        <v>111322.14</v>
      </c>
      <c r="J1128" s="932">
        <v>86823.93</v>
      </c>
      <c r="K1128" s="932">
        <v>151941.88</v>
      </c>
      <c r="L1128" s="932">
        <v>109867.26</v>
      </c>
      <c r="M1128" s="932">
        <v>192267.71</v>
      </c>
      <c r="N1128" s="932">
        <v>144732.63</v>
      </c>
      <c r="O1128" s="932">
        <v>253282.1</v>
      </c>
      <c r="P1128" s="932">
        <v>179365.45</v>
      </c>
      <c r="Q1128" s="932">
        <v>313889.53000000003</v>
      </c>
      <c r="R1128" s="932">
        <v>202109.47</v>
      </c>
      <c r="S1128" s="932">
        <v>353691.57</v>
      </c>
      <c r="T1128" s="932">
        <v>224577.88</v>
      </c>
      <c r="U1128" s="932">
        <v>393011.29</v>
      </c>
    </row>
    <row r="1129" spans="1:21" ht="14.4">
      <c r="A1129" s="931">
        <v>6</v>
      </c>
      <c r="B1129" s="931" t="s">
        <v>318</v>
      </c>
      <c r="C1129" s="931" t="s">
        <v>324</v>
      </c>
      <c r="D1129" s="931" t="s">
        <v>496</v>
      </c>
      <c r="E1129" s="931" t="s">
        <v>326</v>
      </c>
      <c r="F1129" s="931">
        <v>4</v>
      </c>
      <c r="G1129" s="931" t="s">
        <v>23</v>
      </c>
      <c r="H1129" s="932">
        <v>72021.350000000006</v>
      </c>
      <c r="I1129" s="932">
        <v>115234.16</v>
      </c>
      <c r="J1129" s="932">
        <v>100829.89</v>
      </c>
      <c r="K1129" s="932">
        <v>161327.82</v>
      </c>
      <c r="L1129" s="932">
        <v>129638.42</v>
      </c>
      <c r="M1129" s="932">
        <v>207421.48</v>
      </c>
      <c r="N1129" s="932">
        <v>172851.23</v>
      </c>
      <c r="O1129" s="932">
        <v>276561.98</v>
      </c>
      <c r="P1129" s="932">
        <v>216064.04</v>
      </c>
      <c r="Q1129" s="932">
        <v>345702.47</v>
      </c>
      <c r="R1129" s="932">
        <v>244872.58</v>
      </c>
      <c r="S1129" s="932">
        <v>391796.13</v>
      </c>
      <c r="T1129" s="932">
        <v>273681.12</v>
      </c>
      <c r="U1129" s="932">
        <v>437889.79</v>
      </c>
    </row>
    <row r="1130" spans="1:21" ht="14.4">
      <c r="A1130" s="931">
        <v>6</v>
      </c>
      <c r="B1130" s="931" t="s">
        <v>318</v>
      </c>
      <c r="C1130" s="931" t="s">
        <v>324</v>
      </c>
      <c r="D1130" s="931" t="s">
        <v>496</v>
      </c>
      <c r="E1130" s="931" t="s">
        <v>284</v>
      </c>
      <c r="F1130" s="931">
        <v>1</v>
      </c>
      <c r="G1130" s="931" t="s">
        <v>171</v>
      </c>
      <c r="H1130" s="932">
        <v>85449.61</v>
      </c>
      <c r="I1130" s="932">
        <v>149536.82999999999</v>
      </c>
      <c r="J1130" s="932">
        <v>110581.19</v>
      </c>
      <c r="K1130" s="932">
        <v>193517.08</v>
      </c>
      <c r="L1130" s="932">
        <v>132335.67999999999</v>
      </c>
      <c r="M1130" s="932">
        <v>231587.45</v>
      </c>
      <c r="N1130" s="932">
        <v>157805.47</v>
      </c>
      <c r="O1130" s="932">
        <v>276159.58</v>
      </c>
      <c r="P1130" s="932">
        <v>185979.17</v>
      </c>
      <c r="Q1130" s="932">
        <v>325463.53999999998</v>
      </c>
      <c r="R1130" s="932">
        <v>203865.88</v>
      </c>
      <c r="S1130" s="932">
        <v>356765.28</v>
      </c>
      <c r="T1130" s="932">
        <v>220645.69</v>
      </c>
      <c r="U1130" s="932">
        <v>386129.95</v>
      </c>
    </row>
    <row r="1131" spans="1:21" ht="14.4">
      <c r="A1131" s="931">
        <v>6</v>
      </c>
      <c r="B1131" s="931" t="s">
        <v>318</v>
      </c>
      <c r="C1131" s="931" t="s">
        <v>324</v>
      </c>
      <c r="D1131" s="931" t="s">
        <v>496</v>
      </c>
      <c r="E1131" s="931" t="s">
        <v>284</v>
      </c>
      <c r="F1131" s="931">
        <v>2</v>
      </c>
      <c r="G1131" s="931" t="s">
        <v>21</v>
      </c>
      <c r="H1131" s="932">
        <v>73387.850000000006</v>
      </c>
      <c r="I1131" s="932">
        <v>128428.74</v>
      </c>
      <c r="J1131" s="932">
        <v>95874.9</v>
      </c>
      <c r="K1131" s="932">
        <v>167781.07</v>
      </c>
      <c r="L1131" s="932">
        <v>116230.68</v>
      </c>
      <c r="M1131" s="932">
        <v>203403.69</v>
      </c>
      <c r="N1131" s="932">
        <v>141940.92000000001</v>
      </c>
      <c r="O1131" s="932">
        <v>248396.61</v>
      </c>
      <c r="P1131" s="932">
        <v>168419.04</v>
      </c>
      <c r="Q1131" s="932">
        <v>294733.32</v>
      </c>
      <c r="R1131" s="932">
        <v>185275.12</v>
      </c>
      <c r="S1131" s="932">
        <v>324231.46000000002</v>
      </c>
      <c r="T1131" s="932">
        <v>201047.17</v>
      </c>
      <c r="U1131" s="932">
        <v>351832.55</v>
      </c>
    </row>
    <row r="1132" spans="1:21" ht="14.4">
      <c r="A1132" s="931">
        <v>6</v>
      </c>
      <c r="B1132" s="931" t="s">
        <v>318</v>
      </c>
      <c r="C1132" s="931" t="s">
        <v>324</v>
      </c>
      <c r="D1132" s="931" t="s">
        <v>496</v>
      </c>
      <c r="E1132" s="931" t="s">
        <v>284</v>
      </c>
      <c r="F1132" s="931">
        <v>3</v>
      </c>
      <c r="G1132" s="931" t="s">
        <v>46</v>
      </c>
      <c r="H1132" s="932">
        <v>64355.14</v>
      </c>
      <c r="I1132" s="932">
        <v>112621.5</v>
      </c>
      <c r="J1132" s="932">
        <v>87837.74</v>
      </c>
      <c r="K1132" s="932">
        <v>153716.04</v>
      </c>
      <c r="L1132" s="932">
        <v>111150.45</v>
      </c>
      <c r="M1132" s="932">
        <v>194513.3</v>
      </c>
      <c r="N1132" s="932">
        <v>146423.35999999999</v>
      </c>
      <c r="O1132" s="932">
        <v>256240.88</v>
      </c>
      <c r="P1132" s="932">
        <v>181461.04</v>
      </c>
      <c r="Q1132" s="932">
        <v>317556.82</v>
      </c>
      <c r="R1132" s="932">
        <v>204471.01</v>
      </c>
      <c r="S1132" s="932">
        <v>357824.27</v>
      </c>
      <c r="T1132" s="932">
        <v>227202.2</v>
      </c>
      <c r="U1132" s="932">
        <v>397603.85</v>
      </c>
    </row>
    <row r="1133" spans="1:21" ht="14.4">
      <c r="A1133" s="931">
        <v>6</v>
      </c>
      <c r="B1133" s="931" t="s">
        <v>318</v>
      </c>
      <c r="C1133" s="931" t="s">
        <v>324</v>
      </c>
      <c r="D1133" s="931" t="s">
        <v>496</v>
      </c>
      <c r="E1133" s="931" t="s">
        <v>284</v>
      </c>
      <c r="F1133" s="931">
        <v>4</v>
      </c>
      <c r="G1133" s="931" t="s">
        <v>23</v>
      </c>
      <c r="H1133" s="932">
        <v>72858.98</v>
      </c>
      <c r="I1133" s="932">
        <v>116574.36</v>
      </c>
      <c r="J1133" s="932">
        <v>102002.57</v>
      </c>
      <c r="K1133" s="932">
        <v>163204.10999999999</v>
      </c>
      <c r="L1133" s="932">
        <v>131146.16</v>
      </c>
      <c r="M1133" s="932">
        <v>209833.86</v>
      </c>
      <c r="N1133" s="932">
        <v>174861.54</v>
      </c>
      <c r="O1133" s="932">
        <v>279778.46999999997</v>
      </c>
      <c r="P1133" s="932">
        <v>218576.93</v>
      </c>
      <c r="Q1133" s="932">
        <v>349723.09</v>
      </c>
      <c r="R1133" s="932">
        <v>247720.52</v>
      </c>
      <c r="S1133" s="932">
        <v>396352.84</v>
      </c>
      <c r="T1133" s="932">
        <v>276864.11</v>
      </c>
      <c r="U1133" s="932">
        <v>442982.58</v>
      </c>
    </row>
    <row r="1134" spans="1:21" ht="14.4">
      <c r="A1134" s="931">
        <v>6</v>
      </c>
      <c r="B1134" s="931" t="s">
        <v>318</v>
      </c>
      <c r="C1134" s="931" t="s">
        <v>324</v>
      </c>
      <c r="D1134" s="931" t="s">
        <v>496</v>
      </c>
      <c r="E1134" s="931" t="s">
        <v>327</v>
      </c>
      <c r="F1134" s="931">
        <v>1</v>
      </c>
      <c r="G1134" s="931" t="s">
        <v>171</v>
      </c>
      <c r="H1134" s="932">
        <v>83988.9</v>
      </c>
      <c r="I1134" s="932">
        <v>146980.57</v>
      </c>
      <c r="J1134" s="932">
        <v>108646.89</v>
      </c>
      <c r="K1134" s="932">
        <v>190132.06</v>
      </c>
      <c r="L1134" s="932">
        <v>129991.06</v>
      </c>
      <c r="M1134" s="932">
        <v>227484.36</v>
      </c>
      <c r="N1134" s="932">
        <v>154964.07999999999</v>
      </c>
      <c r="O1134" s="932">
        <v>271187.13</v>
      </c>
      <c r="P1134" s="932">
        <v>182587.8</v>
      </c>
      <c r="Q1134" s="932">
        <v>319528.65000000002</v>
      </c>
      <c r="R1134" s="932">
        <v>200125.08</v>
      </c>
      <c r="S1134" s="932">
        <v>350218.88</v>
      </c>
      <c r="T1134" s="932">
        <v>216559.31</v>
      </c>
      <c r="U1134" s="932">
        <v>378978.8</v>
      </c>
    </row>
    <row r="1135" spans="1:21" ht="14.4">
      <c r="A1135" s="931">
        <v>6</v>
      </c>
      <c r="B1135" s="931" t="s">
        <v>318</v>
      </c>
      <c r="C1135" s="931" t="s">
        <v>324</v>
      </c>
      <c r="D1135" s="931" t="s">
        <v>496</v>
      </c>
      <c r="E1135" s="931" t="s">
        <v>327</v>
      </c>
      <c r="F1135" s="931">
        <v>2</v>
      </c>
      <c r="G1135" s="931" t="s">
        <v>21</v>
      </c>
      <c r="H1135" s="932">
        <v>72338.33</v>
      </c>
      <c r="I1135" s="932">
        <v>126592.07</v>
      </c>
      <c r="J1135" s="932">
        <v>94441.95</v>
      </c>
      <c r="K1135" s="932">
        <v>165273.41</v>
      </c>
      <c r="L1135" s="932">
        <v>114435.1</v>
      </c>
      <c r="M1135" s="932">
        <v>200261.42</v>
      </c>
      <c r="N1135" s="932">
        <v>139640.35999999999</v>
      </c>
      <c r="O1135" s="932">
        <v>244370.63</v>
      </c>
      <c r="P1135" s="932">
        <v>165626.32</v>
      </c>
      <c r="Q1135" s="932">
        <v>289846.05</v>
      </c>
      <c r="R1135" s="932">
        <v>182168.1</v>
      </c>
      <c r="S1135" s="932">
        <v>318794.17</v>
      </c>
      <c r="T1135" s="932">
        <v>197628.93</v>
      </c>
      <c r="U1135" s="932">
        <v>345850.62</v>
      </c>
    </row>
    <row r="1136" spans="1:21" ht="14.4">
      <c r="A1136" s="931">
        <v>6</v>
      </c>
      <c r="B1136" s="931" t="s">
        <v>318</v>
      </c>
      <c r="C1136" s="931" t="s">
        <v>324</v>
      </c>
      <c r="D1136" s="931" t="s">
        <v>496</v>
      </c>
      <c r="E1136" s="931" t="s">
        <v>327</v>
      </c>
      <c r="F1136" s="931">
        <v>3</v>
      </c>
      <c r="G1136" s="931" t="s">
        <v>46</v>
      </c>
      <c r="H1136" s="932">
        <v>63603.29</v>
      </c>
      <c r="I1136" s="932">
        <v>111305.75</v>
      </c>
      <c r="J1136" s="932">
        <v>86862.17</v>
      </c>
      <c r="K1136" s="932">
        <v>152008.79999999999</v>
      </c>
      <c r="L1136" s="932">
        <v>109956.96</v>
      </c>
      <c r="M1136" s="932">
        <v>192424.68</v>
      </c>
      <c r="N1136" s="932">
        <v>144892.62</v>
      </c>
      <c r="O1136" s="932">
        <v>253562.09</v>
      </c>
      <c r="P1136" s="932">
        <v>179601.08</v>
      </c>
      <c r="Q1136" s="932">
        <v>314301.88</v>
      </c>
      <c r="R1136" s="932">
        <v>202403.45</v>
      </c>
      <c r="S1136" s="932">
        <v>354206.03</v>
      </c>
      <c r="T1136" s="932">
        <v>224936.54</v>
      </c>
      <c r="U1136" s="932">
        <v>393638.94</v>
      </c>
    </row>
    <row r="1137" spans="1:21" ht="14.4">
      <c r="A1137" s="931">
        <v>6</v>
      </c>
      <c r="B1137" s="931" t="s">
        <v>318</v>
      </c>
      <c r="C1137" s="931" t="s">
        <v>324</v>
      </c>
      <c r="D1137" s="931" t="s">
        <v>496</v>
      </c>
      <c r="E1137" s="931" t="s">
        <v>327</v>
      </c>
      <c r="F1137" s="931">
        <v>4</v>
      </c>
      <c r="G1137" s="931" t="s">
        <v>23</v>
      </c>
      <c r="H1137" s="932">
        <v>71624.84</v>
      </c>
      <c r="I1137" s="932">
        <v>114599.74</v>
      </c>
      <c r="J1137" s="932">
        <v>100274.77</v>
      </c>
      <c r="K1137" s="932">
        <v>160439.64000000001</v>
      </c>
      <c r="L1137" s="932">
        <v>128924.71</v>
      </c>
      <c r="M1137" s="932">
        <v>206279.53</v>
      </c>
      <c r="N1137" s="932">
        <v>171899.61</v>
      </c>
      <c r="O1137" s="932">
        <v>275039.38</v>
      </c>
      <c r="P1137" s="932">
        <v>214874.51</v>
      </c>
      <c r="Q1137" s="932">
        <v>343799.22</v>
      </c>
      <c r="R1137" s="932">
        <v>243524.44</v>
      </c>
      <c r="S1137" s="932">
        <v>389639.12</v>
      </c>
      <c r="T1137" s="932">
        <v>272174.38</v>
      </c>
      <c r="U1137" s="932">
        <v>435479.01</v>
      </c>
    </row>
    <row r="1138" spans="1:21" ht="14.4">
      <c r="A1138" s="931">
        <v>6</v>
      </c>
      <c r="B1138" s="931" t="s">
        <v>318</v>
      </c>
      <c r="C1138" s="931" t="s">
        <v>324</v>
      </c>
      <c r="D1138" s="931" t="s">
        <v>496</v>
      </c>
      <c r="E1138" s="931" t="s">
        <v>328</v>
      </c>
      <c r="F1138" s="931">
        <v>1</v>
      </c>
      <c r="G1138" s="931" t="s">
        <v>171</v>
      </c>
      <c r="H1138" s="932">
        <v>82477.39</v>
      </c>
      <c r="I1138" s="932">
        <v>144335.44</v>
      </c>
      <c r="J1138" s="932">
        <v>106824.79</v>
      </c>
      <c r="K1138" s="932">
        <v>186943.39</v>
      </c>
      <c r="L1138" s="932">
        <v>127901.26</v>
      </c>
      <c r="M1138" s="932">
        <v>223827.20000000001</v>
      </c>
      <c r="N1138" s="932">
        <v>152610.75</v>
      </c>
      <c r="O1138" s="932">
        <v>267068.79999999999</v>
      </c>
      <c r="P1138" s="932">
        <v>179944.35</v>
      </c>
      <c r="Q1138" s="932">
        <v>314902.62</v>
      </c>
      <c r="R1138" s="932">
        <v>197298.28</v>
      </c>
      <c r="S1138" s="932">
        <v>345271.98</v>
      </c>
      <c r="T1138" s="932">
        <v>213614.62</v>
      </c>
      <c r="U1138" s="932">
        <v>373825.59</v>
      </c>
    </row>
    <row r="1139" spans="1:21" ht="14.4">
      <c r="A1139" s="931">
        <v>6</v>
      </c>
      <c r="B1139" s="931" t="s">
        <v>318</v>
      </c>
      <c r="C1139" s="931" t="s">
        <v>324</v>
      </c>
      <c r="D1139" s="931" t="s">
        <v>496</v>
      </c>
      <c r="E1139" s="931" t="s">
        <v>328</v>
      </c>
      <c r="F1139" s="931">
        <v>2</v>
      </c>
      <c r="G1139" s="931" t="s">
        <v>21</v>
      </c>
      <c r="H1139" s="932">
        <v>70415.63</v>
      </c>
      <c r="I1139" s="932">
        <v>123227.35</v>
      </c>
      <c r="J1139" s="932">
        <v>92118.5</v>
      </c>
      <c r="K1139" s="932">
        <v>161207.38</v>
      </c>
      <c r="L1139" s="932">
        <v>111796.26</v>
      </c>
      <c r="M1139" s="932">
        <v>195643.45</v>
      </c>
      <c r="N1139" s="932">
        <v>136746.19</v>
      </c>
      <c r="O1139" s="932">
        <v>239305.84</v>
      </c>
      <c r="P1139" s="932">
        <v>162384.23000000001</v>
      </c>
      <c r="Q1139" s="932">
        <v>284172.40000000002</v>
      </c>
      <c r="R1139" s="932">
        <v>178707.52</v>
      </c>
      <c r="S1139" s="932">
        <v>312738.15999999997</v>
      </c>
      <c r="T1139" s="932">
        <v>194016.11</v>
      </c>
      <c r="U1139" s="932">
        <v>339528.19</v>
      </c>
    </row>
    <row r="1140" spans="1:21" ht="14.4">
      <c r="A1140" s="931">
        <v>6</v>
      </c>
      <c r="B1140" s="931" t="s">
        <v>318</v>
      </c>
      <c r="C1140" s="931" t="s">
        <v>324</v>
      </c>
      <c r="D1140" s="931" t="s">
        <v>496</v>
      </c>
      <c r="E1140" s="931" t="s">
        <v>328</v>
      </c>
      <c r="F1140" s="931">
        <v>3</v>
      </c>
      <c r="G1140" s="931" t="s">
        <v>46</v>
      </c>
      <c r="H1140" s="932">
        <v>61403.93</v>
      </c>
      <c r="I1140" s="932">
        <v>107456.87</v>
      </c>
      <c r="J1140" s="932">
        <v>83706.039999999994</v>
      </c>
      <c r="K1140" s="932">
        <v>146485.57</v>
      </c>
      <c r="L1140" s="932">
        <v>105838.27</v>
      </c>
      <c r="M1140" s="932">
        <v>185216.98</v>
      </c>
      <c r="N1140" s="932">
        <v>139340.45000000001</v>
      </c>
      <c r="O1140" s="932">
        <v>243845.78</v>
      </c>
      <c r="P1140" s="932">
        <v>172607.4</v>
      </c>
      <c r="Q1140" s="932">
        <v>302062.95</v>
      </c>
      <c r="R1140" s="932">
        <v>194436.89</v>
      </c>
      <c r="S1140" s="932">
        <v>340264.55</v>
      </c>
      <c r="T1140" s="932">
        <v>215987.59</v>
      </c>
      <c r="U1140" s="932">
        <v>377978.29</v>
      </c>
    </row>
    <row r="1141" spans="1:21" ht="14.4">
      <c r="A1141" s="931">
        <v>6</v>
      </c>
      <c r="B1141" s="931" t="s">
        <v>318</v>
      </c>
      <c r="C1141" s="931" t="s">
        <v>324</v>
      </c>
      <c r="D1141" s="931" t="s">
        <v>496</v>
      </c>
      <c r="E1141" s="931" t="s">
        <v>328</v>
      </c>
      <c r="F1141" s="931">
        <v>4</v>
      </c>
      <c r="G1141" s="931" t="s">
        <v>23</v>
      </c>
      <c r="H1141" s="932">
        <v>70301.48</v>
      </c>
      <c r="I1141" s="932">
        <v>112482.36</v>
      </c>
      <c r="J1141" s="932">
        <v>98422.07</v>
      </c>
      <c r="K1141" s="932">
        <v>157475.31</v>
      </c>
      <c r="L1141" s="932">
        <v>126542.66</v>
      </c>
      <c r="M1141" s="932">
        <v>202468.25</v>
      </c>
      <c r="N1141" s="932">
        <v>168723.54</v>
      </c>
      <c r="O1141" s="932">
        <v>269957.67</v>
      </c>
      <c r="P1141" s="932">
        <v>210904.43</v>
      </c>
      <c r="Q1141" s="932">
        <v>337447.09</v>
      </c>
      <c r="R1141" s="932">
        <v>239025.02</v>
      </c>
      <c r="S1141" s="932">
        <v>382440.04</v>
      </c>
      <c r="T1141" s="932">
        <v>267145.61</v>
      </c>
      <c r="U1141" s="932">
        <v>427432.98</v>
      </c>
    </row>
    <row r="1142" spans="1:21" ht="14.4">
      <c r="A1142" s="931">
        <v>6</v>
      </c>
      <c r="B1142" s="931" t="s">
        <v>318</v>
      </c>
      <c r="C1142" s="931" t="s">
        <v>324</v>
      </c>
      <c r="D1142" s="931" t="s">
        <v>496</v>
      </c>
      <c r="E1142" s="931" t="s">
        <v>329</v>
      </c>
      <c r="F1142" s="931">
        <v>1</v>
      </c>
      <c r="G1142" s="931" t="s">
        <v>171</v>
      </c>
      <c r="H1142" s="932">
        <v>86910.34</v>
      </c>
      <c r="I1142" s="932">
        <v>152093.09</v>
      </c>
      <c r="J1142" s="932">
        <v>112515.49</v>
      </c>
      <c r="K1142" s="932">
        <v>196902.11</v>
      </c>
      <c r="L1142" s="932">
        <v>134680.31</v>
      </c>
      <c r="M1142" s="932">
        <v>235690.54</v>
      </c>
      <c r="N1142" s="932">
        <v>160646.88</v>
      </c>
      <c r="O1142" s="932">
        <v>281132.03000000003</v>
      </c>
      <c r="P1142" s="932">
        <v>189370.54</v>
      </c>
      <c r="Q1142" s="932">
        <v>331398.44</v>
      </c>
      <c r="R1142" s="932">
        <v>207606.68</v>
      </c>
      <c r="S1142" s="932">
        <v>363311.7</v>
      </c>
      <c r="T1142" s="932">
        <v>224732.07</v>
      </c>
      <c r="U1142" s="932">
        <v>393281.12</v>
      </c>
    </row>
    <row r="1143" spans="1:21" ht="14.4">
      <c r="A1143" s="931">
        <v>6</v>
      </c>
      <c r="B1143" s="931" t="s">
        <v>318</v>
      </c>
      <c r="C1143" s="931" t="s">
        <v>324</v>
      </c>
      <c r="D1143" s="931" t="s">
        <v>496</v>
      </c>
      <c r="E1143" s="931" t="s">
        <v>329</v>
      </c>
      <c r="F1143" s="931">
        <v>2</v>
      </c>
      <c r="G1143" s="931" t="s">
        <v>21</v>
      </c>
      <c r="H1143" s="932">
        <v>74437.38</v>
      </c>
      <c r="I1143" s="932">
        <v>130265.41</v>
      </c>
      <c r="J1143" s="932">
        <v>97307.85</v>
      </c>
      <c r="K1143" s="932">
        <v>170288.74</v>
      </c>
      <c r="L1143" s="932">
        <v>118026.27</v>
      </c>
      <c r="M1143" s="932">
        <v>206545.97</v>
      </c>
      <c r="N1143" s="932">
        <v>144241.49</v>
      </c>
      <c r="O1143" s="932">
        <v>252422.6</v>
      </c>
      <c r="P1143" s="932">
        <v>171211.77</v>
      </c>
      <c r="Q1143" s="932">
        <v>299620.59999999998</v>
      </c>
      <c r="R1143" s="932">
        <v>188382.15</v>
      </c>
      <c r="S1143" s="932">
        <v>329668.77</v>
      </c>
      <c r="T1143" s="932">
        <v>204465.42</v>
      </c>
      <c r="U1143" s="932">
        <v>357814.49</v>
      </c>
    </row>
    <row r="1144" spans="1:21" ht="14.4">
      <c r="A1144" s="931">
        <v>6</v>
      </c>
      <c r="B1144" s="931" t="s">
        <v>318</v>
      </c>
      <c r="C1144" s="931" t="s">
        <v>324</v>
      </c>
      <c r="D1144" s="931" t="s">
        <v>496</v>
      </c>
      <c r="E1144" s="931" t="s">
        <v>329</v>
      </c>
      <c r="F1144" s="931">
        <v>3</v>
      </c>
      <c r="G1144" s="931" t="s">
        <v>46</v>
      </c>
      <c r="H1144" s="932">
        <v>65107</v>
      </c>
      <c r="I1144" s="932">
        <v>113937.24</v>
      </c>
      <c r="J1144" s="932">
        <v>88813.31</v>
      </c>
      <c r="K1144" s="932">
        <v>155423.29</v>
      </c>
      <c r="L1144" s="932">
        <v>112343.95</v>
      </c>
      <c r="M1144" s="932">
        <v>196601.91</v>
      </c>
      <c r="N1144" s="932">
        <v>147954.1</v>
      </c>
      <c r="O1144" s="932">
        <v>258919.67</v>
      </c>
      <c r="P1144" s="932">
        <v>183321</v>
      </c>
      <c r="Q1144" s="932">
        <v>320811.75</v>
      </c>
      <c r="R1144" s="932">
        <v>206538.58</v>
      </c>
      <c r="S1144" s="932">
        <v>361442.51</v>
      </c>
      <c r="T1144" s="932">
        <v>229467.87</v>
      </c>
      <c r="U1144" s="932">
        <v>401568.77</v>
      </c>
    </row>
    <row r="1145" spans="1:21" ht="14.4">
      <c r="A1145" s="931">
        <v>6</v>
      </c>
      <c r="B1145" s="931" t="s">
        <v>318</v>
      </c>
      <c r="C1145" s="931" t="s">
        <v>324</v>
      </c>
      <c r="D1145" s="931" t="s">
        <v>496</v>
      </c>
      <c r="E1145" s="931" t="s">
        <v>329</v>
      </c>
      <c r="F1145" s="931">
        <v>4</v>
      </c>
      <c r="G1145" s="931" t="s">
        <v>23</v>
      </c>
      <c r="H1145" s="932">
        <v>74093.119999999995</v>
      </c>
      <c r="I1145" s="932">
        <v>118548.99</v>
      </c>
      <c r="J1145" s="932">
        <v>103730.37</v>
      </c>
      <c r="K1145" s="932">
        <v>165968.59</v>
      </c>
      <c r="L1145" s="932">
        <v>133367.60999999999</v>
      </c>
      <c r="M1145" s="932">
        <v>213388.19</v>
      </c>
      <c r="N1145" s="932">
        <v>177823.49</v>
      </c>
      <c r="O1145" s="932">
        <v>284517.58</v>
      </c>
      <c r="P1145" s="932">
        <v>222279.36</v>
      </c>
      <c r="Q1145" s="932">
        <v>355646.98</v>
      </c>
      <c r="R1145" s="932">
        <v>251916.6</v>
      </c>
      <c r="S1145" s="932">
        <v>403066.57</v>
      </c>
      <c r="T1145" s="932">
        <v>281553.84999999998</v>
      </c>
      <c r="U1145" s="932">
        <v>450486.17</v>
      </c>
    </row>
    <row r="1146" spans="1:21" ht="14.4">
      <c r="A1146" s="931">
        <v>6</v>
      </c>
      <c r="B1146" s="931" t="s">
        <v>318</v>
      </c>
      <c r="C1146" s="931" t="s">
        <v>324</v>
      </c>
      <c r="D1146" s="931" t="s">
        <v>496</v>
      </c>
      <c r="E1146" s="931" t="s">
        <v>330</v>
      </c>
      <c r="F1146" s="931">
        <v>1</v>
      </c>
      <c r="G1146" s="931" t="s">
        <v>171</v>
      </c>
      <c r="H1146" s="932">
        <v>83468.13</v>
      </c>
      <c r="I1146" s="932">
        <v>146069.23000000001</v>
      </c>
      <c r="J1146" s="932">
        <v>108076.93</v>
      </c>
      <c r="K1146" s="932">
        <v>189134.62</v>
      </c>
      <c r="L1146" s="932">
        <v>129379.4</v>
      </c>
      <c r="M1146" s="932">
        <v>226413.95</v>
      </c>
      <c r="N1146" s="932">
        <v>154342.32</v>
      </c>
      <c r="O1146" s="932">
        <v>270099.06</v>
      </c>
      <c r="P1146" s="932">
        <v>181955.95</v>
      </c>
      <c r="Q1146" s="932">
        <v>318422.92</v>
      </c>
      <c r="R1146" s="932">
        <v>199487.47</v>
      </c>
      <c r="S1146" s="932">
        <v>349103.08</v>
      </c>
      <c r="T1146" s="932">
        <v>215958.31</v>
      </c>
      <c r="U1146" s="932">
        <v>377927.04</v>
      </c>
    </row>
    <row r="1147" spans="1:21" ht="14.4">
      <c r="A1147" s="931">
        <v>6</v>
      </c>
      <c r="B1147" s="931" t="s">
        <v>318</v>
      </c>
      <c r="C1147" s="931" t="s">
        <v>324</v>
      </c>
      <c r="D1147" s="931" t="s">
        <v>496</v>
      </c>
      <c r="E1147" s="931" t="s">
        <v>330</v>
      </c>
      <c r="F1147" s="931">
        <v>2</v>
      </c>
      <c r="G1147" s="931" t="s">
        <v>21</v>
      </c>
      <c r="H1147" s="932">
        <v>71406.37</v>
      </c>
      <c r="I1147" s="932">
        <v>124961.15</v>
      </c>
      <c r="J1147" s="932">
        <v>93370.63</v>
      </c>
      <c r="K1147" s="932">
        <v>163398.60999999999</v>
      </c>
      <c r="L1147" s="932">
        <v>113274.4</v>
      </c>
      <c r="M1147" s="932">
        <v>198230.19</v>
      </c>
      <c r="N1147" s="932">
        <v>138477.76999999999</v>
      </c>
      <c r="O1147" s="932">
        <v>242336.09</v>
      </c>
      <c r="P1147" s="932">
        <v>164395.82999999999</v>
      </c>
      <c r="Q1147" s="932">
        <v>287692.7</v>
      </c>
      <c r="R1147" s="932">
        <v>180896.72</v>
      </c>
      <c r="S1147" s="932">
        <v>316569.26</v>
      </c>
      <c r="T1147" s="932">
        <v>196359.79</v>
      </c>
      <c r="U1147" s="932">
        <v>343629.64</v>
      </c>
    </row>
    <row r="1148" spans="1:21" ht="14.4">
      <c r="A1148" s="931">
        <v>6</v>
      </c>
      <c r="B1148" s="931" t="s">
        <v>318</v>
      </c>
      <c r="C1148" s="931" t="s">
        <v>324</v>
      </c>
      <c r="D1148" s="931" t="s">
        <v>496</v>
      </c>
      <c r="E1148" s="931" t="s">
        <v>330</v>
      </c>
      <c r="F1148" s="931">
        <v>3</v>
      </c>
      <c r="G1148" s="931" t="s">
        <v>46</v>
      </c>
      <c r="H1148" s="932">
        <v>62387.66</v>
      </c>
      <c r="I1148" s="932">
        <v>109178.41</v>
      </c>
      <c r="J1148" s="932">
        <v>85083.27</v>
      </c>
      <c r="K1148" s="932">
        <v>148895.73000000001</v>
      </c>
      <c r="L1148" s="932">
        <v>107609</v>
      </c>
      <c r="M1148" s="932">
        <v>188315.75</v>
      </c>
      <c r="N1148" s="932">
        <v>141701.42000000001</v>
      </c>
      <c r="O1148" s="932">
        <v>247977.48</v>
      </c>
      <c r="P1148" s="932">
        <v>175558.61</v>
      </c>
      <c r="Q1148" s="932">
        <v>307227.57</v>
      </c>
      <c r="R1148" s="932">
        <v>197781.59</v>
      </c>
      <c r="S1148" s="932">
        <v>346117.79</v>
      </c>
      <c r="T1148" s="932">
        <v>219725.79</v>
      </c>
      <c r="U1148" s="932">
        <v>384520.13</v>
      </c>
    </row>
    <row r="1149" spans="1:21" ht="14.4">
      <c r="A1149" s="931">
        <v>6</v>
      </c>
      <c r="B1149" s="931" t="s">
        <v>318</v>
      </c>
      <c r="C1149" s="931" t="s">
        <v>324</v>
      </c>
      <c r="D1149" s="931" t="s">
        <v>496</v>
      </c>
      <c r="E1149" s="931" t="s">
        <v>330</v>
      </c>
      <c r="F1149" s="931">
        <v>4</v>
      </c>
      <c r="G1149" s="931" t="s">
        <v>23</v>
      </c>
      <c r="H1149" s="932">
        <v>71153.98</v>
      </c>
      <c r="I1149" s="932">
        <v>113846.36</v>
      </c>
      <c r="J1149" s="932">
        <v>99615.57</v>
      </c>
      <c r="K1149" s="932">
        <v>159384.91</v>
      </c>
      <c r="L1149" s="932">
        <v>128077.16</v>
      </c>
      <c r="M1149" s="932">
        <v>204923.45</v>
      </c>
      <c r="N1149" s="932">
        <v>170769.54</v>
      </c>
      <c r="O1149" s="932">
        <v>273231.27</v>
      </c>
      <c r="P1149" s="932">
        <v>213461.93</v>
      </c>
      <c r="Q1149" s="932">
        <v>341539.09</v>
      </c>
      <c r="R1149" s="932">
        <v>241923.52</v>
      </c>
      <c r="S1149" s="932">
        <v>387077.63</v>
      </c>
      <c r="T1149" s="932">
        <v>270385.11</v>
      </c>
      <c r="U1149" s="932">
        <v>432616.18</v>
      </c>
    </row>
    <row r="1150" spans="1:21" ht="14.4">
      <c r="A1150" s="931">
        <v>6</v>
      </c>
      <c r="B1150" s="931" t="s">
        <v>318</v>
      </c>
      <c r="C1150" s="931" t="s">
        <v>331</v>
      </c>
      <c r="D1150" s="931" t="s">
        <v>497</v>
      </c>
      <c r="E1150" s="931" t="s">
        <v>332</v>
      </c>
      <c r="F1150" s="931">
        <v>1</v>
      </c>
      <c r="G1150" s="931" t="s">
        <v>171</v>
      </c>
      <c r="H1150" s="932">
        <v>85928.06</v>
      </c>
      <c r="I1150" s="932">
        <v>150374.1</v>
      </c>
      <c r="J1150" s="932">
        <v>111244.66</v>
      </c>
      <c r="K1150" s="932">
        <v>194678.15</v>
      </c>
      <c r="L1150" s="932">
        <v>133159.69</v>
      </c>
      <c r="M1150" s="932">
        <v>233029.46</v>
      </c>
      <c r="N1150" s="932">
        <v>158833.95000000001</v>
      </c>
      <c r="O1150" s="932">
        <v>277959.40999999997</v>
      </c>
      <c r="P1150" s="932">
        <v>187234.28</v>
      </c>
      <c r="Q1150" s="932">
        <v>327659.98</v>
      </c>
      <c r="R1150" s="932">
        <v>205265.14</v>
      </c>
      <c r="S1150" s="932">
        <v>359214</v>
      </c>
      <c r="T1150" s="932">
        <v>222198.09</v>
      </c>
      <c r="U1150" s="932">
        <v>388846.66</v>
      </c>
    </row>
    <row r="1151" spans="1:21" ht="14.4">
      <c r="A1151" s="931">
        <v>6</v>
      </c>
      <c r="B1151" s="931" t="s">
        <v>318</v>
      </c>
      <c r="C1151" s="931" t="s">
        <v>331</v>
      </c>
      <c r="D1151" s="931" t="s">
        <v>497</v>
      </c>
      <c r="E1151" s="931" t="s">
        <v>332</v>
      </c>
      <c r="F1151" s="931">
        <v>2</v>
      </c>
      <c r="G1151" s="931" t="s">
        <v>21</v>
      </c>
      <c r="H1151" s="932">
        <v>73592.160000000003</v>
      </c>
      <c r="I1151" s="932">
        <v>128786.29</v>
      </c>
      <c r="J1151" s="932">
        <v>96204.13</v>
      </c>
      <c r="K1151" s="932">
        <v>168357.23</v>
      </c>
      <c r="L1151" s="932">
        <v>116688.67</v>
      </c>
      <c r="M1151" s="932">
        <v>204205.17</v>
      </c>
      <c r="N1151" s="932">
        <v>142608.84</v>
      </c>
      <c r="O1151" s="932">
        <v>249565.47</v>
      </c>
      <c r="P1151" s="932">
        <v>169275.06</v>
      </c>
      <c r="Q1151" s="932">
        <v>296231.34999999998</v>
      </c>
      <c r="R1151" s="932">
        <v>186251.87</v>
      </c>
      <c r="S1151" s="932">
        <v>325940.78000000003</v>
      </c>
      <c r="T1151" s="932">
        <v>202154.16</v>
      </c>
      <c r="U1151" s="932">
        <v>353769.78</v>
      </c>
    </row>
    <row r="1152" spans="1:21" ht="14.4">
      <c r="A1152" s="931">
        <v>6</v>
      </c>
      <c r="B1152" s="931" t="s">
        <v>318</v>
      </c>
      <c r="C1152" s="931" t="s">
        <v>331</v>
      </c>
      <c r="D1152" s="931" t="s">
        <v>497</v>
      </c>
      <c r="E1152" s="931" t="s">
        <v>332</v>
      </c>
      <c r="F1152" s="931">
        <v>3</v>
      </c>
      <c r="G1152" s="931" t="s">
        <v>46</v>
      </c>
      <c r="H1152" s="932">
        <v>64364.51</v>
      </c>
      <c r="I1152" s="932">
        <v>112637.89</v>
      </c>
      <c r="J1152" s="932">
        <v>87799.5</v>
      </c>
      <c r="K1152" s="932">
        <v>153649.13</v>
      </c>
      <c r="L1152" s="932">
        <v>111060.75</v>
      </c>
      <c r="M1152" s="932">
        <v>194356.32</v>
      </c>
      <c r="N1152" s="932">
        <v>146263.37</v>
      </c>
      <c r="O1152" s="932">
        <v>255960.89</v>
      </c>
      <c r="P1152" s="932">
        <v>181225.41</v>
      </c>
      <c r="Q1152" s="932">
        <v>317144.46000000002</v>
      </c>
      <c r="R1152" s="932">
        <v>204177.03</v>
      </c>
      <c r="S1152" s="932">
        <v>357309.81</v>
      </c>
      <c r="T1152" s="932">
        <v>226843.54</v>
      </c>
      <c r="U1152" s="932">
        <v>396976.2</v>
      </c>
    </row>
    <row r="1153" spans="1:21" ht="14.4">
      <c r="A1153" s="931">
        <v>6</v>
      </c>
      <c r="B1153" s="931" t="s">
        <v>318</v>
      </c>
      <c r="C1153" s="931" t="s">
        <v>331</v>
      </c>
      <c r="D1153" s="931" t="s">
        <v>497</v>
      </c>
      <c r="E1153" s="931" t="s">
        <v>332</v>
      </c>
      <c r="F1153" s="931">
        <v>4</v>
      </c>
      <c r="G1153" s="931" t="s">
        <v>23</v>
      </c>
      <c r="H1153" s="932">
        <v>73255.490000000005</v>
      </c>
      <c r="I1153" s="932">
        <v>117208.78</v>
      </c>
      <c r="J1153" s="932">
        <v>102557.68</v>
      </c>
      <c r="K1153" s="932">
        <v>164092.29</v>
      </c>
      <c r="L1153" s="932">
        <v>131859.88</v>
      </c>
      <c r="M1153" s="932">
        <v>210975.8</v>
      </c>
      <c r="N1153" s="932">
        <v>175813.17</v>
      </c>
      <c r="O1153" s="932">
        <v>281301.07</v>
      </c>
      <c r="P1153" s="932">
        <v>219766.46</v>
      </c>
      <c r="Q1153" s="932">
        <v>351626.34</v>
      </c>
      <c r="R1153" s="932">
        <v>249068.65</v>
      </c>
      <c r="S1153" s="932">
        <v>398509.85</v>
      </c>
      <c r="T1153" s="932">
        <v>278370.84999999998</v>
      </c>
      <c r="U1153" s="932">
        <v>445393.37</v>
      </c>
    </row>
    <row r="1154" spans="1:21" ht="14.4">
      <c r="A1154" s="931">
        <v>6</v>
      </c>
      <c r="B1154" s="931" t="s">
        <v>318</v>
      </c>
      <c r="C1154" s="931" t="s">
        <v>331</v>
      </c>
      <c r="D1154" s="931" t="s">
        <v>497</v>
      </c>
      <c r="E1154" s="931" t="s">
        <v>333</v>
      </c>
      <c r="F1154" s="931">
        <v>1</v>
      </c>
      <c r="G1154" s="931" t="s">
        <v>171</v>
      </c>
      <c r="H1154" s="932">
        <v>86893.41</v>
      </c>
      <c r="I1154" s="932">
        <v>152063.46</v>
      </c>
      <c r="J1154" s="932">
        <v>112552.89</v>
      </c>
      <c r="K1154" s="932">
        <v>196967.56</v>
      </c>
      <c r="L1154" s="932">
        <v>134765.24</v>
      </c>
      <c r="M1154" s="932">
        <v>235839.18</v>
      </c>
      <c r="N1154" s="932">
        <v>160809.56</v>
      </c>
      <c r="O1154" s="932">
        <v>281416.73</v>
      </c>
      <c r="P1154" s="932">
        <v>189619.84</v>
      </c>
      <c r="Q1154" s="932">
        <v>331834.71999999997</v>
      </c>
      <c r="R1154" s="932">
        <v>207911.35</v>
      </c>
      <c r="S1154" s="932">
        <v>363844.86</v>
      </c>
      <c r="T1154" s="932">
        <v>225112.63</v>
      </c>
      <c r="U1154" s="932">
        <v>393947.1</v>
      </c>
    </row>
    <row r="1155" spans="1:21" ht="14.4">
      <c r="A1155" s="931">
        <v>6</v>
      </c>
      <c r="B1155" s="931" t="s">
        <v>318</v>
      </c>
      <c r="C1155" s="931" t="s">
        <v>331</v>
      </c>
      <c r="D1155" s="931" t="s">
        <v>497</v>
      </c>
      <c r="E1155" s="931" t="s">
        <v>333</v>
      </c>
      <c r="F1155" s="931">
        <v>2</v>
      </c>
      <c r="G1155" s="931" t="s">
        <v>21</v>
      </c>
      <c r="H1155" s="932">
        <v>74146.320000000007</v>
      </c>
      <c r="I1155" s="932">
        <v>129756.05</v>
      </c>
      <c r="J1155" s="932">
        <v>97011.02</v>
      </c>
      <c r="K1155" s="932">
        <v>169769.28</v>
      </c>
      <c r="L1155" s="932">
        <v>117745.18</v>
      </c>
      <c r="M1155" s="932">
        <v>206054.07</v>
      </c>
      <c r="N1155" s="932">
        <v>144043.60999999999</v>
      </c>
      <c r="O1155" s="932">
        <v>252076.32</v>
      </c>
      <c r="P1155" s="932">
        <v>171061.98</v>
      </c>
      <c r="Q1155" s="932">
        <v>299358.46999999997</v>
      </c>
      <c r="R1155" s="932">
        <v>188264.3</v>
      </c>
      <c r="S1155" s="932">
        <v>329462.52</v>
      </c>
      <c r="T1155" s="932">
        <v>204400.56</v>
      </c>
      <c r="U1155" s="932">
        <v>357700.98</v>
      </c>
    </row>
    <row r="1156" spans="1:21" ht="14.4">
      <c r="A1156" s="931">
        <v>6</v>
      </c>
      <c r="B1156" s="931" t="s">
        <v>318</v>
      </c>
      <c r="C1156" s="931" t="s">
        <v>331</v>
      </c>
      <c r="D1156" s="931" t="s">
        <v>497</v>
      </c>
      <c r="E1156" s="931" t="s">
        <v>333</v>
      </c>
      <c r="F1156" s="931">
        <v>3</v>
      </c>
      <c r="G1156" s="931" t="s">
        <v>46</v>
      </c>
      <c r="H1156" s="932">
        <v>64624.49</v>
      </c>
      <c r="I1156" s="932">
        <v>113092.86</v>
      </c>
      <c r="J1156" s="932">
        <v>88086.46</v>
      </c>
      <c r="K1156" s="932">
        <v>154151.29999999999</v>
      </c>
      <c r="L1156" s="932">
        <v>111368.88</v>
      </c>
      <c r="M1156" s="932">
        <v>194895.54</v>
      </c>
      <c r="N1156" s="932">
        <v>146613.60999999999</v>
      </c>
      <c r="O1156" s="932">
        <v>256573.82</v>
      </c>
      <c r="P1156" s="932">
        <v>181609.76</v>
      </c>
      <c r="Q1156" s="932">
        <v>317817.08</v>
      </c>
      <c r="R1156" s="932">
        <v>204572.24</v>
      </c>
      <c r="S1156" s="932">
        <v>358001.42</v>
      </c>
      <c r="T1156" s="932">
        <v>227240.1</v>
      </c>
      <c r="U1156" s="932">
        <v>397670.17</v>
      </c>
    </row>
    <row r="1157" spans="1:21" ht="14.4">
      <c r="A1157" s="931">
        <v>6</v>
      </c>
      <c r="B1157" s="931" t="s">
        <v>318</v>
      </c>
      <c r="C1157" s="931" t="s">
        <v>331</v>
      </c>
      <c r="D1157" s="931" t="s">
        <v>497</v>
      </c>
      <c r="E1157" s="931" t="s">
        <v>333</v>
      </c>
      <c r="F1157" s="931">
        <v>4</v>
      </c>
      <c r="G1157" s="931" t="s">
        <v>23</v>
      </c>
      <c r="H1157" s="932">
        <v>74063.38</v>
      </c>
      <c r="I1157" s="932">
        <v>118501.41</v>
      </c>
      <c r="J1157" s="932">
        <v>103688.73</v>
      </c>
      <c r="K1157" s="932">
        <v>165901.97</v>
      </c>
      <c r="L1157" s="932">
        <v>133314.07999999999</v>
      </c>
      <c r="M1157" s="932">
        <v>213302.53</v>
      </c>
      <c r="N1157" s="932">
        <v>177752.1</v>
      </c>
      <c r="O1157" s="932">
        <v>284403.37</v>
      </c>
      <c r="P1157" s="932">
        <v>222190.13</v>
      </c>
      <c r="Q1157" s="932">
        <v>355504.21</v>
      </c>
      <c r="R1157" s="932">
        <v>251815.48</v>
      </c>
      <c r="S1157" s="932">
        <v>402904.78</v>
      </c>
      <c r="T1157" s="932">
        <v>281440.83</v>
      </c>
      <c r="U1157" s="932">
        <v>450305.34</v>
      </c>
    </row>
    <row r="1158" spans="1:21" ht="14.4">
      <c r="A1158" s="931">
        <v>6</v>
      </c>
      <c r="B1158" s="931" t="s">
        <v>318</v>
      </c>
      <c r="C1158" s="931" t="s">
        <v>331</v>
      </c>
      <c r="D1158" s="931" t="s">
        <v>497</v>
      </c>
      <c r="E1158" s="931" t="s">
        <v>1113</v>
      </c>
      <c r="F1158" s="931">
        <v>1</v>
      </c>
      <c r="G1158" s="931" t="s">
        <v>171</v>
      </c>
      <c r="H1158" s="932">
        <v>87875.69</v>
      </c>
      <c r="I1158" s="932">
        <v>153782.45000000001</v>
      </c>
      <c r="J1158" s="932">
        <v>113823.73</v>
      </c>
      <c r="K1158" s="932">
        <v>199191.53</v>
      </c>
      <c r="L1158" s="932">
        <v>136285.85999999999</v>
      </c>
      <c r="M1158" s="932">
        <v>238500.25</v>
      </c>
      <c r="N1158" s="932">
        <v>162622.48000000001</v>
      </c>
      <c r="O1158" s="932">
        <v>284589.34999999998</v>
      </c>
      <c r="P1158" s="932">
        <v>191756.1</v>
      </c>
      <c r="Q1158" s="932">
        <v>335573.18</v>
      </c>
      <c r="R1158" s="932">
        <v>210252.89</v>
      </c>
      <c r="S1158" s="932">
        <v>367942.55</v>
      </c>
      <c r="T1158" s="932">
        <v>227646.6</v>
      </c>
      <c r="U1158" s="932">
        <v>398381.55</v>
      </c>
    </row>
    <row r="1159" spans="1:21" ht="14.4">
      <c r="A1159" s="931">
        <v>6</v>
      </c>
      <c r="B1159" s="931" t="s">
        <v>318</v>
      </c>
      <c r="C1159" s="931" t="s">
        <v>331</v>
      </c>
      <c r="D1159" s="931" t="s">
        <v>497</v>
      </c>
      <c r="E1159" s="931" t="s">
        <v>1113</v>
      </c>
      <c r="F1159" s="931">
        <v>2</v>
      </c>
      <c r="G1159" s="931" t="s">
        <v>21</v>
      </c>
      <c r="H1159" s="932">
        <v>74991.53</v>
      </c>
      <c r="I1159" s="932">
        <v>131235.18</v>
      </c>
      <c r="J1159" s="932">
        <v>98114.74</v>
      </c>
      <c r="K1159" s="932">
        <v>171700.79</v>
      </c>
      <c r="L1159" s="932">
        <v>119082.79</v>
      </c>
      <c r="M1159" s="932">
        <v>208394.88</v>
      </c>
      <c r="N1159" s="932">
        <v>145676.26</v>
      </c>
      <c r="O1159" s="932">
        <v>254933.45</v>
      </c>
      <c r="P1159" s="932">
        <v>172998.7</v>
      </c>
      <c r="Q1159" s="932">
        <v>302747.71999999997</v>
      </c>
      <c r="R1159" s="932">
        <v>190394.58</v>
      </c>
      <c r="S1159" s="932">
        <v>333190.52</v>
      </c>
      <c r="T1159" s="932">
        <v>206711.82</v>
      </c>
      <c r="U1159" s="932">
        <v>361745.69</v>
      </c>
    </row>
    <row r="1160" spans="1:21" ht="14.4">
      <c r="A1160" s="931">
        <v>6</v>
      </c>
      <c r="B1160" s="931" t="s">
        <v>318</v>
      </c>
      <c r="C1160" s="931" t="s">
        <v>331</v>
      </c>
      <c r="D1160" s="931" t="s">
        <v>497</v>
      </c>
      <c r="E1160" s="931" t="s">
        <v>1113</v>
      </c>
      <c r="F1160" s="931">
        <v>3</v>
      </c>
      <c r="G1160" s="931" t="s">
        <v>46</v>
      </c>
      <c r="H1160" s="932">
        <v>65366.98</v>
      </c>
      <c r="I1160" s="932">
        <v>114392.22</v>
      </c>
      <c r="J1160" s="932">
        <v>89100.27</v>
      </c>
      <c r="K1160" s="932">
        <v>155925.46</v>
      </c>
      <c r="L1160" s="932">
        <v>112652.08</v>
      </c>
      <c r="M1160" s="932">
        <v>197141.14</v>
      </c>
      <c r="N1160" s="932">
        <v>148304.35</v>
      </c>
      <c r="O1160" s="932">
        <v>259532.61</v>
      </c>
      <c r="P1160" s="932">
        <v>183705.36</v>
      </c>
      <c r="Q1160" s="932">
        <v>321484.38</v>
      </c>
      <c r="R1160" s="932">
        <v>206933.79</v>
      </c>
      <c r="S1160" s="932">
        <v>362134.13</v>
      </c>
      <c r="T1160" s="932">
        <v>229864.43</v>
      </c>
      <c r="U1160" s="932">
        <v>402262.75</v>
      </c>
    </row>
    <row r="1161" spans="1:21" ht="14.4">
      <c r="A1161" s="931">
        <v>6</v>
      </c>
      <c r="B1161" s="931" t="s">
        <v>318</v>
      </c>
      <c r="C1161" s="931" t="s">
        <v>331</v>
      </c>
      <c r="D1161" s="931" t="s">
        <v>497</v>
      </c>
      <c r="E1161" s="931" t="s">
        <v>1113</v>
      </c>
      <c r="F1161" s="931">
        <v>4</v>
      </c>
      <c r="G1161" s="931" t="s">
        <v>23</v>
      </c>
      <c r="H1161" s="932">
        <v>74901.009999999995</v>
      </c>
      <c r="I1161" s="932">
        <v>119841.62</v>
      </c>
      <c r="J1161" s="932">
        <v>104861.41</v>
      </c>
      <c r="K1161" s="932">
        <v>167778.26</v>
      </c>
      <c r="L1161" s="932">
        <v>134821.82</v>
      </c>
      <c r="M1161" s="932">
        <v>215714.91</v>
      </c>
      <c r="N1161" s="932">
        <v>179762.42</v>
      </c>
      <c r="O1161" s="932">
        <v>287619.88</v>
      </c>
      <c r="P1161" s="932">
        <v>224703.03</v>
      </c>
      <c r="Q1161" s="932">
        <v>359524.85</v>
      </c>
      <c r="R1161" s="932">
        <v>254663.43</v>
      </c>
      <c r="S1161" s="932">
        <v>407461.5</v>
      </c>
      <c r="T1161" s="932">
        <v>284623.83</v>
      </c>
      <c r="U1161" s="932">
        <v>455398.14</v>
      </c>
    </row>
    <row r="1162" spans="1:21" ht="14.4">
      <c r="A1162" s="931">
        <v>6</v>
      </c>
      <c r="B1162" s="931" t="s">
        <v>318</v>
      </c>
      <c r="C1162" s="931" t="s">
        <v>331</v>
      </c>
      <c r="D1162" s="931" t="s">
        <v>497</v>
      </c>
      <c r="E1162" s="931" t="s">
        <v>1114</v>
      </c>
      <c r="F1162" s="931">
        <v>1</v>
      </c>
      <c r="G1162" s="931" t="s">
        <v>171</v>
      </c>
      <c r="H1162" s="932">
        <v>85441.15</v>
      </c>
      <c r="I1162" s="932">
        <v>149522.01999999999</v>
      </c>
      <c r="J1162" s="932">
        <v>110599.89</v>
      </c>
      <c r="K1162" s="932">
        <v>193549.81</v>
      </c>
      <c r="L1162" s="932">
        <v>132378.15</v>
      </c>
      <c r="M1162" s="932">
        <v>231661.77</v>
      </c>
      <c r="N1162" s="932">
        <v>157886.82</v>
      </c>
      <c r="O1162" s="932">
        <v>276301.93</v>
      </c>
      <c r="P1162" s="932">
        <v>186103.82</v>
      </c>
      <c r="Q1162" s="932">
        <v>325681.69</v>
      </c>
      <c r="R1162" s="932">
        <v>204018.21</v>
      </c>
      <c r="S1162" s="932">
        <v>357031.87</v>
      </c>
      <c r="T1162" s="932">
        <v>220835.97</v>
      </c>
      <c r="U1162" s="932">
        <v>386462.95</v>
      </c>
    </row>
    <row r="1163" spans="1:21" ht="14.4">
      <c r="A1163" s="931">
        <v>6</v>
      </c>
      <c r="B1163" s="931" t="s">
        <v>318</v>
      </c>
      <c r="C1163" s="931" t="s">
        <v>331</v>
      </c>
      <c r="D1163" s="931" t="s">
        <v>497</v>
      </c>
      <c r="E1163" s="931" t="s">
        <v>1114</v>
      </c>
      <c r="F1163" s="931">
        <v>2</v>
      </c>
      <c r="G1163" s="931" t="s">
        <v>21</v>
      </c>
      <c r="H1163" s="932">
        <v>73242.320000000007</v>
      </c>
      <c r="I1163" s="932">
        <v>128174.06</v>
      </c>
      <c r="J1163" s="932">
        <v>95726.48</v>
      </c>
      <c r="K1163" s="932">
        <v>167521.35</v>
      </c>
      <c r="L1163" s="932">
        <v>116090.14</v>
      </c>
      <c r="M1163" s="932">
        <v>203157.74</v>
      </c>
      <c r="N1163" s="932">
        <v>141841.99</v>
      </c>
      <c r="O1163" s="932">
        <v>248223.48</v>
      </c>
      <c r="P1163" s="932">
        <v>168344.15</v>
      </c>
      <c r="Q1163" s="932">
        <v>294602.26</v>
      </c>
      <c r="R1163" s="932">
        <v>185216.2</v>
      </c>
      <c r="S1163" s="932">
        <v>324128.34999999998</v>
      </c>
      <c r="T1163" s="932">
        <v>201014.74</v>
      </c>
      <c r="U1163" s="932">
        <v>351775.8</v>
      </c>
    </row>
    <row r="1164" spans="1:21" ht="14.4">
      <c r="A1164" s="931">
        <v>6</v>
      </c>
      <c r="B1164" s="931" t="s">
        <v>318</v>
      </c>
      <c r="C1164" s="931" t="s">
        <v>331</v>
      </c>
      <c r="D1164" s="931" t="s">
        <v>497</v>
      </c>
      <c r="E1164" s="931" t="s">
        <v>1114</v>
      </c>
      <c r="F1164" s="931">
        <v>3</v>
      </c>
      <c r="G1164" s="931" t="s">
        <v>46</v>
      </c>
      <c r="H1164" s="932">
        <v>64113.89</v>
      </c>
      <c r="I1164" s="932">
        <v>112199.31</v>
      </c>
      <c r="J1164" s="932">
        <v>87474.31</v>
      </c>
      <c r="K1164" s="932">
        <v>153080.04999999999</v>
      </c>
      <c r="L1164" s="932">
        <v>110662.92</v>
      </c>
      <c r="M1164" s="932">
        <v>193660.11</v>
      </c>
      <c r="N1164" s="932">
        <v>145753.12</v>
      </c>
      <c r="O1164" s="932">
        <v>255067.96</v>
      </c>
      <c r="P1164" s="932">
        <v>180605.42</v>
      </c>
      <c r="Q1164" s="932">
        <v>316059.48</v>
      </c>
      <c r="R1164" s="932">
        <v>203487.85</v>
      </c>
      <c r="S1164" s="932">
        <v>356103.73</v>
      </c>
      <c r="T1164" s="932">
        <v>226088.32000000001</v>
      </c>
      <c r="U1164" s="932">
        <v>395654.56</v>
      </c>
    </row>
    <row r="1165" spans="1:21" ht="14.4">
      <c r="A1165" s="931">
        <v>6</v>
      </c>
      <c r="B1165" s="931" t="s">
        <v>318</v>
      </c>
      <c r="C1165" s="931" t="s">
        <v>331</v>
      </c>
      <c r="D1165" s="931" t="s">
        <v>497</v>
      </c>
      <c r="E1165" s="931" t="s">
        <v>1114</v>
      </c>
      <c r="F1165" s="931">
        <v>4</v>
      </c>
      <c r="G1165" s="931" t="s">
        <v>23</v>
      </c>
      <c r="H1165" s="932">
        <v>72844.11</v>
      </c>
      <c r="I1165" s="932">
        <v>116550.57</v>
      </c>
      <c r="J1165" s="932">
        <v>101981.75</v>
      </c>
      <c r="K1165" s="932">
        <v>163170.79999999999</v>
      </c>
      <c r="L1165" s="932">
        <v>131119.39000000001</v>
      </c>
      <c r="M1165" s="932">
        <v>209791.03</v>
      </c>
      <c r="N1165" s="932">
        <v>174825.86</v>
      </c>
      <c r="O1165" s="932">
        <v>279721.37</v>
      </c>
      <c r="P1165" s="932">
        <v>218532.32</v>
      </c>
      <c r="Q1165" s="932">
        <v>349651.72</v>
      </c>
      <c r="R1165" s="932">
        <v>247669.96</v>
      </c>
      <c r="S1165" s="932">
        <v>396271.95</v>
      </c>
      <c r="T1165" s="932">
        <v>276807.61</v>
      </c>
      <c r="U1165" s="932">
        <v>442892.18</v>
      </c>
    </row>
    <row r="1166" spans="1:21" ht="14.4">
      <c r="A1166" s="931">
        <v>6</v>
      </c>
      <c r="B1166" s="931" t="s">
        <v>318</v>
      </c>
      <c r="C1166" s="931" t="s">
        <v>331</v>
      </c>
      <c r="D1166" s="931" t="s">
        <v>497</v>
      </c>
      <c r="E1166" s="931" t="s">
        <v>1115</v>
      </c>
      <c r="F1166" s="931">
        <v>1</v>
      </c>
      <c r="G1166" s="931" t="s">
        <v>171</v>
      </c>
      <c r="H1166" s="932">
        <v>85911.13</v>
      </c>
      <c r="I1166" s="932">
        <v>150344.48000000001</v>
      </c>
      <c r="J1166" s="932">
        <v>111282.06</v>
      </c>
      <c r="K1166" s="932">
        <v>194743.61</v>
      </c>
      <c r="L1166" s="932">
        <v>133244.63</v>
      </c>
      <c r="M1166" s="932">
        <v>233178.11</v>
      </c>
      <c r="N1166" s="932">
        <v>158996.64000000001</v>
      </c>
      <c r="O1166" s="932">
        <v>278244.12</v>
      </c>
      <c r="P1166" s="932">
        <v>187483.58</v>
      </c>
      <c r="Q1166" s="932">
        <v>328096.27</v>
      </c>
      <c r="R1166" s="932">
        <v>205569.81</v>
      </c>
      <c r="S1166" s="932">
        <v>359747.18</v>
      </c>
      <c r="T1166" s="932">
        <v>222578.66</v>
      </c>
      <c r="U1166" s="932">
        <v>389512.65</v>
      </c>
    </row>
    <row r="1167" spans="1:21" ht="14.4">
      <c r="A1167" s="931">
        <v>6</v>
      </c>
      <c r="B1167" s="931" t="s">
        <v>318</v>
      </c>
      <c r="C1167" s="931" t="s">
        <v>331</v>
      </c>
      <c r="D1167" s="931" t="s">
        <v>497</v>
      </c>
      <c r="E1167" s="931" t="s">
        <v>1115</v>
      </c>
      <c r="F1167" s="931">
        <v>2</v>
      </c>
      <c r="G1167" s="931" t="s">
        <v>21</v>
      </c>
      <c r="H1167" s="932">
        <v>73301.11</v>
      </c>
      <c r="I1167" s="932">
        <v>128276.93</v>
      </c>
      <c r="J1167" s="932">
        <v>95907.3</v>
      </c>
      <c r="K1167" s="932">
        <v>167837.78</v>
      </c>
      <c r="L1167" s="932">
        <v>116407.58</v>
      </c>
      <c r="M1167" s="932">
        <v>203713.27</v>
      </c>
      <c r="N1167" s="932">
        <v>142410.97</v>
      </c>
      <c r="O1167" s="932">
        <v>249219.20000000001</v>
      </c>
      <c r="P1167" s="932">
        <v>169125.27</v>
      </c>
      <c r="Q1167" s="932">
        <v>295969.21999999997</v>
      </c>
      <c r="R1167" s="932">
        <v>186134.02</v>
      </c>
      <c r="S1167" s="932">
        <v>325734.53999999998</v>
      </c>
      <c r="T1167" s="932">
        <v>202089.3</v>
      </c>
      <c r="U1167" s="932">
        <v>353656.28</v>
      </c>
    </row>
    <row r="1168" spans="1:21" ht="14.4">
      <c r="A1168" s="931">
        <v>6</v>
      </c>
      <c r="B1168" s="931" t="s">
        <v>318</v>
      </c>
      <c r="C1168" s="931" t="s">
        <v>331</v>
      </c>
      <c r="D1168" s="931" t="s">
        <v>497</v>
      </c>
      <c r="E1168" s="931" t="s">
        <v>1115</v>
      </c>
      <c r="F1168" s="931">
        <v>3</v>
      </c>
      <c r="G1168" s="931" t="s">
        <v>46</v>
      </c>
      <c r="H1168" s="932">
        <v>63882.01</v>
      </c>
      <c r="I1168" s="932">
        <v>111793.51</v>
      </c>
      <c r="J1168" s="932">
        <v>87072.65</v>
      </c>
      <c r="K1168" s="932">
        <v>152377.14000000001</v>
      </c>
      <c r="L1168" s="932">
        <v>110085.69</v>
      </c>
      <c r="M1168" s="932">
        <v>192649.95</v>
      </c>
      <c r="N1168" s="932">
        <v>144922.88</v>
      </c>
      <c r="O1168" s="932">
        <v>253615.05</v>
      </c>
      <c r="P1168" s="932">
        <v>179514.17</v>
      </c>
      <c r="Q1168" s="932">
        <v>314149.78999999998</v>
      </c>
      <c r="R1168" s="932">
        <v>202210.7</v>
      </c>
      <c r="S1168" s="932">
        <v>353868.72</v>
      </c>
      <c r="T1168" s="932">
        <v>224615.78</v>
      </c>
      <c r="U1168" s="932">
        <v>393077.61</v>
      </c>
    </row>
    <row r="1169" spans="1:21" ht="14.4">
      <c r="A1169" s="931">
        <v>6</v>
      </c>
      <c r="B1169" s="931" t="s">
        <v>318</v>
      </c>
      <c r="C1169" s="931" t="s">
        <v>331</v>
      </c>
      <c r="D1169" s="931" t="s">
        <v>497</v>
      </c>
      <c r="E1169" s="931" t="s">
        <v>1115</v>
      </c>
      <c r="F1169" s="931">
        <v>4</v>
      </c>
      <c r="G1169" s="931" t="s">
        <v>23</v>
      </c>
      <c r="H1169" s="932">
        <v>73225.75</v>
      </c>
      <c r="I1169" s="932">
        <v>117161.2</v>
      </c>
      <c r="J1169" s="932">
        <v>102516.05</v>
      </c>
      <c r="K1169" s="932">
        <v>164025.68</v>
      </c>
      <c r="L1169" s="932">
        <v>131806.35</v>
      </c>
      <c r="M1169" s="932">
        <v>210890.16</v>
      </c>
      <c r="N1169" s="932">
        <v>175741.79</v>
      </c>
      <c r="O1169" s="932">
        <v>281186.87</v>
      </c>
      <c r="P1169" s="932">
        <v>219677.24</v>
      </c>
      <c r="Q1169" s="932">
        <v>351483.59</v>
      </c>
      <c r="R1169" s="932">
        <v>248967.54</v>
      </c>
      <c r="S1169" s="932">
        <v>398348.07</v>
      </c>
      <c r="T1169" s="932">
        <v>278257.84000000003</v>
      </c>
      <c r="U1169" s="932">
        <v>445212.55</v>
      </c>
    </row>
    <row r="1170" spans="1:21" ht="14.4">
      <c r="A1170" s="931">
        <v>6</v>
      </c>
      <c r="B1170" s="931" t="s">
        <v>318</v>
      </c>
      <c r="C1170" s="931" t="s">
        <v>331</v>
      </c>
      <c r="D1170" s="931" t="s">
        <v>497</v>
      </c>
      <c r="E1170" s="931" t="s">
        <v>1116</v>
      </c>
      <c r="F1170" s="931">
        <v>1</v>
      </c>
      <c r="G1170" s="931" t="s">
        <v>171</v>
      </c>
      <c r="H1170" s="932">
        <v>86406.5</v>
      </c>
      <c r="I1170" s="932">
        <v>151211.38</v>
      </c>
      <c r="J1170" s="932">
        <v>111908.13</v>
      </c>
      <c r="K1170" s="932">
        <v>195839.22</v>
      </c>
      <c r="L1170" s="932">
        <v>133983.70000000001</v>
      </c>
      <c r="M1170" s="932">
        <v>234471.48</v>
      </c>
      <c r="N1170" s="932">
        <v>159862.43</v>
      </c>
      <c r="O1170" s="932">
        <v>279759.25</v>
      </c>
      <c r="P1170" s="932">
        <v>188489.39</v>
      </c>
      <c r="Q1170" s="932">
        <v>329856.42</v>
      </c>
      <c r="R1170" s="932">
        <v>206664.41</v>
      </c>
      <c r="S1170" s="932">
        <v>361662.71999999997</v>
      </c>
      <c r="T1170" s="932">
        <v>223750.5</v>
      </c>
      <c r="U1170" s="932">
        <v>391563.38</v>
      </c>
    </row>
    <row r="1171" spans="1:21" ht="14.4">
      <c r="A1171" s="931">
        <v>6</v>
      </c>
      <c r="B1171" s="931" t="s">
        <v>318</v>
      </c>
      <c r="C1171" s="931" t="s">
        <v>331</v>
      </c>
      <c r="D1171" s="931" t="s">
        <v>497</v>
      </c>
      <c r="E1171" s="931" t="s">
        <v>1116</v>
      </c>
      <c r="F1171" s="931">
        <v>2</v>
      </c>
      <c r="G1171" s="931" t="s">
        <v>21</v>
      </c>
      <c r="H1171" s="932">
        <v>73796.47</v>
      </c>
      <c r="I1171" s="932">
        <v>129143.83</v>
      </c>
      <c r="J1171" s="932">
        <v>96533.37</v>
      </c>
      <c r="K1171" s="932">
        <v>168933.39</v>
      </c>
      <c r="L1171" s="932">
        <v>117146.65</v>
      </c>
      <c r="M1171" s="932">
        <v>205006.65</v>
      </c>
      <c r="N1171" s="932">
        <v>143276.76</v>
      </c>
      <c r="O1171" s="932">
        <v>250734.33</v>
      </c>
      <c r="P1171" s="932">
        <v>170131.07</v>
      </c>
      <c r="Q1171" s="932">
        <v>297729.38</v>
      </c>
      <c r="R1171" s="932">
        <v>187228.62</v>
      </c>
      <c r="S1171" s="932">
        <v>327650.09000000003</v>
      </c>
      <c r="T1171" s="932">
        <v>203261.14</v>
      </c>
      <c r="U1171" s="932">
        <v>355707</v>
      </c>
    </row>
    <row r="1172" spans="1:21" ht="14.4">
      <c r="A1172" s="931">
        <v>6</v>
      </c>
      <c r="B1172" s="931" t="s">
        <v>318</v>
      </c>
      <c r="C1172" s="931" t="s">
        <v>331</v>
      </c>
      <c r="D1172" s="931" t="s">
        <v>497</v>
      </c>
      <c r="E1172" s="931" t="s">
        <v>1116</v>
      </c>
      <c r="F1172" s="931">
        <v>3</v>
      </c>
      <c r="G1172" s="931" t="s">
        <v>46</v>
      </c>
      <c r="H1172" s="932">
        <v>64373.88</v>
      </c>
      <c r="I1172" s="932">
        <v>112654.28</v>
      </c>
      <c r="J1172" s="932">
        <v>87761.27</v>
      </c>
      <c r="K1172" s="932">
        <v>153582.22</v>
      </c>
      <c r="L1172" s="932">
        <v>110971.05</v>
      </c>
      <c r="M1172" s="932">
        <v>194199.34</v>
      </c>
      <c r="N1172" s="932">
        <v>146103.37</v>
      </c>
      <c r="O1172" s="932">
        <v>255680.89</v>
      </c>
      <c r="P1172" s="932">
        <v>180989.77</v>
      </c>
      <c r="Q1172" s="932">
        <v>316732.09999999998</v>
      </c>
      <c r="R1172" s="932">
        <v>203883.05</v>
      </c>
      <c r="S1172" s="932">
        <v>356795.34</v>
      </c>
      <c r="T1172" s="932">
        <v>226484.88</v>
      </c>
      <c r="U1172" s="932">
        <v>396348.53</v>
      </c>
    </row>
    <row r="1173" spans="1:21" ht="14.4">
      <c r="A1173" s="931">
        <v>6</v>
      </c>
      <c r="B1173" s="931" t="s">
        <v>318</v>
      </c>
      <c r="C1173" s="931" t="s">
        <v>331</v>
      </c>
      <c r="D1173" s="931" t="s">
        <v>497</v>
      </c>
      <c r="E1173" s="931" t="s">
        <v>1116</v>
      </c>
      <c r="F1173" s="931">
        <v>4</v>
      </c>
      <c r="G1173" s="931" t="s">
        <v>23</v>
      </c>
      <c r="H1173" s="932">
        <v>73652</v>
      </c>
      <c r="I1173" s="932">
        <v>117843.2</v>
      </c>
      <c r="J1173" s="932">
        <v>103112.8</v>
      </c>
      <c r="K1173" s="932">
        <v>164980.48000000001</v>
      </c>
      <c r="L1173" s="932">
        <v>132573.59</v>
      </c>
      <c r="M1173" s="932">
        <v>212117.75</v>
      </c>
      <c r="N1173" s="932">
        <v>176764.79</v>
      </c>
      <c r="O1173" s="932">
        <v>282823.67</v>
      </c>
      <c r="P1173" s="932">
        <v>220955.99</v>
      </c>
      <c r="Q1173" s="932">
        <v>353529.59</v>
      </c>
      <c r="R1173" s="932">
        <v>250416.79</v>
      </c>
      <c r="S1173" s="932">
        <v>400666.87</v>
      </c>
      <c r="T1173" s="932">
        <v>279877.59000000003</v>
      </c>
      <c r="U1173" s="932">
        <v>447804.15</v>
      </c>
    </row>
    <row r="1174" spans="1:21" ht="14.4">
      <c r="A1174" s="931">
        <v>6</v>
      </c>
      <c r="B1174" s="931" t="s">
        <v>318</v>
      </c>
      <c r="C1174" s="931" t="s">
        <v>331</v>
      </c>
      <c r="D1174" s="931" t="s">
        <v>497</v>
      </c>
      <c r="E1174" s="931" t="s">
        <v>334</v>
      </c>
      <c r="F1174" s="931">
        <v>1</v>
      </c>
      <c r="G1174" s="931" t="s">
        <v>171</v>
      </c>
      <c r="H1174" s="932">
        <v>88849.5</v>
      </c>
      <c r="I1174" s="932">
        <v>155486.62</v>
      </c>
      <c r="J1174" s="932">
        <v>115113.26</v>
      </c>
      <c r="K1174" s="932">
        <v>201448.21</v>
      </c>
      <c r="L1174" s="932">
        <v>137848.94</v>
      </c>
      <c r="M1174" s="932">
        <v>241235.64</v>
      </c>
      <c r="N1174" s="932">
        <v>164516.75</v>
      </c>
      <c r="O1174" s="932">
        <v>287904.31</v>
      </c>
      <c r="P1174" s="932">
        <v>194017.01</v>
      </c>
      <c r="Q1174" s="932">
        <v>339529.77</v>
      </c>
      <c r="R1174" s="932">
        <v>212746.75</v>
      </c>
      <c r="S1174" s="932">
        <v>372306.82</v>
      </c>
      <c r="T1174" s="932">
        <v>230370.85</v>
      </c>
      <c r="U1174" s="932">
        <v>403148.99</v>
      </c>
    </row>
    <row r="1175" spans="1:21" ht="14.4">
      <c r="A1175" s="931">
        <v>6</v>
      </c>
      <c r="B1175" s="931" t="s">
        <v>318</v>
      </c>
      <c r="C1175" s="931" t="s">
        <v>331</v>
      </c>
      <c r="D1175" s="931" t="s">
        <v>497</v>
      </c>
      <c r="E1175" s="931" t="s">
        <v>334</v>
      </c>
      <c r="F1175" s="931">
        <v>2</v>
      </c>
      <c r="G1175" s="931" t="s">
        <v>21</v>
      </c>
      <c r="H1175" s="932">
        <v>75691.210000000006</v>
      </c>
      <c r="I1175" s="932">
        <v>132459.62</v>
      </c>
      <c r="J1175" s="932">
        <v>99070.03</v>
      </c>
      <c r="K1175" s="932">
        <v>173372.56</v>
      </c>
      <c r="L1175" s="932">
        <v>120279.84</v>
      </c>
      <c r="M1175" s="932">
        <v>210489.73</v>
      </c>
      <c r="N1175" s="932">
        <v>147209.96</v>
      </c>
      <c r="O1175" s="932">
        <v>257617.44</v>
      </c>
      <c r="P1175" s="932">
        <v>174860.51</v>
      </c>
      <c r="Q1175" s="932">
        <v>306005.90000000002</v>
      </c>
      <c r="R1175" s="932">
        <v>192465.93</v>
      </c>
      <c r="S1175" s="932">
        <v>336815.38</v>
      </c>
      <c r="T1175" s="932">
        <v>208990.65</v>
      </c>
      <c r="U1175" s="932">
        <v>365733.64</v>
      </c>
    </row>
    <row r="1176" spans="1:21" ht="14.4">
      <c r="A1176" s="931">
        <v>6</v>
      </c>
      <c r="B1176" s="931" t="s">
        <v>318</v>
      </c>
      <c r="C1176" s="931" t="s">
        <v>331</v>
      </c>
      <c r="D1176" s="931" t="s">
        <v>497</v>
      </c>
      <c r="E1176" s="931" t="s">
        <v>334</v>
      </c>
      <c r="F1176" s="931">
        <v>3</v>
      </c>
      <c r="G1176" s="931" t="s">
        <v>46</v>
      </c>
      <c r="H1176" s="932">
        <v>65868.22</v>
      </c>
      <c r="I1176" s="932">
        <v>115269.38</v>
      </c>
      <c r="J1176" s="932">
        <v>89750.65</v>
      </c>
      <c r="K1176" s="932">
        <v>157063.63</v>
      </c>
      <c r="L1176" s="932">
        <v>113447.74</v>
      </c>
      <c r="M1176" s="932">
        <v>198533.55</v>
      </c>
      <c r="N1176" s="932">
        <v>149324.84</v>
      </c>
      <c r="O1176" s="932">
        <v>261318.47</v>
      </c>
      <c r="P1176" s="932">
        <v>184945.33</v>
      </c>
      <c r="Q1176" s="932">
        <v>323654.33</v>
      </c>
      <c r="R1176" s="932">
        <v>208312.17</v>
      </c>
      <c r="S1176" s="932">
        <v>364546.29</v>
      </c>
      <c r="T1176" s="932">
        <v>231374.87</v>
      </c>
      <c r="U1176" s="932">
        <v>404906.02</v>
      </c>
    </row>
    <row r="1177" spans="1:21" ht="14.4">
      <c r="A1177" s="931">
        <v>6</v>
      </c>
      <c r="B1177" s="931" t="s">
        <v>318</v>
      </c>
      <c r="C1177" s="931" t="s">
        <v>331</v>
      </c>
      <c r="D1177" s="931" t="s">
        <v>497</v>
      </c>
      <c r="E1177" s="931" t="s">
        <v>334</v>
      </c>
      <c r="F1177" s="931">
        <v>4</v>
      </c>
      <c r="G1177" s="931" t="s">
        <v>23</v>
      </c>
      <c r="H1177" s="932">
        <v>75723.77</v>
      </c>
      <c r="I1177" s="932">
        <v>121158.03</v>
      </c>
      <c r="J1177" s="932">
        <v>106013.28</v>
      </c>
      <c r="K1177" s="932">
        <v>169621.25</v>
      </c>
      <c r="L1177" s="932">
        <v>136302.78</v>
      </c>
      <c r="M1177" s="932">
        <v>218084.46</v>
      </c>
      <c r="N1177" s="932">
        <v>181737.05</v>
      </c>
      <c r="O1177" s="932">
        <v>290779.28000000003</v>
      </c>
      <c r="P1177" s="932">
        <v>227171.31</v>
      </c>
      <c r="Q1177" s="932">
        <v>363474.1</v>
      </c>
      <c r="R1177" s="932">
        <v>257460.82</v>
      </c>
      <c r="S1177" s="932">
        <v>411937.31</v>
      </c>
      <c r="T1177" s="932">
        <v>287750.32</v>
      </c>
      <c r="U1177" s="932">
        <v>460400.52</v>
      </c>
    </row>
    <row r="1178" spans="1:21" ht="14.4">
      <c r="A1178" s="931">
        <v>6</v>
      </c>
      <c r="B1178" s="931" t="s">
        <v>318</v>
      </c>
      <c r="C1178" s="931" t="s">
        <v>335</v>
      </c>
      <c r="D1178" s="931" t="s">
        <v>498</v>
      </c>
      <c r="E1178" s="931" t="s">
        <v>336</v>
      </c>
      <c r="F1178" s="931">
        <v>1</v>
      </c>
      <c r="G1178" s="931" t="s">
        <v>171</v>
      </c>
      <c r="H1178" s="932">
        <v>84920.39</v>
      </c>
      <c r="I1178" s="932">
        <v>148610.69</v>
      </c>
      <c r="J1178" s="932">
        <v>110029.93</v>
      </c>
      <c r="K1178" s="932">
        <v>192552.38</v>
      </c>
      <c r="L1178" s="932">
        <v>131766.49</v>
      </c>
      <c r="M1178" s="932">
        <v>230591.35999999999</v>
      </c>
      <c r="N1178" s="932">
        <v>157265.07</v>
      </c>
      <c r="O1178" s="932">
        <v>275213.87</v>
      </c>
      <c r="P1178" s="932">
        <v>185471.98</v>
      </c>
      <c r="Q1178" s="932">
        <v>324575.96999999997</v>
      </c>
      <c r="R1178" s="932">
        <v>203380.62</v>
      </c>
      <c r="S1178" s="932">
        <v>355916.08</v>
      </c>
      <c r="T1178" s="932">
        <v>220234.97</v>
      </c>
      <c r="U1178" s="932">
        <v>385411.2</v>
      </c>
    </row>
    <row r="1179" spans="1:21" ht="14.4">
      <c r="A1179" s="931">
        <v>6</v>
      </c>
      <c r="B1179" s="931" t="s">
        <v>318</v>
      </c>
      <c r="C1179" s="931" t="s">
        <v>335</v>
      </c>
      <c r="D1179" s="931" t="s">
        <v>498</v>
      </c>
      <c r="E1179" s="931" t="s">
        <v>336</v>
      </c>
      <c r="F1179" s="931">
        <v>2</v>
      </c>
      <c r="G1179" s="931" t="s">
        <v>21</v>
      </c>
      <c r="H1179" s="932">
        <v>72310.37</v>
      </c>
      <c r="I1179" s="932">
        <v>126543.14</v>
      </c>
      <c r="J1179" s="932">
        <v>94655.17</v>
      </c>
      <c r="K1179" s="932">
        <v>165646.54999999999</v>
      </c>
      <c r="L1179" s="932">
        <v>114929.44</v>
      </c>
      <c r="M1179" s="932">
        <v>201126.53</v>
      </c>
      <c r="N1179" s="932">
        <v>140679.4</v>
      </c>
      <c r="O1179" s="932">
        <v>246188.95</v>
      </c>
      <c r="P1179" s="932">
        <v>167113.67000000001</v>
      </c>
      <c r="Q1179" s="932">
        <v>292448.92</v>
      </c>
      <c r="R1179" s="932">
        <v>183944.83</v>
      </c>
      <c r="S1179" s="932">
        <v>321903.45</v>
      </c>
      <c r="T1179" s="932">
        <v>199745.62</v>
      </c>
      <c r="U1179" s="932">
        <v>349554.83</v>
      </c>
    </row>
    <row r="1180" spans="1:21" ht="14.4">
      <c r="A1180" s="931">
        <v>6</v>
      </c>
      <c r="B1180" s="931" t="s">
        <v>318</v>
      </c>
      <c r="C1180" s="931" t="s">
        <v>335</v>
      </c>
      <c r="D1180" s="931" t="s">
        <v>498</v>
      </c>
      <c r="E1180" s="931" t="s">
        <v>336</v>
      </c>
      <c r="F1180" s="931">
        <v>3</v>
      </c>
      <c r="G1180" s="931" t="s">
        <v>46</v>
      </c>
      <c r="H1180" s="932">
        <v>62898.27</v>
      </c>
      <c r="I1180" s="932">
        <v>110071.97</v>
      </c>
      <c r="J1180" s="932">
        <v>85695.42</v>
      </c>
      <c r="K1180" s="932">
        <v>149966.98000000001</v>
      </c>
      <c r="L1180" s="932">
        <v>108314.96</v>
      </c>
      <c r="M1180" s="932">
        <v>189551.18</v>
      </c>
      <c r="N1180" s="932">
        <v>142561.92000000001</v>
      </c>
      <c r="O1180" s="932">
        <v>249483.35</v>
      </c>
      <c r="P1180" s="932">
        <v>176562.96</v>
      </c>
      <c r="Q1180" s="932">
        <v>308985.17</v>
      </c>
      <c r="R1180" s="932">
        <v>198866</v>
      </c>
      <c r="S1180" s="932">
        <v>348015.49</v>
      </c>
      <c r="T1180" s="932">
        <v>220877.58</v>
      </c>
      <c r="U1180" s="932">
        <v>386535.76</v>
      </c>
    </row>
    <row r="1181" spans="1:21" ht="14.4">
      <c r="A1181" s="931">
        <v>6</v>
      </c>
      <c r="B1181" s="931" t="s">
        <v>318</v>
      </c>
      <c r="C1181" s="931" t="s">
        <v>335</v>
      </c>
      <c r="D1181" s="931" t="s">
        <v>498</v>
      </c>
      <c r="E1181" s="931" t="s">
        <v>336</v>
      </c>
      <c r="F1181" s="931">
        <v>4</v>
      </c>
      <c r="G1181" s="931" t="s">
        <v>23</v>
      </c>
      <c r="H1181" s="932">
        <v>72373.25</v>
      </c>
      <c r="I1181" s="932">
        <v>115797.2</v>
      </c>
      <c r="J1181" s="932">
        <v>101322.55</v>
      </c>
      <c r="K1181" s="932">
        <v>162116.07999999999</v>
      </c>
      <c r="L1181" s="932">
        <v>130271.85</v>
      </c>
      <c r="M1181" s="932">
        <v>208434.96</v>
      </c>
      <c r="N1181" s="932">
        <v>173695.8</v>
      </c>
      <c r="O1181" s="932">
        <v>277913.28000000003</v>
      </c>
      <c r="P1181" s="932">
        <v>217119.74</v>
      </c>
      <c r="Q1181" s="932">
        <v>347391.6</v>
      </c>
      <c r="R1181" s="932">
        <v>246069.04</v>
      </c>
      <c r="S1181" s="932">
        <v>393710.48</v>
      </c>
      <c r="T1181" s="932">
        <v>275018.34000000003</v>
      </c>
      <c r="U1181" s="932">
        <v>440029.36</v>
      </c>
    </row>
    <row r="1182" spans="1:21" ht="14.4">
      <c r="A1182" s="931">
        <v>6</v>
      </c>
      <c r="B1182" s="931" t="s">
        <v>318</v>
      </c>
      <c r="C1182" s="931" t="s">
        <v>335</v>
      </c>
      <c r="D1182" s="931" t="s">
        <v>498</v>
      </c>
      <c r="E1182" s="931" t="s">
        <v>337</v>
      </c>
      <c r="F1182" s="931">
        <v>1</v>
      </c>
      <c r="G1182" s="931" t="s">
        <v>171</v>
      </c>
      <c r="H1182" s="932">
        <v>85902.67</v>
      </c>
      <c r="I1182" s="932">
        <v>150329.67000000001</v>
      </c>
      <c r="J1182" s="932">
        <v>111300.76</v>
      </c>
      <c r="K1182" s="932">
        <v>194776.33</v>
      </c>
      <c r="L1182" s="932">
        <v>133287.1</v>
      </c>
      <c r="M1182" s="932">
        <v>233252.43</v>
      </c>
      <c r="N1182" s="932">
        <v>159077.99</v>
      </c>
      <c r="O1182" s="932">
        <v>278386.48</v>
      </c>
      <c r="P1182" s="932">
        <v>187608.24</v>
      </c>
      <c r="Q1182" s="932">
        <v>328314.42</v>
      </c>
      <c r="R1182" s="932">
        <v>205722.15</v>
      </c>
      <c r="S1182" s="932">
        <v>360013.76</v>
      </c>
      <c r="T1182" s="932">
        <v>222768.94</v>
      </c>
      <c r="U1182" s="932">
        <v>389845.65</v>
      </c>
    </row>
    <row r="1183" spans="1:21" ht="14.4">
      <c r="A1183" s="931">
        <v>6</v>
      </c>
      <c r="B1183" s="931" t="s">
        <v>318</v>
      </c>
      <c r="C1183" s="931" t="s">
        <v>335</v>
      </c>
      <c r="D1183" s="931" t="s">
        <v>498</v>
      </c>
      <c r="E1183" s="931" t="s">
        <v>337</v>
      </c>
      <c r="F1183" s="931">
        <v>2</v>
      </c>
      <c r="G1183" s="931" t="s">
        <v>21</v>
      </c>
      <c r="H1183" s="932">
        <v>73155.58</v>
      </c>
      <c r="I1183" s="932">
        <v>128022.26</v>
      </c>
      <c r="J1183" s="932">
        <v>95758.89</v>
      </c>
      <c r="K1183" s="932">
        <v>167578.04999999999</v>
      </c>
      <c r="L1183" s="932">
        <v>116267.04</v>
      </c>
      <c r="M1183" s="932">
        <v>203467.32</v>
      </c>
      <c r="N1183" s="932">
        <v>142312.04</v>
      </c>
      <c r="O1183" s="932">
        <v>249046.07</v>
      </c>
      <c r="P1183" s="932">
        <v>169050.38</v>
      </c>
      <c r="Q1183" s="932">
        <v>295838.15999999997</v>
      </c>
      <c r="R1183" s="932">
        <v>186075.1</v>
      </c>
      <c r="S1183" s="932">
        <v>325631.43</v>
      </c>
      <c r="T1183" s="932">
        <v>202056.87</v>
      </c>
      <c r="U1183" s="932">
        <v>353599.53</v>
      </c>
    </row>
    <row r="1184" spans="1:21" ht="14.4">
      <c r="A1184" s="931">
        <v>6</v>
      </c>
      <c r="B1184" s="931" t="s">
        <v>318</v>
      </c>
      <c r="C1184" s="931" t="s">
        <v>335</v>
      </c>
      <c r="D1184" s="931" t="s">
        <v>498</v>
      </c>
      <c r="E1184" s="931" t="s">
        <v>337</v>
      </c>
      <c r="F1184" s="931">
        <v>3</v>
      </c>
      <c r="G1184" s="931" t="s">
        <v>46</v>
      </c>
      <c r="H1184" s="932">
        <v>63640.76</v>
      </c>
      <c r="I1184" s="932">
        <v>111371.33</v>
      </c>
      <c r="J1184" s="932">
        <v>86709.22</v>
      </c>
      <c r="K1184" s="932">
        <v>151741.14000000001</v>
      </c>
      <c r="L1184" s="932">
        <v>109598.16</v>
      </c>
      <c r="M1184" s="932">
        <v>191796.77</v>
      </c>
      <c r="N1184" s="932">
        <v>144252.65</v>
      </c>
      <c r="O1184" s="932">
        <v>252442.13</v>
      </c>
      <c r="P1184" s="932">
        <v>178658.55</v>
      </c>
      <c r="Q1184" s="932">
        <v>312652.46000000002</v>
      </c>
      <c r="R1184" s="932">
        <v>201227.54</v>
      </c>
      <c r="S1184" s="932">
        <v>352148.19</v>
      </c>
      <c r="T1184" s="932">
        <v>223501.9</v>
      </c>
      <c r="U1184" s="932">
        <v>391128.32000000001</v>
      </c>
    </row>
    <row r="1185" spans="1:21" ht="14.4">
      <c r="A1185" s="931">
        <v>6</v>
      </c>
      <c r="B1185" s="931" t="s">
        <v>318</v>
      </c>
      <c r="C1185" s="931" t="s">
        <v>335</v>
      </c>
      <c r="D1185" s="931" t="s">
        <v>498</v>
      </c>
      <c r="E1185" s="931" t="s">
        <v>337</v>
      </c>
      <c r="F1185" s="931">
        <v>4</v>
      </c>
      <c r="G1185" s="931" t="s">
        <v>23</v>
      </c>
      <c r="H1185" s="932">
        <v>73210.880000000005</v>
      </c>
      <c r="I1185" s="932">
        <v>117137.41</v>
      </c>
      <c r="J1185" s="932">
        <v>102495.23</v>
      </c>
      <c r="K1185" s="932">
        <v>163992.37</v>
      </c>
      <c r="L1185" s="932">
        <v>131779.57999999999</v>
      </c>
      <c r="M1185" s="932">
        <v>210847.33</v>
      </c>
      <c r="N1185" s="932">
        <v>175706.11</v>
      </c>
      <c r="O1185" s="932">
        <v>281129.78000000003</v>
      </c>
      <c r="P1185" s="932">
        <v>219632.63</v>
      </c>
      <c r="Q1185" s="932">
        <v>351412.22</v>
      </c>
      <c r="R1185" s="932">
        <v>248916.98</v>
      </c>
      <c r="S1185" s="932">
        <v>398267.18</v>
      </c>
      <c r="T1185" s="932">
        <v>278201.34000000003</v>
      </c>
      <c r="U1185" s="932">
        <v>445122.14</v>
      </c>
    </row>
    <row r="1186" spans="1:21" ht="14.4">
      <c r="A1186" s="931">
        <v>6</v>
      </c>
      <c r="B1186" s="931" t="s">
        <v>318</v>
      </c>
      <c r="C1186" s="931" t="s">
        <v>335</v>
      </c>
      <c r="D1186" s="931" t="s">
        <v>498</v>
      </c>
      <c r="E1186" s="931" t="s">
        <v>338</v>
      </c>
      <c r="F1186" s="931">
        <v>1</v>
      </c>
      <c r="G1186" s="931" t="s">
        <v>171</v>
      </c>
      <c r="H1186" s="932">
        <v>82007.41</v>
      </c>
      <c r="I1186" s="932">
        <v>143512.98000000001</v>
      </c>
      <c r="J1186" s="932">
        <v>106142.63</v>
      </c>
      <c r="K1186" s="932">
        <v>185749.59</v>
      </c>
      <c r="L1186" s="932">
        <v>127034.78</v>
      </c>
      <c r="M1186" s="932">
        <v>222310.86</v>
      </c>
      <c r="N1186" s="932">
        <v>151500.92000000001</v>
      </c>
      <c r="O1186" s="932">
        <v>265126.62</v>
      </c>
      <c r="P1186" s="932">
        <v>178564.59</v>
      </c>
      <c r="Q1186" s="932">
        <v>312488.03000000003</v>
      </c>
      <c r="R1186" s="932">
        <v>195746.67</v>
      </c>
      <c r="S1186" s="932">
        <v>342556.68</v>
      </c>
      <c r="T1186" s="932">
        <v>211871.93</v>
      </c>
      <c r="U1186" s="932">
        <v>370775.88</v>
      </c>
    </row>
    <row r="1187" spans="1:21" ht="14.4">
      <c r="A1187" s="931">
        <v>6</v>
      </c>
      <c r="B1187" s="931" t="s">
        <v>318</v>
      </c>
      <c r="C1187" s="931" t="s">
        <v>335</v>
      </c>
      <c r="D1187" s="931" t="s">
        <v>498</v>
      </c>
      <c r="E1187" s="931" t="s">
        <v>338</v>
      </c>
      <c r="F1187" s="931">
        <v>2</v>
      </c>
      <c r="G1187" s="931" t="s">
        <v>21</v>
      </c>
      <c r="H1187" s="932">
        <v>70356.850000000006</v>
      </c>
      <c r="I1187" s="932">
        <v>123124.48</v>
      </c>
      <c r="J1187" s="932">
        <v>91937.68</v>
      </c>
      <c r="K1187" s="932">
        <v>160890.95000000001</v>
      </c>
      <c r="L1187" s="932">
        <v>111478.81</v>
      </c>
      <c r="M1187" s="932">
        <v>195087.92</v>
      </c>
      <c r="N1187" s="932">
        <v>136177.21</v>
      </c>
      <c r="O1187" s="932">
        <v>238310.11</v>
      </c>
      <c r="P1187" s="932">
        <v>161603.1</v>
      </c>
      <c r="Q1187" s="932">
        <v>282805.43</v>
      </c>
      <c r="R1187" s="932">
        <v>177789.69</v>
      </c>
      <c r="S1187" s="932">
        <v>311131.96000000002</v>
      </c>
      <c r="T1187" s="932">
        <v>192941.55</v>
      </c>
      <c r="U1187" s="932">
        <v>337647.71</v>
      </c>
    </row>
    <row r="1188" spans="1:21" ht="14.4">
      <c r="A1188" s="931">
        <v>6</v>
      </c>
      <c r="B1188" s="931" t="s">
        <v>318</v>
      </c>
      <c r="C1188" s="931" t="s">
        <v>335</v>
      </c>
      <c r="D1188" s="931" t="s">
        <v>498</v>
      </c>
      <c r="E1188" s="931" t="s">
        <v>338</v>
      </c>
      <c r="F1188" s="931">
        <v>3</v>
      </c>
      <c r="G1188" s="931" t="s">
        <v>46</v>
      </c>
      <c r="H1188" s="932">
        <v>61635.81</v>
      </c>
      <c r="I1188" s="932">
        <v>107862.67</v>
      </c>
      <c r="J1188" s="932">
        <v>84107.7</v>
      </c>
      <c r="K1188" s="932">
        <v>147188.48000000001</v>
      </c>
      <c r="L1188" s="932">
        <v>106415.5</v>
      </c>
      <c r="M1188" s="932">
        <v>186227.13</v>
      </c>
      <c r="N1188" s="932">
        <v>140170.68</v>
      </c>
      <c r="O1188" s="932">
        <v>245298.69</v>
      </c>
      <c r="P1188" s="932">
        <v>173698.65</v>
      </c>
      <c r="Q1188" s="932">
        <v>303972.64</v>
      </c>
      <c r="R1188" s="932">
        <v>195714.03</v>
      </c>
      <c r="S1188" s="932">
        <v>342499.55</v>
      </c>
      <c r="T1188" s="932">
        <v>217460.13</v>
      </c>
      <c r="U1188" s="932">
        <v>380555.22</v>
      </c>
    </row>
    <row r="1189" spans="1:21" ht="14.4">
      <c r="A1189" s="931">
        <v>6</v>
      </c>
      <c r="B1189" s="931" t="s">
        <v>318</v>
      </c>
      <c r="C1189" s="931" t="s">
        <v>335</v>
      </c>
      <c r="D1189" s="931" t="s">
        <v>498</v>
      </c>
      <c r="E1189" s="931" t="s">
        <v>338</v>
      </c>
      <c r="F1189" s="931">
        <v>4</v>
      </c>
      <c r="G1189" s="931" t="s">
        <v>23</v>
      </c>
      <c r="H1189" s="932">
        <v>69919.839999999997</v>
      </c>
      <c r="I1189" s="932">
        <v>111871.74</v>
      </c>
      <c r="J1189" s="932">
        <v>97887.77</v>
      </c>
      <c r="K1189" s="932">
        <v>156620.43</v>
      </c>
      <c r="L1189" s="932">
        <v>125855.7</v>
      </c>
      <c r="M1189" s="932">
        <v>201369.13</v>
      </c>
      <c r="N1189" s="932">
        <v>167807.6</v>
      </c>
      <c r="O1189" s="932">
        <v>268492.17</v>
      </c>
      <c r="P1189" s="932">
        <v>209759.51</v>
      </c>
      <c r="Q1189" s="932">
        <v>335615.21</v>
      </c>
      <c r="R1189" s="932">
        <v>237727.44</v>
      </c>
      <c r="S1189" s="932">
        <v>380363.91</v>
      </c>
      <c r="T1189" s="932">
        <v>265695.37</v>
      </c>
      <c r="U1189" s="932">
        <v>425112.61</v>
      </c>
    </row>
    <row r="1190" spans="1:21" ht="14.4">
      <c r="A1190" s="931">
        <v>6</v>
      </c>
      <c r="B1190" s="931" t="s">
        <v>318</v>
      </c>
      <c r="C1190" s="931" t="s">
        <v>335</v>
      </c>
      <c r="D1190" s="931" t="s">
        <v>498</v>
      </c>
      <c r="E1190" s="931" t="s">
        <v>339</v>
      </c>
      <c r="F1190" s="931">
        <v>1</v>
      </c>
      <c r="G1190" s="931" t="s">
        <v>171</v>
      </c>
      <c r="H1190" s="932">
        <v>86398.04</v>
      </c>
      <c r="I1190" s="932">
        <v>151196.57</v>
      </c>
      <c r="J1190" s="932">
        <v>111926.83</v>
      </c>
      <c r="K1190" s="932">
        <v>195871.95</v>
      </c>
      <c r="L1190" s="932">
        <v>134026.17000000001</v>
      </c>
      <c r="M1190" s="932">
        <v>234545.8</v>
      </c>
      <c r="N1190" s="932">
        <v>159943.76999999999</v>
      </c>
      <c r="O1190" s="932">
        <v>279901.59999999998</v>
      </c>
      <c r="P1190" s="932">
        <v>188614.04</v>
      </c>
      <c r="Q1190" s="932">
        <v>330074.57</v>
      </c>
      <c r="R1190" s="932">
        <v>206816.75</v>
      </c>
      <c r="S1190" s="932">
        <v>361929.31</v>
      </c>
      <c r="T1190" s="932">
        <v>223940.78</v>
      </c>
      <c r="U1190" s="932">
        <v>391896.37</v>
      </c>
    </row>
    <row r="1191" spans="1:21" ht="14.4">
      <c r="A1191" s="931">
        <v>6</v>
      </c>
      <c r="B1191" s="931" t="s">
        <v>318</v>
      </c>
      <c r="C1191" s="931" t="s">
        <v>335</v>
      </c>
      <c r="D1191" s="931" t="s">
        <v>498</v>
      </c>
      <c r="E1191" s="931" t="s">
        <v>339</v>
      </c>
      <c r="F1191" s="931">
        <v>2</v>
      </c>
      <c r="G1191" s="931" t="s">
        <v>21</v>
      </c>
      <c r="H1191" s="932">
        <v>73650.95</v>
      </c>
      <c r="I1191" s="932">
        <v>128889.16</v>
      </c>
      <c r="J1191" s="932">
        <v>96384.95</v>
      </c>
      <c r="K1191" s="932">
        <v>168673.66</v>
      </c>
      <c r="L1191" s="932">
        <v>117006.11</v>
      </c>
      <c r="M1191" s="932">
        <v>204760.7</v>
      </c>
      <c r="N1191" s="932">
        <v>143177.82999999999</v>
      </c>
      <c r="O1191" s="932">
        <v>250561.19</v>
      </c>
      <c r="P1191" s="932">
        <v>170056.18</v>
      </c>
      <c r="Q1191" s="932">
        <v>297598.31</v>
      </c>
      <c r="R1191" s="932">
        <v>187169.7</v>
      </c>
      <c r="S1191" s="932">
        <v>327546.98</v>
      </c>
      <c r="T1191" s="932">
        <v>203228.72</v>
      </c>
      <c r="U1191" s="932">
        <v>355650.25</v>
      </c>
    </row>
    <row r="1192" spans="1:21" ht="14.4">
      <c r="A1192" s="931">
        <v>6</v>
      </c>
      <c r="B1192" s="931" t="s">
        <v>318</v>
      </c>
      <c r="C1192" s="931" t="s">
        <v>335</v>
      </c>
      <c r="D1192" s="931" t="s">
        <v>498</v>
      </c>
      <c r="E1192" s="931" t="s">
        <v>339</v>
      </c>
      <c r="F1192" s="931">
        <v>3</v>
      </c>
      <c r="G1192" s="931" t="s">
        <v>46</v>
      </c>
      <c r="H1192" s="932">
        <v>64132.63</v>
      </c>
      <c r="I1192" s="932">
        <v>112232.09</v>
      </c>
      <c r="J1192" s="932">
        <v>87397.84</v>
      </c>
      <c r="K1192" s="932">
        <v>152946.22</v>
      </c>
      <c r="L1192" s="932">
        <v>110483.52</v>
      </c>
      <c r="M1192" s="932">
        <v>193346.16</v>
      </c>
      <c r="N1192" s="932">
        <v>145433.13</v>
      </c>
      <c r="O1192" s="932">
        <v>254507.98</v>
      </c>
      <c r="P1192" s="932">
        <v>180134.15</v>
      </c>
      <c r="Q1192" s="932">
        <v>315234.77</v>
      </c>
      <c r="R1192" s="932">
        <v>202899.89</v>
      </c>
      <c r="S1192" s="932">
        <v>355074.8</v>
      </c>
      <c r="T1192" s="932">
        <v>225371</v>
      </c>
      <c r="U1192" s="932">
        <v>394399.25</v>
      </c>
    </row>
    <row r="1193" spans="1:21" ht="14.4">
      <c r="A1193" s="931">
        <v>6</v>
      </c>
      <c r="B1193" s="931" t="s">
        <v>318</v>
      </c>
      <c r="C1193" s="931" t="s">
        <v>335</v>
      </c>
      <c r="D1193" s="931" t="s">
        <v>498</v>
      </c>
      <c r="E1193" s="931" t="s">
        <v>339</v>
      </c>
      <c r="F1193" s="931">
        <v>4</v>
      </c>
      <c r="G1193" s="931" t="s">
        <v>23</v>
      </c>
      <c r="H1193" s="932">
        <v>73637.13</v>
      </c>
      <c r="I1193" s="932">
        <v>117819.41</v>
      </c>
      <c r="J1193" s="932">
        <v>103091.98</v>
      </c>
      <c r="K1193" s="932">
        <v>164947.17000000001</v>
      </c>
      <c r="L1193" s="932">
        <v>132546.82999999999</v>
      </c>
      <c r="M1193" s="932">
        <v>212074.93</v>
      </c>
      <c r="N1193" s="932">
        <v>176729.11</v>
      </c>
      <c r="O1193" s="932">
        <v>282766.57</v>
      </c>
      <c r="P1193" s="932">
        <v>220911.38</v>
      </c>
      <c r="Q1193" s="932">
        <v>353458.22</v>
      </c>
      <c r="R1193" s="932">
        <v>250366.23</v>
      </c>
      <c r="S1193" s="932">
        <v>400585.98</v>
      </c>
      <c r="T1193" s="932">
        <v>279821.08</v>
      </c>
      <c r="U1193" s="932">
        <v>447713.74</v>
      </c>
    </row>
    <row r="1194" spans="1:21" ht="14.4">
      <c r="A1194" s="931">
        <v>6</v>
      </c>
      <c r="B1194" s="931" t="s">
        <v>318</v>
      </c>
      <c r="C1194" s="931" t="s">
        <v>335</v>
      </c>
      <c r="D1194" s="931" t="s">
        <v>498</v>
      </c>
      <c r="E1194" s="931" t="s">
        <v>340</v>
      </c>
      <c r="F1194" s="931">
        <v>1</v>
      </c>
      <c r="G1194" s="931" t="s">
        <v>171</v>
      </c>
      <c r="H1194" s="932">
        <v>84441.95</v>
      </c>
      <c r="I1194" s="932">
        <v>147773.41</v>
      </c>
      <c r="J1194" s="932">
        <v>109366.46</v>
      </c>
      <c r="K1194" s="932">
        <v>191391.3</v>
      </c>
      <c r="L1194" s="932">
        <v>130942.48</v>
      </c>
      <c r="M1194" s="932">
        <v>229149.34</v>
      </c>
      <c r="N1194" s="932">
        <v>156236.57999999999</v>
      </c>
      <c r="O1194" s="932">
        <v>273414.02</v>
      </c>
      <c r="P1194" s="932">
        <v>184216.86</v>
      </c>
      <c r="Q1194" s="932">
        <v>322379.51</v>
      </c>
      <c r="R1194" s="932">
        <v>201981.34</v>
      </c>
      <c r="S1194" s="932">
        <v>353467.35</v>
      </c>
      <c r="T1194" s="932">
        <v>218682.56</v>
      </c>
      <c r="U1194" s="932">
        <v>382694.48</v>
      </c>
    </row>
    <row r="1195" spans="1:21" ht="14.4">
      <c r="A1195" s="931">
        <v>6</v>
      </c>
      <c r="B1195" s="931" t="s">
        <v>318</v>
      </c>
      <c r="C1195" s="931" t="s">
        <v>335</v>
      </c>
      <c r="D1195" s="931" t="s">
        <v>498</v>
      </c>
      <c r="E1195" s="931" t="s">
        <v>340</v>
      </c>
      <c r="F1195" s="931">
        <v>2</v>
      </c>
      <c r="G1195" s="931" t="s">
        <v>21</v>
      </c>
      <c r="H1195" s="932">
        <v>72106.05</v>
      </c>
      <c r="I1195" s="932">
        <v>126185.59</v>
      </c>
      <c r="J1195" s="932">
        <v>94325.93</v>
      </c>
      <c r="K1195" s="932">
        <v>165070.38</v>
      </c>
      <c r="L1195" s="932">
        <v>114471.45</v>
      </c>
      <c r="M1195" s="932">
        <v>200325.04</v>
      </c>
      <c r="N1195" s="932">
        <v>140011.47</v>
      </c>
      <c r="O1195" s="932">
        <v>245020.08</v>
      </c>
      <c r="P1195" s="932">
        <v>166257.65</v>
      </c>
      <c r="Q1195" s="932">
        <v>290950.88</v>
      </c>
      <c r="R1195" s="932">
        <v>182968.07</v>
      </c>
      <c r="S1195" s="932">
        <v>320194.12</v>
      </c>
      <c r="T1195" s="932">
        <v>198638.62</v>
      </c>
      <c r="U1195" s="932">
        <v>347617.59</v>
      </c>
    </row>
    <row r="1196" spans="1:21" ht="14.4">
      <c r="A1196" s="931">
        <v>6</v>
      </c>
      <c r="B1196" s="931" t="s">
        <v>318</v>
      </c>
      <c r="C1196" s="931" t="s">
        <v>335</v>
      </c>
      <c r="D1196" s="931" t="s">
        <v>498</v>
      </c>
      <c r="E1196" s="931" t="s">
        <v>340</v>
      </c>
      <c r="F1196" s="931">
        <v>3</v>
      </c>
      <c r="G1196" s="931" t="s">
        <v>46</v>
      </c>
      <c r="H1196" s="932">
        <v>62888.9</v>
      </c>
      <c r="I1196" s="932">
        <v>110055.58</v>
      </c>
      <c r="J1196" s="932">
        <v>85733.65</v>
      </c>
      <c r="K1196" s="932">
        <v>150033.89000000001</v>
      </c>
      <c r="L1196" s="932">
        <v>108404.66</v>
      </c>
      <c r="M1196" s="932">
        <v>189708.15</v>
      </c>
      <c r="N1196" s="932">
        <v>142721.91</v>
      </c>
      <c r="O1196" s="932">
        <v>249763.34</v>
      </c>
      <c r="P1196" s="932">
        <v>176798.58</v>
      </c>
      <c r="Q1196" s="932">
        <v>309397.52</v>
      </c>
      <c r="R1196" s="932">
        <v>199159.97</v>
      </c>
      <c r="S1196" s="932">
        <v>348529.94</v>
      </c>
      <c r="T1196" s="932">
        <v>221236.23</v>
      </c>
      <c r="U1196" s="932">
        <v>387163.41</v>
      </c>
    </row>
    <row r="1197" spans="1:21" ht="14.4">
      <c r="A1197" s="931">
        <v>6</v>
      </c>
      <c r="B1197" s="931" t="s">
        <v>318</v>
      </c>
      <c r="C1197" s="931" t="s">
        <v>335</v>
      </c>
      <c r="D1197" s="931" t="s">
        <v>498</v>
      </c>
      <c r="E1197" s="931" t="s">
        <v>340</v>
      </c>
      <c r="F1197" s="931">
        <v>4</v>
      </c>
      <c r="G1197" s="931" t="s">
        <v>23</v>
      </c>
      <c r="H1197" s="932">
        <v>71976.740000000005</v>
      </c>
      <c r="I1197" s="932">
        <v>115162.78</v>
      </c>
      <c r="J1197" s="932">
        <v>100767.43</v>
      </c>
      <c r="K1197" s="932">
        <v>161227.89000000001</v>
      </c>
      <c r="L1197" s="932">
        <v>129558.12</v>
      </c>
      <c r="M1197" s="932">
        <v>207293</v>
      </c>
      <c r="N1197" s="932">
        <v>172744.16</v>
      </c>
      <c r="O1197" s="932">
        <v>276390.67</v>
      </c>
      <c r="P1197" s="932">
        <v>215930.21</v>
      </c>
      <c r="Q1197" s="932">
        <v>345488.33</v>
      </c>
      <c r="R1197" s="932">
        <v>244720.9</v>
      </c>
      <c r="S1197" s="932">
        <v>391553.45</v>
      </c>
      <c r="T1197" s="932">
        <v>273511.59000000003</v>
      </c>
      <c r="U1197" s="932">
        <v>437618.56</v>
      </c>
    </row>
    <row r="1198" spans="1:21" ht="14.4">
      <c r="A1198" s="931">
        <v>6</v>
      </c>
      <c r="B1198" s="931" t="s">
        <v>318</v>
      </c>
      <c r="C1198" s="931" t="s">
        <v>341</v>
      </c>
      <c r="D1198" s="931" t="s">
        <v>499</v>
      </c>
      <c r="E1198" s="931" t="s">
        <v>342</v>
      </c>
      <c r="F1198" s="931">
        <v>1</v>
      </c>
      <c r="G1198" s="931" t="s">
        <v>171</v>
      </c>
      <c r="H1198" s="932">
        <v>82981.23</v>
      </c>
      <c r="I1198" s="932">
        <v>145217.15</v>
      </c>
      <c r="J1198" s="932">
        <v>107432.16</v>
      </c>
      <c r="K1198" s="932">
        <v>188006.28</v>
      </c>
      <c r="L1198" s="932">
        <v>128597.86</v>
      </c>
      <c r="M1198" s="932">
        <v>225046.25</v>
      </c>
      <c r="N1198" s="932">
        <v>153395.19</v>
      </c>
      <c r="O1198" s="932">
        <v>268441.58</v>
      </c>
      <c r="P1198" s="932">
        <v>180825.5</v>
      </c>
      <c r="Q1198" s="932">
        <v>316444.62</v>
      </c>
      <c r="R1198" s="932">
        <v>198240.54</v>
      </c>
      <c r="S1198" s="932">
        <v>346920.95</v>
      </c>
      <c r="T1198" s="932">
        <v>214596.18</v>
      </c>
      <c r="U1198" s="932">
        <v>375543.32</v>
      </c>
    </row>
    <row r="1199" spans="1:21" ht="14.4">
      <c r="A1199" s="931">
        <v>6</v>
      </c>
      <c r="B1199" s="931" t="s">
        <v>318</v>
      </c>
      <c r="C1199" s="931" t="s">
        <v>341</v>
      </c>
      <c r="D1199" s="931" t="s">
        <v>499</v>
      </c>
      <c r="E1199" s="931" t="s">
        <v>342</v>
      </c>
      <c r="F1199" s="931">
        <v>2</v>
      </c>
      <c r="G1199" s="931" t="s">
        <v>21</v>
      </c>
      <c r="H1199" s="932">
        <v>71056.53</v>
      </c>
      <c r="I1199" s="932">
        <v>124348.93</v>
      </c>
      <c r="J1199" s="932">
        <v>92892.98</v>
      </c>
      <c r="K1199" s="932">
        <v>162562.72</v>
      </c>
      <c r="L1199" s="932">
        <v>112675.87</v>
      </c>
      <c r="M1199" s="932">
        <v>197182.77</v>
      </c>
      <c r="N1199" s="932">
        <v>137710.91</v>
      </c>
      <c r="O1199" s="932">
        <v>240994.1</v>
      </c>
      <c r="P1199" s="932">
        <v>163464.92000000001</v>
      </c>
      <c r="Q1199" s="932">
        <v>286063.61</v>
      </c>
      <c r="R1199" s="932">
        <v>179861.04</v>
      </c>
      <c r="S1199" s="932">
        <v>314756.83</v>
      </c>
      <c r="T1199" s="932">
        <v>195220.38</v>
      </c>
      <c r="U1199" s="932">
        <v>341635.66</v>
      </c>
    </row>
    <row r="1200" spans="1:21" ht="14.4">
      <c r="A1200" s="931">
        <v>6</v>
      </c>
      <c r="B1200" s="931" t="s">
        <v>318</v>
      </c>
      <c r="C1200" s="931" t="s">
        <v>341</v>
      </c>
      <c r="D1200" s="931" t="s">
        <v>499</v>
      </c>
      <c r="E1200" s="931" t="s">
        <v>342</v>
      </c>
      <c r="F1200" s="931">
        <v>3</v>
      </c>
      <c r="G1200" s="931" t="s">
        <v>46</v>
      </c>
      <c r="H1200" s="932">
        <v>62137.05</v>
      </c>
      <c r="I1200" s="932">
        <v>108739.83</v>
      </c>
      <c r="J1200" s="932">
        <v>84758.080000000002</v>
      </c>
      <c r="K1200" s="932">
        <v>148326.65</v>
      </c>
      <c r="L1200" s="932">
        <v>107211.17</v>
      </c>
      <c r="M1200" s="932">
        <v>187619.54</v>
      </c>
      <c r="N1200" s="932">
        <v>141191.17000000001</v>
      </c>
      <c r="O1200" s="932">
        <v>247084.55</v>
      </c>
      <c r="P1200" s="932">
        <v>174938.62</v>
      </c>
      <c r="Q1200" s="932">
        <v>306142.59000000003</v>
      </c>
      <c r="R1200" s="932">
        <v>197092.4</v>
      </c>
      <c r="S1200" s="932">
        <v>344911.71</v>
      </c>
      <c r="T1200" s="932">
        <v>218970.57</v>
      </c>
      <c r="U1200" s="932">
        <v>383198.5</v>
      </c>
    </row>
    <row r="1201" spans="1:21" ht="14.4">
      <c r="A1201" s="931">
        <v>6</v>
      </c>
      <c r="B1201" s="931" t="s">
        <v>318</v>
      </c>
      <c r="C1201" s="931" t="s">
        <v>341</v>
      </c>
      <c r="D1201" s="931" t="s">
        <v>499</v>
      </c>
      <c r="E1201" s="931" t="s">
        <v>342</v>
      </c>
      <c r="F1201" s="931">
        <v>4</v>
      </c>
      <c r="G1201" s="931" t="s">
        <v>23</v>
      </c>
      <c r="H1201" s="932">
        <v>70742.600000000006</v>
      </c>
      <c r="I1201" s="932">
        <v>113188.15</v>
      </c>
      <c r="J1201" s="932">
        <v>99039.63</v>
      </c>
      <c r="K1201" s="932">
        <v>158463.42000000001</v>
      </c>
      <c r="L1201" s="932">
        <v>127336.67</v>
      </c>
      <c r="M1201" s="932">
        <v>203738.68</v>
      </c>
      <c r="N1201" s="932">
        <v>169782.23</v>
      </c>
      <c r="O1201" s="932">
        <v>271651.57</v>
      </c>
      <c r="P1201" s="932">
        <v>212227.79</v>
      </c>
      <c r="Q1201" s="932">
        <v>339564.46</v>
      </c>
      <c r="R1201" s="932">
        <v>240524.82</v>
      </c>
      <c r="S1201" s="932">
        <v>384839.72</v>
      </c>
      <c r="T1201" s="932">
        <v>268821.86</v>
      </c>
      <c r="U1201" s="932">
        <v>430114.99</v>
      </c>
    </row>
    <row r="1202" spans="1:21" ht="14.4">
      <c r="A1202" s="931">
        <v>6</v>
      </c>
      <c r="B1202" s="931" t="s">
        <v>318</v>
      </c>
      <c r="C1202" s="931" t="s">
        <v>341</v>
      </c>
      <c r="D1202" s="931" t="s">
        <v>499</v>
      </c>
      <c r="E1202" s="931" t="s">
        <v>343</v>
      </c>
      <c r="F1202" s="931">
        <v>1</v>
      </c>
      <c r="G1202" s="931" t="s">
        <v>171</v>
      </c>
      <c r="H1202" s="932">
        <v>82955.839999999997</v>
      </c>
      <c r="I1202" s="932">
        <v>145172.72</v>
      </c>
      <c r="J1202" s="932">
        <v>107488.26</v>
      </c>
      <c r="K1202" s="932">
        <v>188104.46</v>
      </c>
      <c r="L1202" s="932">
        <v>128725.27</v>
      </c>
      <c r="M1202" s="932">
        <v>225269.22</v>
      </c>
      <c r="N1202" s="932">
        <v>153639.22</v>
      </c>
      <c r="O1202" s="932">
        <v>268868.64</v>
      </c>
      <c r="P1202" s="932">
        <v>181199.46</v>
      </c>
      <c r="Q1202" s="932">
        <v>317099.06</v>
      </c>
      <c r="R1202" s="932">
        <v>198697.54</v>
      </c>
      <c r="S1202" s="932">
        <v>347720.7</v>
      </c>
      <c r="T1202" s="932">
        <v>215167.03</v>
      </c>
      <c r="U1202" s="932">
        <v>376542.3</v>
      </c>
    </row>
    <row r="1203" spans="1:21" ht="14.4">
      <c r="A1203" s="931">
        <v>6</v>
      </c>
      <c r="B1203" s="931" t="s">
        <v>318</v>
      </c>
      <c r="C1203" s="931" t="s">
        <v>341</v>
      </c>
      <c r="D1203" s="931" t="s">
        <v>499</v>
      </c>
      <c r="E1203" s="931" t="s">
        <v>343</v>
      </c>
      <c r="F1203" s="931">
        <v>2</v>
      </c>
      <c r="G1203" s="931" t="s">
        <v>21</v>
      </c>
      <c r="H1203" s="932">
        <v>70619.94</v>
      </c>
      <c r="I1203" s="932">
        <v>123584.9</v>
      </c>
      <c r="J1203" s="932">
        <v>92447.74</v>
      </c>
      <c r="K1203" s="932">
        <v>161783.54</v>
      </c>
      <c r="L1203" s="932">
        <v>112254.24</v>
      </c>
      <c r="M1203" s="932">
        <v>196444.92</v>
      </c>
      <c r="N1203" s="932">
        <v>137414.10999999999</v>
      </c>
      <c r="O1203" s="932">
        <v>240474.7</v>
      </c>
      <c r="P1203" s="932">
        <v>163240.24</v>
      </c>
      <c r="Q1203" s="932">
        <v>285670.42</v>
      </c>
      <c r="R1203" s="932">
        <v>179684.27</v>
      </c>
      <c r="S1203" s="932">
        <v>314447.48</v>
      </c>
      <c r="T1203" s="932">
        <v>195123.09</v>
      </c>
      <c r="U1203" s="932">
        <v>341465.41</v>
      </c>
    </row>
    <row r="1204" spans="1:21" ht="14.4">
      <c r="A1204" s="931">
        <v>6</v>
      </c>
      <c r="B1204" s="931" t="s">
        <v>318</v>
      </c>
      <c r="C1204" s="931" t="s">
        <v>341</v>
      </c>
      <c r="D1204" s="931" t="s">
        <v>499</v>
      </c>
      <c r="E1204" s="931" t="s">
        <v>343</v>
      </c>
      <c r="F1204" s="931">
        <v>3</v>
      </c>
      <c r="G1204" s="931" t="s">
        <v>46</v>
      </c>
      <c r="H1204" s="932">
        <v>61413.3</v>
      </c>
      <c r="I1204" s="932">
        <v>107473.27</v>
      </c>
      <c r="J1204" s="932">
        <v>83667.81</v>
      </c>
      <c r="K1204" s="932">
        <v>146418.66</v>
      </c>
      <c r="L1204" s="932">
        <v>105748.57</v>
      </c>
      <c r="M1204" s="932">
        <v>185060</v>
      </c>
      <c r="N1204" s="932">
        <v>139180.46</v>
      </c>
      <c r="O1204" s="932">
        <v>243565.8</v>
      </c>
      <c r="P1204" s="932">
        <v>172371.77</v>
      </c>
      <c r="Q1204" s="932">
        <v>301650.59999999998</v>
      </c>
      <c r="R1204" s="932">
        <v>194142.91</v>
      </c>
      <c r="S1204" s="932">
        <v>339750.09</v>
      </c>
      <c r="T1204" s="932">
        <v>215628.93</v>
      </c>
      <c r="U1204" s="932">
        <v>377350.63</v>
      </c>
    </row>
    <row r="1205" spans="1:21" ht="14.4">
      <c r="A1205" s="931">
        <v>6</v>
      </c>
      <c r="B1205" s="931" t="s">
        <v>318</v>
      </c>
      <c r="C1205" s="931" t="s">
        <v>341</v>
      </c>
      <c r="D1205" s="931" t="s">
        <v>499</v>
      </c>
      <c r="E1205" s="931" t="s">
        <v>343</v>
      </c>
      <c r="F1205" s="931">
        <v>4</v>
      </c>
      <c r="G1205" s="931" t="s">
        <v>23</v>
      </c>
      <c r="H1205" s="932">
        <v>70697.990000000005</v>
      </c>
      <c r="I1205" s="932">
        <v>113116.78</v>
      </c>
      <c r="J1205" s="932">
        <v>98977.18</v>
      </c>
      <c r="K1205" s="932">
        <v>158363.49</v>
      </c>
      <c r="L1205" s="932">
        <v>127256.38</v>
      </c>
      <c r="M1205" s="932">
        <v>203610.2</v>
      </c>
      <c r="N1205" s="932">
        <v>169675.17</v>
      </c>
      <c r="O1205" s="932">
        <v>271480.27</v>
      </c>
      <c r="P1205" s="932">
        <v>212093.96</v>
      </c>
      <c r="Q1205" s="932">
        <v>339350.34</v>
      </c>
      <c r="R1205" s="932">
        <v>240373.15</v>
      </c>
      <c r="S1205" s="932">
        <v>384597.05</v>
      </c>
      <c r="T1205" s="932">
        <v>268652.34999999998</v>
      </c>
      <c r="U1205" s="932">
        <v>429843.76</v>
      </c>
    </row>
    <row r="1206" spans="1:21" ht="14.4">
      <c r="A1206" s="931">
        <v>6</v>
      </c>
      <c r="B1206" s="931" t="s">
        <v>318</v>
      </c>
      <c r="C1206" s="931" t="s">
        <v>341</v>
      </c>
      <c r="D1206" s="931" t="s">
        <v>499</v>
      </c>
      <c r="E1206" s="931" t="s">
        <v>344</v>
      </c>
      <c r="F1206" s="931">
        <v>1</v>
      </c>
      <c r="G1206" s="931" t="s">
        <v>171</v>
      </c>
      <c r="H1206" s="932">
        <v>80034.399999999994</v>
      </c>
      <c r="I1206" s="932">
        <v>140060.20000000001</v>
      </c>
      <c r="J1206" s="932">
        <v>103619.66</v>
      </c>
      <c r="K1206" s="932">
        <v>181334.39999999999</v>
      </c>
      <c r="L1206" s="932">
        <v>124036.02</v>
      </c>
      <c r="M1206" s="932">
        <v>217063.04000000001</v>
      </c>
      <c r="N1206" s="932">
        <v>147956.42000000001</v>
      </c>
      <c r="O1206" s="932">
        <v>258923.74</v>
      </c>
      <c r="P1206" s="932">
        <v>174416.72</v>
      </c>
      <c r="Q1206" s="932">
        <v>305229.26</v>
      </c>
      <c r="R1206" s="932">
        <v>191215.93</v>
      </c>
      <c r="S1206" s="932">
        <v>334627.89</v>
      </c>
      <c r="T1206" s="932">
        <v>206994.27</v>
      </c>
      <c r="U1206" s="932">
        <v>362239.98</v>
      </c>
    </row>
    <row r="1207" spans="1:21" ht="14.4">
      <c r="A1207" s="931">
        <v>6</v>
      </c>
      <c r="B1207" s="931" t="s">
        <v>318</v>
      </c>
      <c r="C1207" s="931" t="s">
        <v>341</v>
      </c>
      <c r="D1207" s="931" t="s">
        <v>499</v>
      </c>
      <c r="E1207" s="931" t="s">
        <v>344</v>
      </c>
      <c r="F1207" s="931">
        <v>2</v>
      </c>
      <c r="G1207" s="931" t="s">
        <v>21</v>
      </c>
      <c r="H1207" s="932">
        <v>68520.899999999994</v>
      </c>
      <c r="I1207" s="932">
        <v>119911.57</v>
      </c>
      <c r="J1207" s="932">
        <v>89581.84</v>
      </c>
      <c r="K1207" s="932">
        <v>156768.21</v>
      </c>
      <c r="L1207" s="932">
        <v>108663.07</v>
      </c>
      <c r="M1207" s="932">
        <v>190160.37</v>
      </c>
      <c r="N1207" s="932">
        <v>132812.99</v>
      </c>
      <c r="O1207" s="932">
        <v>232422.73</v>
      </c>
      <c r="P1207" s="932">
        <v>157654.79</v>
      </c>
      <c r="Q1207" s="932">
        <v>275895.87</v>
      </c>
      <c r="R1207" s="932">
        <v>173470.21</v>
      </c>
      <c r="S1207" s="932">
        <v>303572.88</v>
      </c>
      <c r="T1207" s="932">
        <v>188286.6</v>
      </c>
      <c r="U1207" s="932">
        <v>329501.55</v>
      </c>
    </row>
    <row r="1208" spans="1:21" ht="14.4">
      <c r="A1208" s="931">
        <v>6</v>
      </c>
      <c r="B1208" s="931" t="s">
        <v>318</v>
      </c>
      <c r="C1208" s="931" t="s">
        <v>341</v>
      </c>
      <c r="D1208" s="931" t="s">
        <v>499</v>
      </c>
      <c r="E1208" s="931" t="s">
        <v>344</v>
      </c>
      <c r="F1208" s="931">
        <v>3</v>
      </c>
      <c r="G1208" s="931" t="s">
        <v>46</v>
      </c>
      <c r="H1208" s="932">
        <v>59909.59</v>
      </c>
      <c r="I1208" s="932">
        <v>104841.77</v>
      </c>
      <c r="J1208" s="932">
        <v>81716.66</v>
      </c>
      <c r="K1208" s="932">
        <v>143004.16</v>
      </c>
      <c r="L1208" s="932">
        <v>103361.58</v>
      </c>
      <c r="M1208" s="932">
        <v>180882.77</v>
      </c>
      <c r="N1208" s="932">
        <v>136118.98000000001</v>
      </c>
      <c r="O1208" s="932">
        <v>238208.21</v>
      </c>
      <c r="P1208" s="932">
        <v>168651.84</v>
      </c>
      <c r="Q1208" s="932">
        <v>295140.73</v>
      </c>
      <c r="R1208" s="932">
        <v>190007.78</v>
      </c>
      <c r="S1208" s="932">
        <v>332513.62</v>
      </c>
      <c r="T1208" s="932">
        <v>211097.60000000001</v>
      </c>
      <c r="U1208" s="932">
        <v>369420.81</v>
      </c>
    </row>
    <row r="1209" spans="1:21" ht="14.4">
      <c r="A1209" s="931">
        <v>6</v>
      </c>
      <c r="B1209" s="931" t="s">
        <v>318</v>
      </c>
      <c r="C1209" s="931" t="s">
        <v>341</v>
      </c>
      <c r="D1209" s="931" t="s">
        <v>499</v>
      </c>
      <c r="E1209" s="931" t="s">
        <v>344</v>
      </c>
      <c r="F1209" s="931">
        <v>4</v>
      </c>
      <c r="G1209" s="931" t="s">
        <v>23</v>
      </c>
      <c r="H1209" s="932">
        <v>68229.7</v>
      </c>
      <c r="I1209" s="932">
        <v>109167.53</v>
      </c>
      <c r="J1209" s="932">
        <v>95521.59</v>
      </c>
      <c r="K1209" s="932">
        <v>152834.54</v>
      </c>
      <c r="L1209" s="932">
        <v>122813.47</v>
      </c>
      <c r="M1209" s="932">
        <v>196501.55</v>
      </c>
      <c r="N1209" s="932">
        <v>163751.29</v>
      </c>
      <c r="O1209" s="932">
        <v>262002.07</v>
      </c>
      <c r="P1209" s="932">
        <v>204689.11</v>
      </c>
      <c r="Q1209" s="932">
        <v>327502.58</v>
      </c>
      <c r="R1209" s="932">
        <v>231980.99</v>
      </c>
      <c r="S1209" s="932">
        <v>371169.6</v>
      </c>
      <c r="T1209" s="932">
        <v>259272.88</v>
      </c>
      <c r="U1209" s="932">
        <v>414836.61</v>
      </c>
    </row>
    <row r="1210" spans="1:21" ht="14.4">
      <c r="A1210" s="931">
        <v>6</v>
      </c>
      <c r="B1210" s="931" t="s">
        <v>318</v>
      </c>
      <c r="C1210" s="931" t="s">
        <v>341</v>
      </c>
      <c r="D1210" s="931" t="s">
        <v>499</v>
      </c>
      <c r="E1210" s="931" t="s">
        <v>345</v>
      </c>
      <c r="F1210" s="931">
        <v>1</v>
      </c>
      <c r="G1210" s="931" t="s">
        <v>171</v>
      </c>
      <c r="H1210" s="932">
        <v>84954.25</v>
      </c>
      <c r="I1210" s="932">
        <v>148669.93</v>
      </c>
      <c r="J1210" s="932">
        <v>109955.13</v>
      </c>
      <c r="K1210" s="932">
        <v>192421.47</v>
      </c>
      <c r="L1210" s="932">
        <v>131596.60999999999</v>
      </c>
      <c r="M1210" s="932">
        <v>230294.07</v>
      </c>
      <c r="N1210" s="932">
        <v>156939.69</v>
      </c>
      <c r="O1210" s="932">
        <v>274644.45</v>
      </c>
      <c r="P1210" s="932">
        <v>184973.37</v>
      </c>
      <c r="Q1210" s="932">
        <v>323703.39</v>
      </c>
      <c r="R1210" s="932">
        <v>202771.28</v>
      </c>
      <c r="S1210" s="932">
        <v>354849.74</v>
      </c>
      <c r="T1210" s="932">
        <v>219473.84</v>
      </c>
      <c r="U1210" s="932">
        <v>384079.23</v>
      </c>
    </row>
    <row r="1211" spans="1:21" ht="14.4">
      <c r="A1211" s="931">
        <v>6</v>
      </c>
      <c r="B1211" s="931" t="s">
        <v>318</v>
      </c>
      <c r="C1211" s="931" t="s">
        <v>341</v>
      </c>
      <c r="D1211" s="931" t="s">
        <v>499</v>
      </c>
      <c r="E1211" s="931" t="s">
        <v>345</v>
      </c>
      <c r="F1211" s="931">
        <v>2</v>
      </c>
      <c r="G1211" s="931" t="s">
        <v>21</v>
      </c>
      <c r="H1211" s="932">
        <v>72892.479999999996</v>
      </c>
      <c r="I1211" s="932">
        <v>127561.84</v>
      </c>
      <c r="J1211" s="932">
        <v>95248.83</v>
      </c>
      <c r="K1211" s="932">
        <v>166685.46</v>
      </c>
      <c r="L1211" s="932">
        <v>115491.61</v>
      </c>
      <c r="M1211" s="932">
        <v>202110.32</v>
      </c>
      <c r="N1211" s="932">
        <v>141075.13</v>
      </c>
      <c r="O1211" s="932">
        <v>246881.48</v>
      </c>
      <c r="P1211" s="932">
        <v>167413.24</v>
      </c>
      <c r="Q1211" s="932">
        <v>292973.17</v>
      </c>
      <c r="R1211" s="932">
        <v>184180.52</v>
      </c>
      <c r="S1211" s="932">
        <v>322315.92</v>
      </c>
      <c r="T1211" s="932">
        <v>199875.33</v>
      </c>
      <c r="U1211" s="932">
        <v>349781.83</v>
      </c>
    </row>
    <row r="1212" spans="1:21" ht="14.4">
      <c r="A1212" s="931">
        <v>6</v>
      </c>
      <c r="B1212" s="931" t="s">
        <v>318</v>
      </c>
      <c r="C1212" s="931" t="s">
        <v>341</v>
      </c>
      <c r="D1212" s="931" t="s">
        <v>499</v>
      </c>
      <c r="E1212" s="931" t="s">
        <v>345</v>
      </c>
      <c r="F1212" s="931">
        <v>3</v>
      </c>
      <c r="G1212" s="931" t="s">
        <v>46</v>
      </c>
      <c r="H1212" s="932">
        <v>63863.27</v>
      </c>
      <c r="I1212" s="932">
        <v>111760.73</v>
      </c>
      <c r="J1212" s="932">
        <v>87149.119999999995</v>
      </c>
      <c r="K1212" s="932">
        <v>152510.97</v>
      </c>
      <c r="L1212" s="932">
        <v>110265.09</v>
      </c>
      <c r="M1212" s="932">
        <v>192963.91</v>
      </c>
      <c r="N1212" s="932">
        <v>145242.87</v>
      </c>
      <c r="O1212" s="932">
        <v>254175.03</v>
      </c>
      <c r="P1212" s="932">
        <v>179985.43</v>
      </c>
      <c r="Q1212" s="932">
        <v>314974.51</v>
      </c>
      <c r="R1212" s="932">
        <v>202798.66</v>
      </c>
      <c r="S1212" s="932">
        <v>354897.65</v>
      </c>
      <c r="T1212" s="932">
        <v>225333.1</v>
      </c>
      <c r="U1212" s="932">
        <v>394332.92</v>
      </c>
    </row>
    <row r="1213" spans="1:21" ht="14.4">
      <c r="A1213" s="931">
        <v>6</v>
      </c>
      <c r="B1213" s="931" t="s">
        <v>318</v>
      </c>
      <c r="C1213" s="931" t="s">
        <v>341</v>
      </c>
      <c r="D1213" s="931" t="s">
        <v>499</v>
      </c>
      <c r="E1213" s="931" t="s">
        <v>345</v>
      </c>
      <c r="F1213" s="931">
        <v>4</v>
      </c>
      <c r="G1213" s="931" t="s">
        <v>23</v>
      </c>
      <c r="H1213" s="932">
        <v>72432.73</v>
      </c>
      <c r="I1213" s="932">
        <v>115892.36</v>
      </c>
      <c r="J1213" s="932">
        <v>101405.82</v>
      </c>
      <c r="K1213" s="932">
        <v>162249.31</v>
      </c>
      <c r="L1213" s="932">
        <v>130378.91</v>
      </c>
      <c r="M1213" s="932">
        <v>208606.26</v>
      </c>
      <c r="N1213" s="932">
        <v>173838.54</v>
      </c>
      <c r="O1213" s="932">
        <v>278141.67</v>
      </c>
      <c r="P1213" s="932">
        <v>217298.18</v>
      </c>
      <c r="Q1213" s="932">
        <v>347677.09</v>
      </c>
      <c r="R1213" s="932">
        <v>246271.27</v>
      </c>
      <c r="S1213" s="932">
        <v>394034.04</v>
      </c>
      <c r="T1213" s="932">
        <v>275244.36</v>
      </c>
      <c r="U1213" s="932">
        <v>440390.98</v>
      </c>
    </row>
    <row r="1214" spans="1:21" ht="14.4">
      <c r="A1214" s="931">
        <v>6</v>
      </c>
      <c r="B1214" s="931" t="s">
        <v>318</v>
      </c>
      <c r="C1214" s="931" t="s">
        <v>341</v>
      </c>
      <c r="D1214" s="931" t="s">
        <v>499</v>
      </c>
      <c r="E1214" s="931" t="s">
        <v>346</v>
      </c>
      <c r="F1214" s="931">
        <v>1</v>
      </c>
      <c r="G1214" s="931" t="s">
        <v>171</v>
      </c>
      <c r="H1214" s="932">
        <v>83963.5</v>
      </c>
      <c r="I1214" s="932">
        <v>146936.13</v>
      </c>
      <c r="J1214" s="932">
        <v>108702.99</v>
      </c>
      <c r="K1214" s="932">
        <v>190230.23</v>
      </c>
      <c r="L1214" s="932">
        <v>130118.47</v>
      </c>
      <c r="M1214" s="932">
        <v>227707.32</v>
      </c>
      <c r="N1214" s="932">
        <v>155208.10999999999</v>
      </c>
      <c r="O1214" s="932">
        <v>271614.19</v>
      </c>
      <c r="P1214" s="932">
        <v>182961.76</v>
      </c>
      <c r="Q1214" s="932">
        <v>320183.07</v>
      </c>
      <c r="R1214" s="932">
        <v>200582.07</v>
      </c>
      <c r="S1214" s="932">
        <v>351018.63</v>
      </c>
      <c r="T1214" s="932">
        <v>217130.15</v>
      </c>
      <c r="U1214" s="932">
        <v>379977.77</v>
      </c>
    </row>
    <row r="1215" spans="1:21" ht="14.4">
      <c r="A1215" s="931">
        <v>6</v>
      </c>
      <c r="B1215" s="931" t="s">
        <v>318</v>
      </c>
      <c r="C1215" s="931" t="s">
        <v>341</v>
      </c>
      <c r="D1215" s="931" t="s">
        <v>499</v>
      </c>
      <c r="E1215" s="931" t="s">
        <v>346</v>
      </c>
      <c r="F1215" s="931">
        <v>2</v>
      </c>
      <c r="G1215" s="931" t="s">
        <v>21</v>
      </c>
      <c r="H1215" s="932">
        <v>71901.740000000005</v>
      </c>
      <c r="I1215" s="932">
        <v>125828.04</v>
      </c>
      <c r="J1215" s="932">
        <v>93996.7</v>
      </c>
      <c r="K1215" s="932">
        <v>164494.22</v>
      </c>
      <c r="L1215" s="932">
        <v>114013.47</v>
      </c>
      <c r="M1215" s="932">
        <v>199523.57</v>
      </c>
      <c r="N1215" s="932">
        <v>139343.54999999999</v>
      </c>
      <c r="O1215" s="932">
        <v>243851.22</v>
      </c>
      <c r="P1215" s="932">
        <v>165401.63</v>
      </c>
      <c r="Q1215" s="932">
        <v>289452.84999999998</v>
      </c>
      <c r="R1215" s="932">
        <v>181991.32</v>
      </c>
      <c r="S1215" s="932">
        <v>318484.81</v>
      </c>
      <c r="T1215" s="932">
        <v>197531.64</v>
      </c>
      <c r="U1215" s="932">
        <v>345680.36</v>
      </c>
    </row>
    <row r="1216" spans="1:21" ht="14.4">
      <c r="A1216" s="931">
        <v>6</v>
      </c>
      <c r="B1216" s="931" t="s">
        <v>318</v>
      </c>
      <c r="C1216" s="931" t="s">
        <v>341</v>
      </c>
      <c r="D1216" s="931" t="s">
        <v>499</v>
      </c>
      <c r="E1216" s="931" t="s">
        <v>346</v>
      </c>
      <c r="F1216" s="931">
        <v>3</v>
      </c>
      <c r="G1216" s="931" t="s">
        <v>46</v>
      </c>
      <c r="H1216" s="932">
        <v>62879.53</v>
      </c>
      <c r="I1216" s="932">
        <v>110039.18</v>
      </c>
      <c r="J1216" s="932">
        <v>85771.89</v>
      </c>
      <c r="K1216" s="932">
        <v>150100.81</v>
      </c>
      <c r="L1216" s="932">
        <v>108494.36</v>
      </c>
      <c r="M1216" s="932">
        <v>189865.13</v>
      </c>
      <c r="N1216" s="932">
        <v>142881.9</v>
      </c>
      <c r="O1216" s="932">
        <v>250043.32</v>
      </c>
      <c r="P1216" s="932">
        <v>177034.21</v>
      </c>
      <c r="Q1216" s="932">
        <v>309809.87</v>
      </c>
      <c r="R1216" s="932">
        <v>199453.94</v>
      </c>
      <c r="S1216" s="932">
        <v>349044.4</v>
      </c>
      <c r="T1216" s="932">
        <v>221594.89</v>
      </c>
      <c r="U1216" s="932">
        <v>387791.06</v>
      </c>
    </row>
    <row r="1217" spans="1:21" ht="14.4">
      <c r="A1217" s="931">
        <v>6</v>
      </c>
      <c r="B1217" s="931" t="s">
        <v>318</v>
      </c>
      <c r="C1217" s="931" t="s">
        <v>341</v>
      </c>
      <c r="D1217" s="931" t="s">
        <v>499</v>
      </c>
      <c r="E1217" s="931" t="s">
        <v>346</v>
      </c>
      <c r="F1217" s="931">
        <v>4</v>
      </c>
      <c r="G1217" s="931" t="s">
        <v>23</v>
      </c>
      <c r="H1217" s="932">
        <v>71580.23</v>
      </c>
      <c r="I1217" s="932">
        <v>114528.36</v>
      </c>
      <c r="J1217" s="932">
        <v>100212.31</v>
      </c>
      <c r="K1217" s="932">
        <v>160339.71</v>
      </c>
      <c r="L1217" s="932">
        <v>128844.4</v>
      </c>
      <c r="M1217" s="932">
        <v>206151.05</v>
      </c>
      <c r="N1217" s="932">
        <v>171792.54</v>
      </c>
      <c r="O1217" s="932">
        <v>274868.07</v>
      </c>
      <c r="P1217" s="932">
        <v>214740.67</v>
      </c>
      <c r="Q1217" s="932">
        <v>343585.08</v>
      </c>
      <c r="R1217" s="932">
        <v>243372.76</v>
      </c>
      <c r="S1217" s="932">
        <v>389396.43</v>
      </c>
      <c r="T1217" s="932">
        <v>272004.84999999998</v>
      </c>
      <c r="U1217" s="932">
        <v>435207.77</v>
      </c>
    </row>
    <row r="1218" spans="1:21" ht="14.4">
      <c r="A1218" s="931">
        <v>6</v>
      </c>
      <c r="B1218" s="931" t="s">
        <v>318</v>
      </c>
      <c r="C1218" s="931" t="s">
        <v>341</v>
      </c>
      <c r="D1218" s="931" t="s">
        <v>499</v>
      </c>
      <c r="E1218" s="931" t="s">
        <v>1117</v>
      </c>
      <c r="F1218" s="931">
        <v>1</v>
      </c>
      <c r="G1218" s="931" t="s">
        <v>171</v>
      </c>
      <c r="H1218" s="932">
        <v>84937.32</v>
      </c>
      <c r="I1218" s="932">
        <v>148640.29999999999</v>
      </c>
      <c r="J1218" s="932">
        <v>109992.52</v>
      </c>
      <c r="K1218" s="932">
        <v>192486.92</v>
      </c>
      <c r="L1218" s="932">
        <v>131681.54999999999</v>
      </c>
      <c r="M1218" s="932">
        <v>230442.71</v>
      </c>
      <c r="N1218" s="932">
        <v>157102.37</v>
      </c>
      <c r="O1218" s="932">
        <v>274929.15000000002</v>
      </c>
      <c r="P1218" s="932">
        <v>185222.67</v>
      </c>
      <c r="Q1218" s="932">
        <v>324139.67</v>
      </c>
      <c r="R1218" s="932">
        <v>203075.94</v>
      </c>
      <c r="S1218" s="932">
        <v>355382.89</v>
      </c>
      <c r="T1218" s="932">
        <v>219854.4</v>
      </c>
      <c r="U1218" s="932">
        <v>384745.2</v>
      </c>
    </row>
    <row r="1219" spans="1:21" ht="14.4">
      <c r="A1219" s="931">
        <v>6</v>
      </c>
      <c r="B1219" s="931" t="s">
        <v>318</v>
      </c>
      <c r="C1219" s="931" t="s">
        <v>341</v>
      </c>
      <c r="D1219" s="931" t="s">
        <v>499</v>
      </c>
      <c r="E1219" s="931" t="s">
        <v>1117</v>
      </c>
      <c r="F1219" s="931">
        <v>2</v>
      </c>
      <c r="G1219" s="931" t="s">
        <v>21</v>
      </c>
      <c r="H1219" s="932">
        <v>72601.42</v>
      </c>
      <c r="I1219" s="932">
        <v>127052.49</v>
      </c>
      <c r="J1219" s="932">
        <v>94952</v>
      </c>
      <c r="K1219" s="932">
        <v>166166</v>
      </c>
      <c r="L1219" s="932">
        <v>115210.52</v>
      </c>
      <c r="M1219" s="932">
        <v>201618.42</v>
      </c>
      <c r="N1219" s="932">
        <v>140877.26</v>
      </c>
      <c r="O1219" s="932">
        <v>246535.21</v>
      </c>
      <c r="P1219" s="932">
        <v>167263.45000000001</v>
      </c>
      <c r="Q1219" s="932">
        <v>292711.03000000003</v>
      </c>
      <c r="R1219" s="932">
        <v>184062.67</v>
      </c>
      <c r="S1219" s="932">
        <v>322109.67</v>
      </c>
      <c r="T1219" s="932">
        <v>199810.47</v>
      </c>
      <c r="U1219" s="932">
        <v>349668.31</v>
      </c>
    </row>
    <row r="1220" spans="1:21" ht="14.4">
      <c r="A1220" s="931">
        <v>6</v>
      </c>
      <c r="B1220" s="931" t="s">
        <v>318</v>
      </c>
      <c r="C1220" s="931" t="s">
        <v>341</v>
      </c>
      <c r="D1220" s="931" t="s">
        <v>499</v>
      </c>
      <c r="E1220" s="931" t="s">
        <v>1117</v>
      </c>
      <c r="F1220" s="931">
        <v>3</v>
      </c>
      <c r="G1220" s="931" t="s">
        <v>46</v>
      </c>
      <c r="H1220" s="932">
        <v>63380.77</v>
      </c>
      <c r="I1220" s="932">
        <v>110916.35</v>
      </c>
      <c r="J1220" s="932">
        <v>86422.27</v>
      </c>
      <c r="K1220" s="932">
        <v>151238.97</v>
      </c>
      <c r="L1220" s="932">
        <v>109290.02</v>
      </c>
      <c r="M1220" s="932">
        <v>191257.54</v>
      </c>
      <c r="N1220" s="932">
        <v>143902.39000000001</v>
      </c>
      <c r="O1220" s="932">
        <v>251829.18</v>
      </c>
      <c r="P1220" s="932">
        <v>178274.19</v>
      </c>
      <c r="Q1220" s="932">
        <v>311979.83</v>
      </c>
      <c r="R1220" s="932">
        <v>200832.32</v>
      </c>
      <c r="S1220" s="932">
        <v>351456.56</v>
      </c>
      <c r="T1220" s="932">
        <v>223105.33</v>
      </c>
      <c r="U1220" s="932">
        <v>390434.33</v>
      </c>
    </row>
    <row r="1221" spans="1:21" ht="14.4">
      <c r="A1221" s="931">
        <v>6</v>
      </c>
      <c r="B1221" s="931" t="s">
        <v>318</v>
      </c>
      <c r="C1221" s="931" t="s">
        <v>341</v>
      </c>
      <c r="D1221" s="931" t="s">
        <v>499</v>
      </c>
      <c r="E1221" s="931" t="s">
        <v>1117</v>
      </c>
      <c r="F1221" s="931">
        <v>4</v>
      </c>
      <c r="G1221" s="931" t="s">
        <v>23</v>
      </c>
      <c r="H1221" s="932">
        <v>72402.98</v>
      </c>
      <c r="I1221" s="932">
        <v>115844.78</v>
      </c>
      <c r="J1221" s="932">
        <v>101364.18</v>
      </c>
      <c r="K1221" s="932">
        <v>162182.69</v>
      </c>
      <c r="L1221" s="932">
        <v>130325.37</v>
      </c>
      <c r="M1221" s="932">
        <v>208520.6</v>
      </c>
      <c r="N1221" s="932">
        <v>173767.16</v>
      </c>
      <c r="O1221" s="932">
        <v>278027.46999999997</v>
      </c>
      <c r="P1221" s="932">
        <v>217208.95</v>
      </c>
      <c r="Q1221" s="932">
        <v>347534.33</v>
      </c>
      <c r="R1221" s="932">
        <v>246170.15</v>
      </c>
      <c r="S1221" s="932">
        <v>393872.24</v>
      </c>
      <c r="T1221" s="932">
        <v>275131.34000000003</v>
      </c>
      <c r="U1221" s="932">
        <v>440210.16</v>
      </c>
    </row>
    <row r="1222" spans="1:21" ht="14.4">
      <c r="A1222" s="931">
        <v>6</v>
      </c>
      <c r="B1222" s="931" t="s">
        <v>318</v>
      </c>
      <c r="C1222" s="931" t="s">
        <v>341</v>
      </c>
      <c r="D1222" s="931" t="s">
        <v>499</v>
      </c>
      <c r="E1222" s="931" t="s">
        <v>347</v>
      </c>
      <c r="F1222" s="931">
        <v>1</v>
      </c>
      <c r="G1222" s="931" t="s">
        <v>171</v>
      </c>
      <c r="H1222" s="932">
        <v>82964.3</v>
      </c>
      <c r="I1222" s="932">
        <v>145187.53</v>
      </c>
      <c r="J1222" s="932">
        <v>107469.56</v>
      </c>
      <c r="K1222" s="932">
        <v>188071.73</v>
      </c>
      <c r="L1222" s="932">
        <v>128682.8</v>
      </c>
      <c r="M1222" s="932">
        <v>225194.9</v>
      </c>
      <c r="N1222" s="932">
        <v>153557.88</v>
      </c>
      <c r="O1222" s="932">
        <v>268726.28999999998</v>
      </c>
      <c r="P1222" s="932">
        <v>181074.81</v>
      </c>
      <c r="Q1222" s="932">
        <v>316880.90999999997</v>
      </c>
      <c r="R1222" s="932">
        <v>198545.21</v>
      </c>
      <c r="S1222" s="932">
        <v>347454.12</v>
      </c>
      <c r="T1222" s="932">
        <v>214976.75</v>
      </c>
      <c r="U1222" s="932">
        <v>376209.31</v>
      </c>
    </row>
    <row r="1223" spans="1:21" ht="14.4">
      <c r="A1223" s="931">
        <v>6</v>
      </c>
      <c r="B1223" s="931" t="s">
        <v>318</v>
      </c>
      <c r="C1223" s="931" t="s">
        <v>341</v>
      </c>
      <c r="D1223" s="931" t="s">
        <v>499</v>
      </c>
      <c r="E1223" s="931" t="s">
        <v>347</v>
      </c>
      <c r="F1223" s="931">
        <v>2</v>
      </c>
      <c r="G1223" s="931" t="s">
        <v>21</v>
      </c>
      <c r="H1223" s="932">
        <v>70765.47</v>
      </c>
      <c r="I1223" s="932">
        <v>123839.58</v>
      </c>
      <c r="J1223" s="932">
        <v>92596.15</v>
      </c>
      <c r="K1223" s="932">
        <v>162043.26999999999</v>
      </c>
      <c r="L1223" s="932">
        <v>112394.78</v>
      </c>
      <c r="M1223" s="932">
        <v>196690.87</v>
      </c>
      <c r="N1223" s="932">
        <v>137513.04999999999</v>
      </c>
      <c r="O1223" s="932">
        <v>240647.83</v>
      </c>
      <c r="P1223" s="932">
        <v>163315.13</v>
      </c>
      <c r="Q1223" s="932">
        <v>285801.49</v>
      </c>
      <c r="R1223" s="932">
        <v>179743.2</v>
      </c>
      <c r="S1223" s="932">
        <v>314550.59000000003</v>
      </c>
      <c r="T1223" s="932">
        <v>195155.52</v>
      </c>
      <c r="U1223" s="932">
        <v>341522.16</v>
      </c>
    </row>
    <row r="1224" spans="1:21" ht="14.4">
      <c r="A1224" s="931">
        <v>6</v>
      </c>
      <c r="B1224" s="931" t="s">
        <v>318</v>
      </c>
      <c r="C1224" s="931" t="s">
        <v>341</v>
      </c>
      <c r="D1224" s="931" t="s">
        <v>499</v>
      </c>
      <c r="E1224" s="931" t="s">
        <v>347</v>
      </c>
      <c r="F1224" s="931">
        <v>3</v>
      </c>
      <c r="G1224" s="931" t="s">
        <v>46</v>
      </c>
      <c r="H1224" s="932">
        <v>61654.55</v>
      </c>
      <c r="I1224" s="932">
        <v>107895.46</v>
      </c>
      <c r="J1224" s="932">
        <v>84031.23</v>
      </c>
      <c r="K1224" s="932">
        <v>147054.66</v>
      </c>
      <c r="L1224" s="932">
        <v>106236.1</v>
      </c>
      <c r="M1224" s="932">
        <v>185913.18</v>
      </c>
      <c r="N1224" s="932">
        <v>139850.69</v>
      </c>
      <c r="O1224" s="932">
        <v>244738.71</v>
      </c>
      <c r="P1224" s="932">
        <v>173227.39</v>
      </c>
      <c r="Q1224" s="932">
        <v>303147.93</v>
      </c>
      <c r="R1224" s="932">
        <v>195126.08</v>
      </c>
      <c r="S1224" s="932">
        <v>341470.63</v>
      </c>
      <c r="T1224" s="932">
        <v>216742.81</v>
      </c>
      <c r="U1224" s="932">
        <v>379299.92</v>
      </c>
    </row>
    <row r="1225" spans="1:21" ht="14.4">
      <c r="A1225" s="931">
        <v>6</v>
      </c>
      <c r="B1225" s="931" t="s">
        <v>318</v>
      </c>
      <c r="C1225" s="931" t="s">
        <v>341</v>
      </c>
      <c r="D1225" s="931" t="s">
        <v>499</v>
      </c>
      <c r="E1225" s="931" t="s">
        <v>347</v>
      </c>
      <c r="F1225" s="931">
        <v>4</v>
      </c>
      <c r="G1225" s="931" t="s">
        <v>23</v>
      </c>
      <c r="H1225" s="932">
        <v>70712.86</v>
      </c>
      <c r="I1225" s="932">
        <v>113140.57</v>
      </c>
      <c r="J1225" s="932">
        <v>98998</v>
      </c>
      <c r="K1225" s="932">
        <v>158396.79999999999</v>
      </c>
      <c r="L1225" s="932">
        <v>127283.14</v>
      </c>
      <c r="M1225" s="932">
        <v>203653.03</v>
      </c>
      <c r="N1225" s="932">
        <v>169710.85</v>
      </c>
      <c r="O1225" s="932">
        <v>271537.37</v>
      </c>
      <c r="P1225" s="932">
        <v>212138.57</v>
      </c>
      <c r="Q1225" s="932">
        <v>339421.71</v>
      </c>
      <c r="R1225" s="932">
        <v>240423.71</v>
      </c>
      <c r="S1225" s="932">
        <v>384677.94</v>
      </c>
      <c r="T1225" s="932">
        <v>268708.84999999998</v>
      </c>
      <c r="U1225" s="932">
        <v>429934.17</v>
      </c>
    </row>
    <row r="1226" spans="1:21" ht="14.4">
      <c r="A1226" s="931">
        <v>6</v>
      </c>
      <c r="B1226" s="931" t="s">
        <v>318</v>
      </c>
      <c r="C1226" s="931" t="s">
        <v>341</v>
      </c>
      <c r="D1226" s="931" t="s">
        <v>499</v>
      </c>
      <c r="E1226" s="931" t="s">
        <v>765</v>
      </c>
      <c r="F1226" s="931">
        <v>1</v>
      </c>
      <c r="G1226" s="931" t="s">
        <v>171</v>
      </c>
      <c r="H1226" s="932">
        <v>84441.95</v>
      </c>
      <c r="I1226" s="932">
        <v>147773.41</v>
      </c>
      <c r="J1226" s="932">
        <v>109366.46</v>
      </c>
      <c r="K1226" s="932">
        <v>191391.3</v>
      </c>
      <c r="L1226" s="932">
        <v>130942.48</v>
      </c>
      <c r="M1226" s="932">
        <v>229149.34</v>
      </c>
      <c r="N1226" s="932">
        <v>156236.57999999999</v>
      </c>
      <c r="O1226" s="932">
        <v>273414.02</v>
      </c>
      <c r="P1226" s="932">
        <v>184216.86</v>
      </c>
      <c r="Q1226" s="932">
        <v>322379.51</v>
      </c>
      <c r="R1226" s="932">
        <v>201981.34</v>
      </c>
      <c r="S1226" s="932">
        <v>353467.35</v>
      </c>
      <c r="T1226" s="932">
        <v>218682.56</v>
      </c>
      <c r="U1226" s="932">
        <v>382694.48</v>
      </c>
    </row>
    <row r="1227" spans="1:21" ht="14.4">
      <c r="A1227" s="931">
        <v>6</v>
      </c>
      <c r="B1227" s="931" t="s">
        <v>318</v>
      </c>
      <c r="C1227" s="931" t="s">
        <v>341</v>
      </c>
      <c r="D1227" s="931" t="s">
        <v>499</v>
      </c>
      <c r="E1227" s="931" t="s">
        <v>765</v>
      </c>
      <c r="F1227" s="931">
        <v>2</v>
      </c>
      <c r="G1227" s="931" t="s">
        <v>21</v>
      </c>
      <c r="H1227" s="932">
        <v>72106.05</v>
      </c>
      <c r="I1227" s="932">
        <v>126185.59</v>
      </c>
      <c r="J1227" s="932">
        <v>94325.93</v>
      </c>
      <c r="K1227" s="932">
        <v>165070.38</v>
      </c>
      <c r="L1227" s="932">
        <v>114471.45</v>
      </c>
      <c r="M1227" s="932">
        <v>200325.04</v>
      </c>
      <c r="N1227" s="932">
        <v>140011.47</v>
      </c>
      <c r="O1227" s="932">
        <v>245020.08</v>
      </c>
      <c r="P1227" s="932">
        <v>166257.65</v>
      </c>
      <c r="Q1227" s="932">
        <v>290950.88</v>
      </c>
      <c r="R1227" s="932">
        <v>182968.07</v>
      </c>
      <c r="S1227" s="932">
        <v>320194.12</v>
      </c>
      <c r="T1227" s="932">
        <v>198638.62</v>
      </c>
      <c r="U1227" s="932">
        <v>347617.59</v>
      </c>
    </row>
    <row r="1228" spans="1:21" ht="14.4">
      <c r="A1228" s="931">
        <v>6</v>
      </c>
      <c r="B1228" s="931" t="s">
        <v>318</v>
      </c>
      <c r="C1228" s="931" t="s">
        <v>341</v>
      </c>
      <c r="D1228" s="931" t="s">
        <v>499</v>
      </c>
      <c r="E1228" s="931" t="s">
        <v>765</v>
      </c>
      <c r="F1228" s="931">
        <v>3</v>
      </c>
      <c r="G1228" s="931" t="s">
        <v>46</v>
      </c>
      <c r="H1228" s="932">
        <v>62888.9</v>
      </c>
      <c r="I1228" s="932">
        <v>110055.58</v>
      </c>
      <c r="J1228" s="932">
        <v>85733.65</v>
      </c>
      <c r="K1228" s="932">
        <v>150033.89000000001</v>
      </c>
      <c r="L1228" s="932">
        <v>108404.66</v>
      </c>
      <c r="M1228" s="932">
        <v>189708.15</v>
      </c>
      <c r="N1228" s="932">
        <v>142721.91</v>
      </c>
      <c r="O1228" s="932">
        <v>249763.34</v>
      </c>
      <c r="P1228" s="932">
        <v>176798.58</v>
      </c>
      <c r="Q1228" s="932">
        <v>309397.52</v>
      </c>
      <c r="R1228" s="932">
        <v>199159.97</v>
      </c>
      <c r="S1228" s="932">
        <v>348529.94</v>
      </c>
      <c r="T1228" s="932">
        <v>221236.23</v>
      </c>
      <c r="U1228" s="932">
        <v>387163.41</v>
      </c>
    </row>
    <row r="1229" spans="1:21" ht="14.4">
      <c r="A1229" s="931">
        <v>6</v>
      </c>
      <c r="B1229" s="931" t="s">
        <v>318</v>
      </c>
      <c r="C1229" s="931" t="s">
        <v>341</v>
      </c>
      <c r="D1229" s="931" t="s">
        <v>499</v>
      </c>
      <c r="E1229" s="931" t="s">
        <v>765</v>
      </c>
      <c r="F1229" s="931">
        <v>4</v>
      </c>
      <c r="G1229" s="931" t="s">
        <v>23</v>
      </c>
      <c r="H1229" s="932">
        <v>71976.740000000005</v>
      </c>
      <c r="I1229" s="932">
        <v>115162.78</v>
      </c>
      <c r="J1229" s="932">
        <v>100767.43</v>
      </c>
      <c r="K1229" s="932">
        <v>161227.89000000001</v>
      </c>
      <c r="L1229" s="932">
        <v>129558.12</v>
      </c>
      <c r="M1229" s="932">
        <v>207293</v>
      </c>
      <c r="N1229" s="932">
        <v>172744.16</v>
      </c>
      <c r="O1229" s="932">
        <v>276390.67</v>
      </c>
      <c r="P1229" s="932">
        <v>215930.21</v>
      </c>
      <c r="Q1229" s="932">
        <v>345488.33</v>
      </c>
      <c r="R1229" s="932">
        <v>244720.9</v>
      </c>
      <c r="S1229" s="932">
        <v>391553.45</v>
      </c>
      <c r="T1229" s="932">
        <v>273511.59000000003</v>
      </c>
      <c r="U1229" s="932">
        <v>437618.56</v>
      </c>
    </row>
    <row r="1230" spans="1:21" ht="14.4">
      <c r="A1230" s="931">
        <v>6</v>
      </c>
      <c r="B1230" s="931" t="s">
        <v>318</v>
      </c>
      <c r="C1230" s="931" t="s">
        <v>341</v>
      </c>
      <c r="D1230" s="931" t="s">
        <v>499</v>
      </c>
      <c r="E1230" s="931" t="s">
        <v>1118</v>
      </c>
      <c r="F1230" s="931">
        <v>1</v>
      </c>
      <c r="G1230" s="931" t="s">
        <v>171</v>
      </c>
      <c r="H1230" s="932">
        <v>83468.13</v>
      </c>
      <c r="I1230" s="932">
        <v>146069.23000000001</v>
      </c>
      <c r="J1230" s="932">
        <v>108076.93</v>
      </c>
      <c r="K1230" s="932">
        <v>189134.62</v>
      </c>
      <c r="L1230" s="932">
        <v>129379.4</v>
      </c>
      <c r="M1230" s="932">
        <v>226413.95</v>
      </c>
      <c r="N1230" s="932">
        <v>154342.32</v>
      </c>
      <c r="O1230" s="932">
        <v>270099.06</v>
      </c>
      <c r="P1230" s="932">
        <v>181955.95</v>
      </c>
      <c r="Q1230" s="932">
        <v>318422.92</v>
      </c>
      <c r="R1230" s="932">
        <v>199487.47</v>
      </c>
      <c r="S1230" s="932">
        <v>349103.08</v>
      </c>
      <c r="T1230" s="932">
        <v>215958.31</v>
      </c>
      <c r="U1230" s="932">
        <v>377927.04</v>
      </c>
    </row>
    <row r="1231" spans="1:21" ht="14.4">
      <c r="A1231" s="931">
        <v>6</v>
      </c>
      <c r="B1231" s="931" t="s">
        <v>318</v>
      </c>
      <c r="C1231" s="931" t="s">
        <v>341</v>
      </c>
      <c r="D1231" s="931" t="s">
        <v>499</v>
      </c>
      <c r="E1231" s="931" t="s">
        <v>1118</v>
      </c>
      <c r="F1231" s="931">
        <v>2</v>
      </c>
      <c r="G1231" s="931" t="s">
        <v>21</v>
      </c>
      <c r="H1231" s="932">
        <v>71406.37</v>
      </c>
      <c r="I1231" s="932">
        <v>124961.15</v>
      </c>
      <c r="J1231" s="932">
        <v>93370.63</v>
      </c>
      <c r="K1231" s="932">
        <v>163398.60999999999</v>
      </c>
      <c r="L1231" s="932">
        <v>113274.4</v>
      </c>
      <c r="M1231" s="932">
        <v>198230.19</v>
      </c>
      <c r="N1231" s="932">
        <v>138477.76999999999</v>
      </c>
      <c r="O1231" s="932">
        <v>242336.09</v>
      </c>
      <c r="P1231" s="932">
        <v>164395.82999999999</v>
      </c>
      <c r="Q1231" s="932">
        <v>287692.7</v>
      </c>
      <c r="R1231" s="932">
        <v>180896.72</v>
      </c>
      <c r="S1231" s="932">
        <v>316569.26</v>
      </c>
      <c r="T1231" s="932">
        <v>196359.79</v>
      </c>
      <c r="U1231" s="932">
        <v>343629.64</v>
      </c>
    </row>
    <row r="1232" spans="1:21" ht="14.4">
      <c r="A1232" s="931">
        <v>6</v>
      </c>
      <c r="B1232" s="931" t="s">
        <v>318</v>
      </c>
      <c r="C1232" s="931" t="s">
        <v>341</v>
      </c>
      <c r="D1232" s="931" t="s">
        <v>499</v>
      </c>
      <c r="E1232" s="931" t="s">
        <v>1118</v>
      </c>
      <c r="F1232" s="931">
        <v>3</v>
      </c>
      <c r="G1232" s="931" t="s">
        <v>46</v>
      </c>
      <c r="H1232" s="932">
        <v>62387.66</v>
      </c>
      <c r="I1232" s="932">
        <v>109178.41</v>
      </c>
      <c r="J1232" s="932">
        <v>85083.27</v>
      </c>
      <c r="K1232" s="932">
        <v>148895.73000000001</v>
      </c>
      <c r="L1232" s="932">
        <v>107609</v>
      </c>
      <c r="M1232" s="932">
        <v>188315.75</v>
      </c>
      <c r="N1232" s="932">
        <v>141701.42000000001</v>
      </c>
      <c r="O1232" s="932">
        <v>247977.48</v>
      </c>
      <c r="P1232" s="932">
        <v>175558.61</v>
      </c>
      <c r="Q1232" s="932">
        <v>307227.57</v>
      </c>
      <c r="R1232" s="932">
        <v>197781.59</v>
      </c>
      <c r="S1232" s="932">
        <v>346117.79</v>
      </c>
      <c r="T1232" s="932">
        <v>219725.79</v>
      </c>
      <c r="U1232" s="932">
        <v>384520.13</v>
      </c>
    </row>
    <row r="1233" spans="1:21" ht="14.4">
      <c r="A1233" s="931">
        <v>6</v>
      </c>
      <c r="B1233" s="931" t="s">
        <v>318</v>
      </c>
      <c r="C1233" s="931" t="s">
        <v>341</v>
      </c>
      <c r="D1233" s="931" t="s">
        <v>499</v>
      </c>
      <c r="E1233" s="931" t="s">
        <v>1118</v>
      </c>
      <c r="F1233" s="931">
        <v>4</v>
      </c>
      <c r="G1233" s="931" t="s">
        <v>23</v>
      </c>
      <c r="H1233" s="932">
        <v>71153.98</v>
      </c>
      <c r="I1233" s="932">
        <v>113846.36</v>
      </c>
      <c r="J1233" s="932">
        <v>99615.57</v>
      </c>
      <c r="K1233" s="932">
        <v>159384.91</v>
      </c>
      <c r="L1233" s="932">
        <v>128077.16</v>
      </c>
      <c r="M1233" s="932">
        <v>204923.45</v>
      </c>
      <c r="N1233" s="932">
        <v>170769.54</v>
      </c>
      <c r="O1233" s="932">
        <v>273231.27</v>
      </c>
      <c r="P1233" s="932">
        <v>213461.93</v>
      </c>
      <c r="Q1233" s="932">
        <v>341539.09</v>
      </c>
      <c r="R1233" s="932">
        <v>241923.52</v>
      </c>
      <c r="S1233" s="932">
        <v>387077.63</v>
      </c>
      <c r="T1233" s="932">
        <v>270385.11</v>
      </c>
      <c r="U1233" s="932">
        <v>432616.18</v>
      </c>
    </row>
    <row r="1234" spans="1:21" ht="14.4">
      <c r="A1234" s="931">
        <v>6</v>
      </c>
      <c r="B1234" s="931" t="s">
        <v>318</v>
      </c>
      <c r="C1234" s="931" t="s">
        <v>341</v>
      </c>
      <c r="D1234" s="931" t="s">
        <v>499</v>
      </c>
      <c r="E1234" s="931" t="s">
        <v>348</v>
      </c>
      <c r="F1234" s="931">
        <v>1</v>
      </c>
      <c r="G1234" s="931" t="s">
        <v>171</v>
      </c>
      <c r="H1234" s="932">
        <v>84450.41</v>
      </c>
      <c r="I1234" s="932">
        <v>147788.22</v>
      </c>
      <c r="J1234" s="932">
        <v>109347.76</v>
      </c>
      <c r="K1234" s="932">
        <v>191358.58</v>
      </c>
      <c r="L1234" s="932">
        <v>130900.01</v>
      </c>
      <c r="M1234" s="932">
        <v>229075.02</v>
      </c>
      <c r="N1234" s="932">
        <v>156155.24</v>
      </c>
      <c r="O1234" s="932">
        <v>273271.67</v>
      </c>
      <c r="P1234" s="932">
        <v>184092.21</v>
      </c>
      <c r="Q1234" s="932">
        <v>322161.37</v>
      </c>
      <c r="R1234" s="932">
        <v>201829.01</v>
      </c>
      <c r="S1234" s="932">
        <v>353200.76</v>
      </c>
      <c r="T1234" s="932">
        <v>218492.28</v>
      </c>
      <c r="U1234" s="932">
        <v>382361.48</v>
      </c>
    </row>
    <row r="1235" spans="1:21" ht="14.4">
      <c r="A1235" s="931">
        <v>6</v>
      </c>
      <c r="B1235" s="931" t="s">
        <v>318</v>
      </c>
      <c r="C1235" s="931" t="s">
        <v>341</v>
      </c>
      <c r="D1235" s="931" t="s">
        <v>499</v>
      </c>
      <c r="E1235" s="931" t="s">
        <v>348</v>
      </c>
      <c r="F1235" s="931">
        <v>2</v>
      </c>
      <c r="G1235" s="931" t="s">
        <v>21</v>
      </c>
      <c r="H1235" s="932">
        <v>72251.58</v>
      </c>
      <c r="I1235" s="932">
        <v>126440.27</v>
      </c>
      <c r="J1235" s="932">
        <v>94474.35</v>
      </c>
      <c r="K1235" s="932">
        <v>165330.10999999999</v>
      </c>
      <c r="L1235" s="932">
        <v>114611.99</v>
      </c>
      <c r="M1235" s="932">
        <v>200570.99</v>
      </c>
      <c r="N1235" s="932">
        <v>140110.41</v>
      </c>
      <c r="O1235" s="932">
        <v>245193.21</v>
      </c>
      <c r="P1235" s="932">
        <v>166332.54</v>
      </c>
      <c r="Q1235" s="932">
        <v>291081.94</v>
      </c>
      <c r="R1235" s="932">
        <v>183026.99</v>
      </c>
      <c r="S1235" s="932">
        <v>320297.24</v>
      </c>
      <c r="T1235" s="932">
        <v>198671.05</v>
      </c>
      <c r="U1235" s="932">
        <v>347674.34</v>
      </c>
    </row>
    <row r="1236" spans="1:21" ht="14.4">
      <c r="A1236" s="931">
        <v>6</v>
      </c>
      <c r="B1236" s="931" t="s">
        <v>318</v>
      </c>
      <c r="C1236" s="931" t="s">
        <v>341</v>
      </c>
      <c r="D1236" s="931" t="s">
        <v>499</v>
      </c>
      <c r="E1236" s="931" t="s">
        <v>348</v>
      </c>
      <c r="F1236" s="931">
        <v>3</v>
      </c>
      <c r="G1236" s="931" t="s">
        <v>46</v>
      </c>
      <c r="H1236" s="932">
        <v>63130.15</v>
      </c>
      <c r="I1236" s="932">
        <v>110477.75999999999</v>
      </c>
      <c r="J1236" s="932">
        <v>86097.08</v>
      </c>
      <c r="K1236" s="932">
        <v>150669.89000000001</v>
      </c>
      <c r="L1236" s="932">
        <v>108892.19</v>
      </c>
      <c r="M1236" s="932">
        <v>190561.34</v>
      </c>
      <c r="N1236" s="932">
        <v>143392.14000000001</v>
      </c>
      <c r="O1236" s="932">
        <v>250936.25</v>
      </c>
      <c r="P1236" s="932">
        <v>177654.2</v>
      </c>
      <c r="Q1236" s="932">
        <v>310894.84999999998</v>
      </c>
      <c r="R1236" s="932">
        <v>200143.13</v>
      </c>
      <c r="S1236" s="932">
        <v>350250.48</v>
      </c>
      <c r="T1236" s="932">
        <v>222350.11</v>
      </c>
      <c r="U1236" s="932">
        <v>389112.69</v>
      </c>
    </row>
    <row r="1237" spans="1:21" ht="14.4">
      <c r="A1237" s="931">
        <v>6</v>
      </c>
      <c r="B1237" s="931" t="s">
        <v>318</v>
      </c>
      <c r="C1237" s="931" t="s">
        <v>341</v>
      </c>
      <c r="D1237" s="931" t="s">
        <v>499</v>
      </c>
      <c r="E1237" s="931" t="s">
        <v>348</v>
      </c>
      <c r="F1237" s="931">
        <v>4</v>
      </c>
      <c r="G1237" s="931" t="s">
        <v>23</v>
      </c>
      <c r="H1237" s="932">
        <v>71991.600000000006</v>
      </c>
      <c r="I1237" s="932">
        <v>115186.57</v>
      </c>
      <c r="J1237" s="932">
        <v>100788.25</v>
      </c>
      <c r="K1237" s="932">
        <v>161261.20000000001</v>
      </c>
      <c r="L1237" s="932">
        <v>129584.89</v>
      </c>
      <c r="M1237" s="932">
        <v>207335.83</v>
      </c>
      <c r="N1237" s="932">
        <v>172779.85</v>
      </c>
      <c r="O1237" s="932">
        <v>276447.77</v>
      </c>
      <c r="P1237" s="932">
        <v>215974.81</v>
      </c>
      <c r="Q1237" s="932">
        <v>345559.71</v>
      </c>
      <c r="R1237" s="932">
        <v>244771.46</v>
      </c>
      <c r="S1237" s="932">
        <v>391634.34</v>
      </c>
      <c r="T1237" s="932">
        <v>273568.09999999998</v>
      </c>
      <c r="U1237" s="932">
        <v>437708.96</v>
      </c>
    </row>
    <row r="1238" spans="1:21" ht="14.4">
      <c r="A1238" s="931">
        <v>6</v>
      </c>
      <c r="B1238" s="931" t="s">
        <v>318</v>
      </c>
      <c r="C1238" s="931" t="s">
        <v>341</v>
      </c>
      <c r="D1238" s="931" t="s">
        <v>499</v>
      </c>
      <c r="E1238" s="931" t="s">
        <v>349</v>
      </c>
      <c r="F1238" s="931">
        <v>1</v>
      </c>
      <c r="G1238" s="931" t="s">
        <v>171</v>
      </c>
      <c r="H1238" s="932">
        <v>77608.33</v>
      </c>
      <c r="I1238" s="932">
        <v>135814.57</v>
      </c>
      <c r="J1238" s="932">
        <v>100377.12</v>
      </c>
      <c r="K1238" s="932">
        <v>175659.96</v>
      </c>
      <c r="L1238" s="932">
        <v>120085.85</v>
      </c>
      <c r="M1238" s="932">
        <v>210150.24</v>
      </c>
      <c r="N1238" s="932">
        <v>143139.41</v>
      </c>
      <c r="O1238" s="932">
        <v>250493.97</v>
      </c>
      <c r="P1238" s="932">
        <v>168639.79</v>
      </c>
      <c r="Q1238" s="932">
        <v>295119.63</v>
      </c>
      <c r="R1238" s="932">
        <v>184828.93</v>
      </c>
      <c r="S1238" s="932">
        <v>323450.62</v>
      </c>
      <c r="T1238" s="932">
        <v>199993.36</v>
      </c>
      <c r="U1238" s="932">
        <v>349988.38</v>
      </c>
    </row>
    <row r="1239" spans="1:21" ht="14.4">
      <c r="A1239" s="931">
        <v>6</v>
      </c>
      <c r="B1239" s="931" t="s">
        <v>318</v>
      </c>
      <c r="C1239" s="931" t="s">
        <v>341</v>
      </c>
      <c r="D1239" s="931" t="s">
        <v>499</v>
      </c>
      <c r="E1239" s="931" t="s">
        <v>349</v>
      </c>
      <c r="F1239" s="931">
        <v>2</v>
      </c>
      <c r="G1239" s="931" t="s">
        <v>21</v>
      </c>
      <c r="H1239" s="932">
        <v>66917.22</v>
      </c>
      <c r="I1239" s="932">
        <v>117105.13</v>
      </c>
      <c r="J1239" s="932">
        <v>87342</v>
      </c>
      <c r="K1239" s="932">
        <v>152848.5</v>
      </c>
      <c r="L1239" s="932">
        <v>105810.96</v>
      </c>
      <c r="M1239" s="932">
        <v>185169.18</v>
      </c>
      <c r="N1239" s="932">
        <v>129077.65</v>
      </c>
      <c r="O1239" s="932">
        <v>225885.89</v>
      </c>
      <c r="P1239" s="932">
        <v>153075.13</v>
      </c>
      <c r="Q1239" s="932">
        <v>267881.48</v>
      </c>
      <c r="R1239" s="932">
        <v>168350.76</v>
      </c>
      <c r="S1239" s="932">
        <v>294613.82</v>
      </c>
      <c r="T1239" s="932">
        <v>182621.95</v>
      </c>
      <c r="U1239" s="932">
        <v>319588.40999999997</v>
      </c>
    </row>
    <row r="1240" spans="1:21" ht="14.4">
      <c r="A1240" s="931">
        <v>6</v>
      </c>
      <c r="B1240" s="931" t="s">
        <v>318</v>
      </c>
      <c r="C1240" s="931" t="s">
        <v>341</v>
      </c>
      <c r="D1240" s="931" t="s">
        <v>499</v>
      </c>
      <c r="E1240" s="931" t="s">
        <v>349</v>
      </c>
      <c r="F1240" s="931">
        <v>3</v>
      </c>
      <c r="G1240" s="931" t="s">
        <v>46</v>
      </c>
      <c r="H1240" s="932">
        <v>58897.74</v>
      </c>
      <c r="I1240" s="932">
        <v>103071.05</v>
      </c>
      <c r="J1240" s="932">
        <v>80454.14</v>
      </c>
      <c r="K1240" s="932">
        <v>140794.74</v>
      </c>
      <c r="L1240" s="932">
        <v>101859.96</v>
      </c>
      <c r="M1240" s="932">
        <v>178254.92</v>
      </c>
      <c r="N1240" s="932">
        <v>134237.99</v>
      </c>
      <c r="O1240" s="932">
        <v>234916.48000000001</v>
      </c>
      <c r="P1240" s="932">
        <v>166407.51999999999</v>
      </c>
      <c r="Q1240" s="932">
        <v>291213.17</v>
      </c>
      <c r="R1240" s="932">
        <v>187545</v>
      </c>
      <c r="S1240" s="932">
        <v>328203.75</v>
      </c>
      <c r="T1240" s="932">
        <v>208435.37</v>
      </c>
      <c r="U1240" s="932">
        <v>364761.91</v>
      </c>
    </row>
    <row r="1241" spans="1:21" ht="14.4">
      <c r="A1241" s="931">
        <v>6</v>
      </c>
      <c r="B1241" s="931" t="s">
        <v>318</v>
      </c>
      <c r="C1241" s="931" t="s">
        <v>341</v>
      </c>
      <c r="D1241" s="931" t="s">
        <v>499</v>
      </c>
      <c r="E1241" s="931" t="s">
        <v>349</v>
      </c>
      <c r="F1241" s="931">
        <v>4</v>
      </c>
      <c r="G1241" s="931" t="s">
        <v>23</v>
      </c>
      <c r="H1241" s="932">
        <v>66187.67</v>
      </c>
      <c r="I1241" s="932">
        <v>105900.28</v>
      </c>
      <c r="J1241" s="932">
        <v>92662.74</v>
      </c>
      <c r="K1241" s="932">
        <v>148260.39000000001</v>
      </c>
      <c r="L1241" s="932">
        <v>119137.81</v>
      </c>
      <c r="M1241" s="932">
        <v>190620.5</v>
      </c>
      <c r="N1241" s="932">
        <v>158850.41</v>
      </c>
      <c r="O1241" s="932">
        <v>254160.66</v>
      </c>
      <c r="P1241" s="932">
        <v>198563.01</v>
      </c>
      <c r="Q1241" s="932">
        <v>317700.83</v>
      </c>
      <c r="R1241" s="932">
        <v>225038.07999999999</v>
      </c>
      <c r="S1241" s="932">
        <v>360060.94</v>
      </c>
      <c r="T1241" s="932">
        <v>251513.15</v>
      </c>
      <c r="U1241" s="932">
        <v>402421.05</v>
      </c>
    </row>
    <row r="1242" spans="1:21" ht="14.4">
      <c r="A1242" s="931">
        <v>6</v>
      </c>
      <c r="B1242" s="931" t="s">
        <v>318</v>
      </c>
      <c r="C1242" s="931" t="s">
        <v>341</v>
      </c>
      <c r="D1242" s="931" t="s">
        <v>499</v>
      </c>
      <c r="E1242" s="931" t="s">
        <v>449</v>
      </c>
      <c r="F1242" s="931">
        <v>1</v>
      </c>
      <c r="G1242" s="931" t="s">
        <v>171</v>
      </c>
      <c r="H1242" s="932">
        <v>84416.56</v>
      </c>
      <c r="I1242" s="932">
        <v>147728.98000000001</v>
      </c>
      <c r="J1242" s="932">
        <v>109422.57</v>
      </c>
      <c r="K1242" s="932">
        <v>191489.49</v>
      </c>
      <c r="L1242" s="932">
        <v>131069.89</v>
      </c>
      <c r="M1242" s="932">
        <v>229372.31</v>
      </c>
      <c r="N1242" s="932">
        <v>156480.62</v>
      </c>
      <c r="O1242" s="932">
        <v>273841.09000000003</v>
      </c>
      <c r="P1242" s="932">
        <v>184590.83</v>
      </c>
      <c r="Q1242" s="932">
        <v>323033.96000000002</v>
      </c>
      <c r="R1242" s="932">
        <v>202438.35</v>
      </c>
      <c r="S1242" s="932">
        <v>354267.11</v>
      </c>
      <c r="T1242" s="932">
        <v>219253.41</v>
      </c>
      <c r="U1242" s="932">
        <v>383693.47</v>
      </c>
    </row>
    <row r="1243" spans="1:21" ht="14.4">
      <c r="A1243" s="931">
        <v>6</v>
      </c>
      <c r="B1243" s="931" t="s">
        <v>318</v>
      </c>
      <c r="C1243" s="931" t="s">
        <v>341</v>
      </c>
      <c r="D1243" s="931" t="s">
        <v>499</v>
      </c>
      <c r="E1243" s="931" t="s">
        <v>449</v>
      </c>
      <c r="F1243" s="931">
        <v>2</v>
      </c>
      <c r="G1243" s="931" t="s">
        <v>21</v>
      </c>
      <c r="H1243" s="932">
        <v>71669.47</v>
      </c>
      <c r="I1243" s="932">
        <v>125421.57</v>
      </c>
      <c r="J1243" s="932">
        <v>93880.69</v>
      </c>
      <c r="K1243" s="932">
        <v>164291.21</v>
      </c>
      <c r="L1243" s="932">
        <v>114049.83</v>
      </c>
      <c r="M1243" s="932">
        <v>199587.21</v>
      </c>
      <c r="N1243" s="932">
        <v>139714.68</v>
      </c>
      <c r="O1243" s="932">
        <v>244500.68</v>
      </c>
      <c r="P1243" s="932">
        <v>166032.97</v>
      </c>
      <c r="Q1243" s="932">
        <v>290557.7</v>
      </c>
      <c r="R1243" s="932">
        <v>182791.3</v>
      </c>
      <c r="S1243" s="932">
        <v>319884.78000000003</v>
      </c>
      <c r="T1243" s="932">
        <v>198541.34</v>
      </c>
      <c r="U1243" s="932">
        <v>347447.35</v>
      </c>
    </row>
    <row r="1244" spans="1:21" ht="14.4">
      <c r="A1244" s="931">
        <v>6</v>
      </c>
      <c r="B1244" s="931" t="s">
        <v>318</v>
      </c>
      <c r="C1244" s="931" t="s">
        <v>341</v>
      </c>
      <c r="D1244" s="931" t="s">
        <v>499</v>
      </c>
      <c r="E1244" s="931" t="s">
        <v>449</v>
      </c>
      <c r="F1244" s="931">
        <v>3</v>
      </c>
      <c r="G1244" s="931" t="s">
        <v>46</v>
      </c>
      <c r="H1244" s="932">
        <v>62165.15</v>
      </c>
      <c r="I1244" s="932">
        <v>108789.02</v>
      </c>
      <c r="J1244" s="932">
        <v>84643.38</v>
      </c>
      <c r="K1244" s="932">
        <v>148125.91</v>
      </c>
      <c r="L1244" s="932">
        <v>106942.07</v>
      </c>
      <c r="M1244" s="932">
        <v>187148.62</v>
      </c>
      <c r="N1244" s="932">
        <v>140711.19</v>
      </c>
      <c r="O1244" s="932">
        <v>246244.59</v>
      </c>
      <c r="P1244" s="932">
        <v>174231.73</v>
      </c>
      <c r="Q1244" s="932">
        <v>304905.53000000003</v>
      </c>
      <c r="R1244" s="932">
        <v>196210.48</v>
      </c>
      <c r="S1244" s="932">
        <v>343368.34</v>
      </c>
      <c r="T1244" s="932">
        <v>217894.6</v>
      </c>
      <c r="U1244" s="932">
        <v>381315.55</v>
      </c>
    </row>
    <row r="1245" spans="1:21" ht="14.4">
      <c r="A1245" s="931">
        <v>6</v>
      </c>
      <c r="B1245" s="931" t="s">
        <v>318</v>
      </c>
      <c r="C1245" s="931" t="s">
        <v>341</v>
      </c>
      <c r="D1245" s="931" t="s">
        <v>499</v>
      </c>
      <c r="E1245" s="931" t="s">
        <v>449</v>
      </c>
      <c r="F1245" s="931">
        <v>4</v>
      </c>
      <c r="G1245" s="931" t="s">
        <v>23</v>
      </c>
      <c r="H1245" s="932">
        <v>71932.13</v>
      </c>
      <c r="I1245" s="932">
        <v>115091.41</v>
      </c>
      <c r="J1245" s="932">
        <v>100704.98</v>
      </c>
      <c r="K1245" s="932">
        <v>161127.97</v>
      </c>
      <c r="L1245" s="932">
        <v>129477.83</v>
      </c>
      <c r="M1245" s="932">
        <v>207164.53</v>
      </c>
      <c r="N1245" s="932">
        <v>172637.11</v>
      </c>
      <c r="O1245" s="932">
        <v>276219.38</v>
      </c>
      <c r="P1245" s="932">
        <v>215796.39</v>
      </c>
      <c r="Q1245" s="932">
        <v>345274.22</v>
      </c>
      <c r="R1245" s="932">
        <v>244569.24</v>
      </c>
      <c r="S1245" s="932">
        <v>391310.79</v>
      </c>
      <c r="T1245" s="932">
        <v>273342.09000000003</v>
      </c>
      <c r="U1245" s="932">
        <v>437347.35</v>
      </c>
    </row>
    <row r="1246" spans="1:21" ht="14.4">
      <c r="A1246" s="931">
        <v>6</v>
      </c>
      <c r="B1246" s="931" t="s">
        <v>318</v>
      </c>
      <c r="C1246" s="931" t="s">
        <v>341</v>
      </c>
      <c r="D1246" s="931" t="s">
        <v>499</v>
      </c>
      <c r="E1246" s="931" t="s">
        <v>350</v>
      </c>
      <c r="F1246" s="931">
        <v>1</v>
      </c>
      <c r="G1246" s="931" t="s">
        <v>171</v>
      </c>
      <c r="H1246" s="932">
        <v>82485.86</v>
      </c>
      <c r="I1246" s="932">
        <v>144350.25</v>
      </c>
      <c r="J1246" s="932">
        <v>106806.09</v>
      </c>
      <c r="K1246" s="932">
        <v>186910.66</v>
      </c>
      <c r="L1246" s="932">
        <v>127858.79</v>
      </c>
      <c r="M1246" s="932">
        <v>223752.88</v>
      </c>
      <c r="N1246" s="932">
        <v>152529.4</v>
      </c>
      <c r="O1246" s="932">
        <v>266926.45</v>
      </c>
      <c r="P1246" s="932">
        <v>179819.7</v>
      </c>
      <c r="Q1246" s="932">
        <v>314684.46999999997</v>
      </c>
      <c r="R1246" s="932">
        <v>197145.94</v>
      </c>
      <c r="S1246" s="932">
        <v>345005.4</v>
      </c>
      <c r="T1246" s="932">
        <v>213424.34</v>
      </c>
      <c r="U1246" s="932">
        <v>373492.6</v>
      </c>
    </row>
    <row r="1247" spans="1:21" ht="14.4">
      <c r="A1247" s="931">
        <v>6</v>
      </c>
      <c r="B1247" s="931" t="s">
        <v>318</v>
      </c>
      <c r="C1247" s="931" t="s">
        <v>341</v>
      </c>
      <c r="D1247" s="931" t="s">
        <v>499</v>
      </c>
      <c r="E1247" s="931" t="s">
        <v>350</v>
      </c>
      <c r="F1247" s="931">
        <v>2</v>
      </c>
      <c r="G1247" s="931" t="s">
        <v>21</v>
      </c>
      <c r="H1247" s="932">
        <v>70561.16</v>
      </c>
      <c r="I1247" s="932">
        <v>123482.03</v>
      </c>
      <c r="J1247" s="932">
        <v>92266.92</v>
      </c>
      <c r="K1247" s="932">
        <v>161467.10999999999</v>
      </c>
      <c r="L1247" s="932">
        <v>111936.8</v>
      </c>
      <c r="M1247" s="932">
        <v>195889.39</v>
      </c>
      <c r="N1247" s="932">
        <v>136845.13</v>
      </c>
      <c r="O1247" s="932">
        <v>239478.97</v>
      </c>
      <c r="P1247" s="932">
        <v>162459.12</v>
      </c>
      <c r="Q1247" s="932">
        <v>284303.46000000002</v>
      </c>
      <c r="R1247" s="932">
        <v>178766.44</v>
      </c>
      <c r="S1247" s="932">
        <v>312841.28000000003</v>
      </c>
      <c r="T1247" s="932">
        <v>194048.54</v>
      </c>
      <c r="U1247" s="932">
        <v>339584.94</v>
      </c>
    </row>
    <row r="1248" spans="1:21" ht="14.4">
      <c r="A1248" s="931">
        <v>6</v>
      </c>
      <c r="B1248" s="931" t="s">
        <v>318</v>
      </c>
      <c r="C1248" s="931" t="s">
        <v>341</v>
      </c>
      <c r="D1248" s="931" t="s">
        <v>499</v>
      </c>
      <c r="E1248" s="931" t="s">
        <v>350</v>
      </c>
      <c r="F1248" s="931">
        <v>3</v>
      </c>
      <c r="G1248" s="931" t="s">
        <v>46</v>
      </c>
      <c r="H1248" s="932">
        <v>61645.18</v>
      </c>
      <c r="I1248" s="932">
        <v>107879.06</v>
      </c>
      <c r="J1248" s="932">
        <v>84069.47</v>
      </c>
      <c r="K1248" s="932">
        <v>147121.57</v>
      </c>
      <c r="L1248" s="932">
        <v>106325.8</v>
      </c>
      <c r="M1248" s="932">
        <v>186070.16</v>
      </c>
      <c r="N1248" s="932">
        <v>140010.69</v>
      </c>
      <c r="O1248" s="932">
        <v>245018.7</v>
      </c>
      <c r="P1248" s="932">
        <v>173463.02</v>
      </c>
      <c r="Q1248" s="932">
        <v>303560.28000000003</v>
      </c>
      <c r="R1248" s="932">
        <v>195420.05</v>
      </c>
      <c r="S1248" s="932">
        <v>341985.09</v>
      </c>
      <c r="T1248" s="932">
        <v>217101.47</v>
      </c>
      <c r="U1248" s="932">
        <v>379927.57</v>
      </c>
    </row>
    <row r="1249" spans="1:21" ht="14.4">
      <c r="A1249" s="931">
        <v>6</v>
      </c>
      <c r="B1249" s="931" t="s">
        <v>318</v>
      </c>
      <c r="C1249" s="931" t="s">
        <v>341</v>
      </c>
      <c r="D1249" s="931" t="s">
        <v>499</v>
      </c>
      <c r="E1249" s="931" t="s">
        <v>350</v>
      </c>
      <c r="F1249" s="931">
        <v>4</v>
      </c>
      <c r="G1249" s="931" t="s">
        <v>23</v>
      </c>
      <c r="H1249" s="932">
        <v>70316.350000000006</v>
      </c>
      <c r="I1249" s="932">
        <v>112506.15</v>
      </c>
      <c r="J1249" s="932">
        <v>98442.880000000005</v>
      </c>
      <c r="K1249" s="932">
        <v>157508.62</v>
      </c>
      <c r="L1249" s="932">
        <v>126569.42</v>
      </c>
      <c r="M1249" s="932">
        <v>202511.08</v>
      </c>
      <c r="N1249" s="932">
        <v>168759.23</v>
      </c>
      <c r="O1249" s="932">
        <v>270014.77</v>
      </c>
      <c r="P1249" s="932">
        <v>210949.04</v>
      </c>
      <c r="Q1249" s="932">
        <v>337518.46</v>
      </c>
      <c r="R1249" s="932">
        <v>239075.58</v>
      </c>
      <c r="S1249" s="932">
        <v>382520.93</v>
      </c>
      <c r="T1249" s="932">
        <v>267202.11</v>
      </c>
      <c r="U1249" s="932">
        <v>427523.39</v>
      </c>
    </row>
    <row r="1250" spans="1:21" ht="14.4">
      <c r="A1250" s="931">
        <v>6</v>
      </c>
      <c r="B1250" s="931" t="s">
        <v>318</v>
      </c>
      <c r="C1250" s="931" t="s">
        <v>341</v>
      </c>
      <c r="D1250" s="931" t="s">
        <v>499</v>
      </c>
      <c r="E1250" s="931" t="s">
        <v>351</v>
      </c>
      <c r="F1250" s="931">
        <v>1</v>
      </c>
      <c r="G1250" s="931" t="s">
        <v>171</v>
      </c>
      <c r="H1250" s="932">
        <v>83485.06</v>
      </c>
      <c r="I1250" s="932">
        <v>146098.85999999999</v>
      </c>
      <c r="J1250" s="932">
        <v>108039.52</v>
      </c>
      <c r="K1250" s="932">
        <v>189069.17</v>
      </c>
      <c r="L1250" s="932">
        <v>129294.46</v>
      </c>
      <c r="M1250" s="932">
        <v>226265.3</v>
      </c>
      <c r="N1250" s="932">
        <v>154179.63</v>
      </c>
      <c r="O1250" s="932">
        <v>269814.34999999998</v>
      </c>
      <c r="P1250" s="932">
        <v>181706.65</v>
      </c>
      <c r="Q1250" s="932">
        <v>317986.63</v>
      </c>
      <c r="R1250" s="932">
        <v>199182.8</v>
      </c>
      <c r="S1250" s="932">
        <v>348569.91</v>
      </c>
      <c r="T1250" s="932">
        <v>215577.74</v>
      </c>
      <c r="U1250" s="932">
        <v>377261.05</v>
      </c>
    </row>
    <row r="1251" spans="1:21" ht="14.4">
      <c r="A1251" s="931">
        <v>6</v>
      </c>
      <c r="B1251" s="931" t="s">
        <v>318</v>
      </c>
      <c r="C1251" s="931" t="s">
        <v>341</v>
      </c>
      <c r="D1251" s="931" t="s">
        <v>499</v>
      </c>
      <c r="E1251" s="931" t="s">
        <v>351</v>
      </c>
      <c r="F1251" s="931">
        <v>2</v>
      </c>
      <c r="G1251" s="931" t="s">
        <v>21</v>
      </c>
      <c r="H1251" s="932">
        <v>71697.429999999993</v>
      </c>
      <c r="I1251" s="932">
        <v>125470.5</v>
      </c>
      <c r="J1251" s="932">
        <v>93667.46</v>
      </c>
      <c r="K1251" s="932">
        <v>163918.06</v>
      </c>
      <c r="L1251" s="932">
        <v>113555.48</v>
      </c>
      <c r="M1251" s="932">
        <v>198722.09</v>
      </c>
      <c r="N1251" s="932">
        <v>138675.64000000001</v>
      </c>
      <c r="O1251" s="932">
        <v>242682.36</v>
      </c>
      <c r="P1251" s="932">
        <v>164545.62</v>
      </c>
      <c r="Q1251" s="932">
        <v>287954.83</v>
      </c>
      <c r="R1251" s="932">
        <v>181014.57</v>
      </c>
      <c r="S1251" s="932">
        <v>316775.49</v>
      </c>
      <c r="T1251" s="932">
        <v>196424.65</v>
      </c>
      <c r="U1251" s="932">
        <v>343743.14</v>
      </c>
    </row>
    <row r="1252" spans="1:21" ht="14.4">
      <c r="A1252" s="931">
        <v>6</v>
      </c>
      <c r="B1252" s="931" t="s">
        <v>318</v>
      </c>
      <c r="C1252" s="931" t="s">
        <v>341</v>
      </c>
      <c r="D1252" s="931" t="s">
        <v>499</v>
      </c>
      <c r="E1252" s="931" t="s">
        <v>351</v>
      </c>
      <c r="F1252" s="931">
        <v>3</v>
      </c>
      <c r="G1252" s="931" t="s">
        <v>46</v>
      </c>
      <c r="H1252" s="932">
        <v>62870.16</v>
      </c>
      <c r="I1252" s="932">
        <v>110022.79</v>
      </c>
      <c r="J1252" s="932">
        <v>85810.12</v>
      </c>
      <c r="K1252" s="932">
        <v>150167.72</v>
      </c>
      <c r="L1252" s="932">
        <v>108584.06</v>
      </c>
      <c r="M1252" s="932">
        <v>190022.11</v>
      </c>
      <c r="N1252" s="932">
        <v>143041.89000000001</v>
      </c>
      <c r="O1252" s="932">
        <v>250323.31</v>
      </c>
      <c r="P1252" s="932">
        <v>177269.85</v>
      </c>
      <c r="Q1252" s="932">
        <v>310222.23</v>
      </c>
      <c r="R1252" s="932">
        <v>199747.92</v>
      </c>
      <c r="S1252" s="932">
        <v>349558.86</v>
      </c>
      <c r="T1252" s="932">
        <v>221953.55</v>
      </c>
      <c r="U1252" s="932">
        <v>388418.71</v>
      </c>
    </row>
    <row r="1253" spans="1:21" ht="14.4">
      <c r="A1253" s="931">
        <v>6</v>
      </c>
      <c r="B1253" s="931" t="s">
        <v>318</v>
      </c>
      <c r="C1253" s="931" t="s">
        <v>341</v>
      </c>
      <c r="D1253" s="931" t="s">
        <v>499</v>
      </c>
      <c r="E1253" s="931" t="s">
        <v>351</v>
      </c>
      <c r="F1253" s="931">
        <v>4</v>
      </c>
      <c r="G1253" s="931" t="s">
        <v>23</v>
      </c>
      <c r="H1253" s="932">
        <v>71183.710000000006</v>
      </c>
      <c r="I1253" s="932">
        <v>113893.95</v>
      </c>
      <c r="J1253" s="932">
        <v>99657.2</v>
      </c>
      <c r="K1253" s="932">
        <v>159451.51999999999</v>
      </c>
      <c r="L1253" s="932">
        <v>128130.69</v>
      </c>
      <c r="M1253" s="932">
        <v>205009.1</v>
      </c>
      <c r="N1253" s="932">
        <v>170840.91</v>
      </c>
      <c r="O1253" s="932">
        <v>273345.46999999997</v>
      </c>
      <c r="P1253" s="932">
        <v>213551.14</v>
      </c>
      <c r="Q1253" s="932">
        <v>341681.83</v>
      </c>
      <c r="R1253" s="932">
        <v>242024.63</v>
      </c>
      <c r="S1253" s="932">
        <v>387239.41</v>
      </c>
      <c r="T1253" s="932">
        <v>270498.12</v>
      </c>
      <c r="U1253" s="932">
        <v>432796.99</v>
      </c>
    </row>
    <row r="1254" spans="1:21" ht="14.4">
      <c r="A1254" s="931">
        <v>6</v>
      </c>
      <c r="B1254" s="931" t="s">
        <v>318</v>
      </c>
      <c r="C1254" s="931" t="s">
        <v>341</v>
      </c>
      <c r="D1254" s="931" t="s">
        <v>499</v>
      </c>
      <c r="E1254" s="931" t="s">
        <v>352</v>
      </c>
      <c r="F1254" s="931">
        <v>1</v>
      </c>
      <c r="G1254" s="931" t="s">
        <v>171</v>
      </c>
      <c r="H1254" s="932">
        <v>79547.490000000005</v>
      </c>
      <c r="I1254" s="932">
        <v>139208.10999999999</v>
      </c>
      <c r="J1254" s="932">
        <v>102974.89</v>
      </c>
      <c r="K1254" s="932">
        <v>180206.06</v>
      </c>
      <c r="L1254" s="932">
        <v>123254.48</v>
      </c>
      <c r="M1254" s="932">
        <v>215695.35</v>
      </c>
      <c r="N1254" s="932">
        <v>147009.29</v>
      </c>
      <c r="O1254" s="932">
        <v>257266.26</v>
      </c>
      <c r="P1254" s="932">
        <v>173286.27</v>
      </c>
      <c r="Q1254" s="932">
        <v>303250.96999999997</v>
      </c>
      <c r="R1254" s="932">
        <v>189969</v>
      </c>
      <c r="S1254" s="932">
        <v>332445.75</v>
      </c>
      <c r="T1254" s="932">
        <v>205632.15</v>
      </c>
      <c r="U1254" s="932">
        <v>359856.26</v>
      </c>
    </row>
    <row r="1255" spans="1:21" ht="14.4">
      <c r="A1255" s="931">
        <v>6</v>
      </c>
      <c r="B1255" s="931" t="s">
        <v>318</v>
      </c>
      <c r="C1255" s="931" t="s">
        <v>341</v>
      </c>
      <c r="D1255" s="931" t="s">
        <v>499</v>
      </c>
      <c r="E1255" s="931" t="s">
        <v>352</v>
      </c>
      <c r="F1255" s="931">
        <v>2</v>
      </c>
      <c r="G1255" s="931" t="s">
        <v>21</v>
      </c>
      <c r="H1255" s="932">
        <v>68171.05</v>
      </c>
      <c r="I1255" s="932">
        <v>119299.35</v>
      </c>
      <c r="J1255" s="932">
        <v>89104.19</v>
      </c>
      <c r="K1255" s="932">
        <v>155932.32</v>
      </c>
      <c r="L1255" s="932">
        <v>108064.54</v>
      </c>
      <c r="M1255" s="932">
        <v>189112.94</v>
      </c>
      <c r="N1255" s="932">
        <v>132046.14000000001</v>
      </c>
      <c r="O1255" s="932">
        <v>231080.74</v>
      </c>
      <c r="P1255" s="932">
        <v>156723.88</v>
      </c>
      <c r="Q1255" s="932">
        <v>274266.78000000003</v>
      </c>
      <c r="R1255" s="932">
        <v>172434.54</v>
      </c>
      <c r="S1255" s="932">
        <v>301760.44</v>
      </c>
      <c r="T1255" s="932">
        <v>187147.18</v>
      </c>
      <c r="U1255" s="932">
        <v>327507.57</v>
      </c>
    </row>
    <row r="1256" spans="1:21" ht="14.4">
      <c r="A1256" s="931">
        <v>6</v>
      </c>
      <c r="B1256" s="931" t="s">
        <v>318</v>
      </c>
      <c r="C1256" s="931" t="s">
        <v>341</v>
      </c>
      <c r="D1256" s="931" t="s">
        <v>499</v>
      </c>
      <c r="E1256" s="931" t="s">
        <v>352</v>
      </c>
      <c r="F1256" s="931">
        <v>3</v>
      </c>
      <c r="G1256" s="931" t="s">
        <v>46</v>
      </c>
      <c r="H1256" s="932">
        <v>59658.97</v>
      </c>
      <c r="I1256" s="932">
        <v>104403.19</v>
      </c>
      <c r="J1256" s="932">
        <v>81391.47</v>
      </c>
      <c r="K1256" s="932">
        <v>142435.07999999999</v>
      </c>
      <c r="L1256" s="932">
        <v>102963.75</v>
      </c>
      <c r="M1256" s="932">
        <v>180186.56</v>
      </c>
      <c r="N1256" s="932">
        <v>135608.73000000001</v>
      </c>
      <c r="O1256" s="932">
        <v>237315.28</v>
      </c>
      <c r="P1256" s="932">
        <v>168031.86</v>
      </c>
      <c r="Q1256" s="932">
        <v>294055.75</v>
      </c>
      <c r="R1256" s="932">
        <v>189318.59</v>
      </c>
      <c r="S1256" s="932">
        <v>331307.53999999998</v>
      </c>
      <c r="T1256" s="932">
        <v>210342.38</v>
      </c>
      <c r="U1256" s="932">
        <v>368099.17</v>
      </c>
    </row>
    <row r="1257" spans="1:21" ht="14.4">
      <c r="A1257" s="931">
        <v>6</v>
      </c>
      <c r="B1257" s="931" t="s">
        <v>318</v>
      </c>
      <c r="C1257" s="931" t="s">
        <v>341</v>
      </c>
      <c r="D1257" s="931" t="s">
        <v>499</v>
      </c>
      <c r="E1257" s="931" t="s">
        <v>352</v>
      </c>
      <c r="F1257" s="931">
        <v>4</v>
      </c>
      <c r="G1257" s="931" t="s">
        <v>23</v>
      </c>
      <c r="H1257" s="932">
        <v>67818.320000000007</v>
      </c>
      <c r="I1257" s="932">
        <v>108509.32</v>
      </c>
      <c r="J1257" s="932">
        <v>94945.65</v>
      </c>
      <c r="K1257" s="932">
        <v>151913.04999999999</v>
      </c>
      <c r="L1257" s="932">
        <v>122072.98</v>
      </c>
      <c r="M1257" s="932">
        <v>195316.78</v>
      </c>
      <c r="N1257" s="932">
        <v>162763.98000000001</v>
      </c>
      <c r="O1257" s="932">
        <v>260422.37</v>
      </c>
      <c r="P1257" s="932">
        <v>203454.97</v>
      </c>
      <c r="Q1257" s="932">
        <v>325527.96000000002</v>
      </c>
      <c r="R1257" s="932">
        <v>230582.3</v>
      </c>
      <c r="S1257" s="932">
        <v>368931.69</v>
      </c>
      <c r="T1257" s="932">
        <v>257709.63</v>
      </c>
      <c r="U1257" s="932">
        <v>412335.42</v>
      </c>
    </row>
    <row r="1258" spans="1:21" ht="14.4">
      <c r="A1258" s="931">
        <v>6</v>
      </c>
      <c r="B1258" s="931" t="s">
        <v>318</v>
      </c>
      <c r="C1258" s="931" t="s">
        <v>341</v>
      </c>
      <c r="D1258" s="931" t="s">
        <v>499</v>
      </c>
      <c r="E1258" s="931" t="s">
        <v>353</v>
      </c>
      <c r="F1258" s="931">
        <v>1</v>
      </c>
      <c r="G1258" s="931" t="s">
        <v>171</v>
      </c>
      <c r="H1258" s="932">
        <v>79077.509999999995</v>
      </c>
      <c r="I1258" s="932">
        <v>138385.64000000001</v>
      </c>
      <c r="J1258" s="932">
        <v>102292.72</v>
      </c>
      <c r="K1258" s="932">
        <v>179012.27</v>
      </c>
      <c r="L1258" s="932">
        <v>122388</v>
      </c>
      <c r="M1258" s="932">
        <v>214179.01</v>
      </c>
      <c r="N1258" s="932">
        <v>145899.47</v>
      </c>
      <c r="O1258" s="932">
        <v>255324.07</v>
      </c>
      <c r="P1258" s="932">
        <v>171906.5</v>
      </c>
      <c r="Q1258" s="932">
        <v>300836.38</v>
      </c>
      <c r="R1258" s="932">
        <v>188417.4</v>
      </c>
      <c r="S1258" s="932">
        <v>329730.45</v>
      </c>
      <c r="T1258" s="932">
        <v>203889.46</v>
      </c>
      <c r="U1258" s="932">
        <v>356806.55</v>
      </c>
    </row>
    <row r="1259" spans="1:21" ht="14.4">
      <c r="A1259" s="931">
        <v>6</v>
      </c>
      <c r="B1259" s="931" t="s">
        <v>318</v>
      </c>
      <c r="C1259" s="931" t="s">
        <v>341</v>
      </c>
      <c r="D1259" s="931" t="s">
        <v>499</v>
      </c>
      <c r="E1259" s="931" t="s">
        <v>353</v>
      </c>
      <c r="F1259" s="931">
        <v>2</v>
      </c>
      <c r="G1259" s="931" t="s">
        <v>21</v>
      </c>
      <c r="H1259" s="932">
        <v>68112.27</v>
      </c>
      <c r="I1259" s="932">
        <v>119196.47</v>
      </c>
      <c r="J1259" s="932">
        <v>88923.37</v>
      </c>
      <c r="K1259" s="932">
        <v>155615.89000000001</v>
      </c>
      <c r="L1259" s="932">
        <v>107747.09</v>
      </c>
      <c r="M1259" s="932">
        <v>188557.41</v>
      </c>
      <c r="N1259" s="932">
        <v>131477.15</v>
      </c>
      <c r="O1259" s="932">
        <v>230085.01</v>
      </c>
      <c r="P1259" s="932">
        <v>155942.75</v>
      </c>
      <c r="Q1259" s="932">
        <v>272899.82</v>
      </c>
      <c r="R1259" s="932">
        <v>171516.71</v>
      </c>
      <c r="S1259" s="932">
        <v>300154.25</v>
      </c>
      <c r="T1259" s="932">
        <v>186072.63</v>
      </c>
      <c r="U1259" s="932">
        <v>325627.09999999998</v>
      </c>
    </row>
    <row r="1260" spans="1:21" ht="14.4">
      <c r="A1260" s="931">
        <v>6</v>
      </c>
      <c r="B1260" s="931" t="s">
        <v>318</v>
      </c>
      <c r="C1260" s="931" t="s">
        <v>341</v>
      </c>
      <c r="D1260" s="931" t="s">
        <v>499</v>
      </c>
      <c r="E1260" s="931" t="s">
        <v>353</v>
      </c>
      <c r="F1260" s="931">
        <v>3</v>
      </c>
      <c r="G1260" s="931" t="s">
        <v>46</v>
      </c>
      <c r="H1260" s="932">
        <v>59890.85</v>
      </c>
      <c r="I1260" s="932">
        <v>104808.99</v>
      </c>
      <c r="J1260" s="932">
        <v>81793.14</v>
      </c>
      <c r="K1260" s="932">
        <v>143137.99</v>
      </c>
      <c r="L1260" s="932">
        <v>103540.98</v>
      </c>
      <c r="M1260" s="932">
        <v>181196.72</v>
      </c>
      <c r="N1260" s="932">
        <v>136438.96</v>
      </c>
      <c r="O1260" s="932">
        <v>238768.19</v>
      </c>
      <c r="P1260" s="932">
        <v>169123.11</v>
      </c>
      <c r="Q1260" s="932">
        <v>295965.43</v>
      </c>
      <c r="R1260" s="932">
        <v>190595.73</v>
      </c>
      <c r="S1260" s="932">
        <v>333542.53000000003</v>
      </c>
      <c r="T1260" s="932">
        <v>211814.92</v>
      </c>
      <c r="U1260" s="932">
        <v>370676.11</v>
      </c>
    </row>
    <row r="1261" spans="1:21" ht="14.4">
      <c r="A1261" s="931">
        <v>6</v>
      </c>
      <c r="B1261" s="931" t="s">
        <v>318</v>
      </c>
      <c r="C1261" s="931" t="s">
        <v>341</v>
      </c>
      <c r="D1261" s="931" t="s">
        <v>499</v>
      </c>
      <c r="E1261" s="931" t="s">
        <v>353</v>
      </c>
      <c r="F1261" s="931">
        <v>4</v>
      </c>
      <c r="G1261" s="931" t="s">
        <v>23</v>
      </c>
      <c r="H1261" s="932">
        <v>67436.679999999993</v>
      </c>
      <c r="I1261" s="932">
        <v>107898.69</v>
      </c>
      <c r="J1261" s="932">
        <v>94411.36</v>
      </c>
      <c r="K1261" s="932">
        <v>151058.17000000001</v>
      </c>
      <c r="L1261" s="932">
        <v>121386.03</v>
      </c>
      <c r="M1261" s="932">
        <v>194217.65</v>
      </c>
      <c r="N1261" s="932">
        <v>161848.04</v>
      </c>
      <c r="O1261" s="932">
        <v>258956.87</v>
      </c>
      <c r="P1261" s="932">
        <v>202310.05</v>
      </c>
      <c r="Q1261" s="932">
        <v>323696.08</v>
      </c>
      <c r="R1261" s="932">
        <v>229284.72</v>
      </c>
      <c r="S1261" s="932">
        <v>366855.56</v>
      </c>
      <c r="T1261" s="932">
        <v>256259.4</v>
      </c>
      <c r="U1261" s="932">
        <v>410015.04</v>
      </c>
    </row>
    <row r="1262" spans="1:21" ht="14.4">
      <c r="A1262" s="931">
        <v>6</v>
      </c>
      <c r="B1262" s="931" t="s">
        <v>318</v>
      </c>
      <c r="C1262" s="931" t="s">
        <v>341</v>
      </c>
      <c r="D1262" s="931" t="s">
        <v>499</v>
      </c>
      <c r="E1262" s="931" t="s">
        <v>354</v>
      </c>
      <c r="F1262" s="931">
        <v>1</v>
      </c>
      <c r="G1262" s="931" t="s">
        <v>171</v>
      </c>
      <c r="H1262" s="932">
        <v>82485.86</v>
      </c>
      <c r="I1262" s="932">
        <v>144350.25</v>
      </c>
      <c r="J1262" s="932">
        <v>106806.09</v>
      </c>
      <c r="K1262" s="932">
        <v>186910.66</v>
      </c>
      <c r="L1262" s="932">
        <v>127858.79</v>
      </c>
      <c r="M1262" s="932">
        <v>223752.88</v>
      </c>
      <c r="N1262" s="932">
        <v>152529.4</v>
      </c>
      <c r="O1262" s="932">
        <v>266926.45</v>
      </c>
      <c r="P1262" s="932">
        <v>179819.7</v>
      </c>
      <c r="Q1262" s="932">
        <v>314684.46999999997</v>
      </c>
      <c r="R1262" s="932">
        <v>197145.94</v>
      </c>
      <c r="S1262" s="932">
        <v>345005.4</v>
      </c>
      <c r="T1262" s="932">
        <v>213424.34</v>
      </c>
      <c r="U1262" s="932">
        <v>373492.6</v>
      </c>
    </row>
    <row r="1263" spans="1:21" ht="14.4">
      <c r="A1263" s="931">
        <v>6</v>
      </c>
      <c r="B1263" s="931" t="s">
        <v>318</v>
      </c>
      <c r="C1263" s="931" t="s">
        <v>341</v>
      </c>
      <c r="D1263" s="931" t="s">
        <v>499</v>
      </c>
      <c r="E1263" s="931" t="s">
        <v>354</v>
      </c>
      <c r="F1263" s="931">
        <v>2</v>
      </c>
      <c r="G1263" s="931" t="s">
        <v>21</v>
      </c>
      <c r="H1263" s="932">
        <v>70561.16</v>
      </c>
      <c r="I1263" s="932">
        <v>123482.03</v>
      </c>
      <c r="J1263" s="932">
        <v>92266.92</v>
      </c>
      <c r="K1263" s="932">
        <v>161467.10999999999</v>
      </c>
      <c r="L1263" s="932">
        <v>111936.8</v>
      </c>
      <c r="M1263" s="932">
        <v>195889.39</v>
      </c>
      <c r="N1263" s="932">
        <v>136845.13</v>
      </c>
      <c r="O1263" s="932">
        <v>239478.97</v>
      </c>
      <c r="P1263" s="932">
        <v>162459.12</v>
      </c>
      <c r="Q1263" s="932">
        <v>284303.46000000002</v>
      </c>
      <c r="R1263" s="932">
        <v>178766.44</v>
      </c>
      <c r="S1263" s="932">
        <v>312841.28000000003</v>
      </c>
      <c r="T1263" s="932">
        <v>194048.54</v>
      </c>
      <c r="U1263" s="932">
        <v>339584.94</v>
      </c>
    </row>
    <row r="1264" spans="1:21" ht="14.4">
      <c r="A1264" s="931">
        <v>6</v>
      </c>
      <c r="B1264" s="931" t="s">
        <v>318</v>
      </c>
      <c r="C1264" s="931" t="s">
        <v>341</v>
      </c>
      <c r="D1264" s="931" t="s">
        <v>499</v>
      </c>
      <c r="E1264" s="931" t="s">
        <v>354</v>
      </c>
      <c r="F1264" s="931">
        <v>3</v>
      </c>
      <c r="G1264" s="931" t="s">
        <v>46</v>
      </c>
      <c r="H1264" s="932">
        <v>61645.18</v>
      </c>
      <c r="I1264" s="932">
        <v>107879.06</v>
      </c>
      <c r="J1264" s="932">
        <v>84069.47</v>
      </c>
      <c r="K1264" s="932">
        <v>147121.57</v>
      </c>
      <c r="L1264" s="932">
        <v>106325.8</v>
      </c>
      <c r="M1264" s="932">
        <v>186070.16</v>
      </c>
      <c r="N1264" s="932">
        <v>140010.69</v>
      </c>
      <c r="O1264" s="932">
        <v>245018.7</v>
      </c>
      <c r="P1264" s="932">
        <v>173463.02</v>
      </c>
      <c r="Q1264" s="932">
        <v>303560.28000000003</v>
      </c>
      <c r="R1264" s="932">
        <v>195420.05</v>
      </c>
      <c r="S1264" s="932">
        <v>341985.09</v>
      </c>
      <c r="T1264" s="932">
        <v>217101.47</v>
      </c>
      <c r="U1264" s="932">
        <v>379927.57</v>
      </c>
    </row>
    <row r="1265" spans="1:21" ht="14.4">
      <c r="A1265" s="931">
        <v>6</v>
      </c>
      <c r="B1265" s="931" t="s">
        <v>318</v>
      </c>
      <c r="C1265" s="931" t="s">
        <v>341</v>
      </c>
      <c r="D1265" s="931" t="s">
        <v>499</v>
      </c>
      <c r="E1265" s="931" t="s">
        <v>354</v>
      </c>
      <c r="F1265" s="931">
        <v>4</v>
      </c>
      <c r="G1265" s="931" t="s">
        <v>23</v>
      </c>
      <c r="H1265" s="932">
        <v>70316.350000000006</v>
      </c>
      <c r="I1265" s="932">
        <v>112506.15</v>
      </c>
      <c r="J1265" s="932">
        <v>98442.880000000005</v>
      </c>
      <c r="K1265" s="932">
        <v>157508.62</v>
      </c>
      <c r="L1265" s="932">
        <v>126569.42</v>
      </c>
      <c r="M1265" s="932">
        <v>202511.08</v>
      </c>
      <c r="N1265" s="932">
        <v>168759.23</v>
      </c>
      <c r="O1265" s="932">
        <v>270014.77</v>
      </c>
      <c r="P1265" s="932">
        <v>210949.04</v>
      </c>
      <c r="Q1265" s="932">
        <v>337518.46</v>
      </c>
      <c r="R1265" s="932">
        <v>239075.58</v>
      </c>
      <c r="S1265" s="932">
        <v>382520.93</v>
      </c>
      <c r="T1265" s="932">
        <v>267202.11</v>
      </c>
      <c r="U1265" s="932">
        <v>427523.39</v>
      </c>
    </row>
    <row r="1266" spans="1:21" ht="14.4">
      <c r="A1266" s="931">
        <v>6</v>
      </c>
      <c r="B1266" s="931" t="s">
        <v>318</v>
      </c>
      <c r="C1266" s="931" t="s">
        <v>341</v>
      </c>
      <c r="D1266" s="931" t="s">
        <v>499</v>
      </c>
      <c r="E1266" s="931" t="s">
        <v>355</v>
      </c>
      <c r="F1266" s="931">
        <v>1</v>
      </c>
      <c r="G1266" s="931" t="s">
        <v>171</v>
      </c>
      <c r="H1266" s="932">
        <v>79564.42</v>
      </c>
      <c r="I1266" s="932">
        <v>139237.73000000001</v>
      </c>
      <c r="J1266" s="932">
        <v>102937.49</v>
      </c>
      <c r="K1266" s="932">
        <v>180140.61</v>
      </c>
      <c r="L1266" s="932">
        <v>123169.54</v>
      </c>
      <c r="M1266" s="932">
        <v>215546.7</v>
      </c>
      <c r="N1266" s="932">
        <v>146846.6</v>
      </c>
      <c r="O1266" s="932">
        <v>256981.55</v>
      </c>
      <c r="P1266" s="932">
        <v>173036.96</v>
      </c>
      <c r="Q1266" s="932">
        <v>302814.68</v>
      </c>
      <c r="R1266" s="932">
        <v>189664.33</v>
      </c>
      <c r="S1266" s="932">
        <v>331912.58</v>
      </c>
      <c r="T1266" s="932">
        <v>205251.58</v>
      </c>
      <c r="U1266" s="932">
        <v>359190.27</v>
      </c>
    </row>
    <row r="1267" spans="1:21" ht="14.4">
      <c r="A1267" s="931">
        <v>6</v>
      </c>
      <c r="B1267" s="931" t="s">
        <v>318</v>
      </c>
      <c r="C1267" s="931" t="s">
        <v>341</v>
      </c>
      <c r="D1267" s="931" t="s">
        <v>499</v>
      </c>
      <c r="E1267" s="931" t="s">
        <v>355</v>
      </c>
      <c r="F1267" s="931">
        <v>2</v>
      </c>
      <c r="G1267" s="931" t="s">
        <v>21</v>
      </c>
      <c r="H1267" s="932">
        <v>68462.11</v>
      </c>
      <c r="I1267" s="932">
        <v>119808.7</v>
      </c>
      <c r="J1267" s="932">
        <v>89401.02</v>
      </c>
      <c r="K1267" s="932">
        <v>156451.78</v>
      </c>
      <c r="L1267" s="932">
        <v>108345.62</v>
      </c>
      <c r="M1267" s="932">
        <v>189604.84</v>
      </c>
      <c r="N1267" s="932">
        <v>132244</v>
      </c>
      <c r="O1267" s="932">
        <v>231427.01</v>
      </c>
      <c r="P1267" s="932">
        <v>156873.66</v>
      </c>
      <c r="Q1267" s="932">
        <v>274528.90999999997</v>
      </c>
      <c r="R1267" s="932">
        <v>172552.39</v>
      </c>
      <c r="S1267" s="932">
        <v>301966.68</v>
      </c>
      <c r="T1267" s="932">
        <v>187212.04</v>
      </c>
      <c r="U1267" s="932">
        <v>327621.07</v>
      </c>
    </row>
    <row r="1268" spans="1:21" ht="14.4">
      <c r="A1268" s="931">
        <v>6</v>
      </c>
      <c r="B1268" s="931" t="s">
        <v>318</v>
      </c>
      <c r="C1268" s="931" t="s">
        <v>341</v>
      </c>
      <c r="D1268" s="931" t="s">
        <v>499</v>
      </c>
      <c r="E1268" s="931" t="s">
        <v>355</v>
      </c>
      <c r="F1268" s="931">
        <v>3</v>
      </c>
      <c r="G1268" s="931" t="s">
        <v>46</v>
      </c>
      <c r="H1268" s="932">
        <v>60141.47</v>
      </c>
      <c r="I1268" s="932">
        <v>105247.57</v>
      </c>
      <c r="J1268" s="932">
        <v>82118.33</v>
      </c>
      <c r="K1268" s="932">
        <v>143707.07</v>
      </c>
      <c r="L1268" s="932">
        <v>103938.81</v>
      </c>
      <c r="M1268" s="932">
        <v>181892.93</v>
      </c>
      <c r="N1268" s="932">
        <v>136949.21</v>
      </c>
      <c r="O1268" s="932">
        <v>239661.12</v>
      </c>
      <c r="P1268" s="932">
        <v>169743.09</v>
      </c>
      <c r="Q1268" s="932">
        <v>297050.40999999997</v>
      </c>
      <c r="R1268" s="932">
        <v>191284.92</v>
      </c>
      <c r="S1268" s="932">
        <v>334748.61</v>
      </c>
      <c r="T1268" s="932">
        <v>212570.14</v>
      </c>
      <c r="U1268" s="932">
        <v>371997.75</v>
      </c>
    </row>
    <row r="1269" spans="1:21" ht="14.4">
      <c r="A1269" s="931">
        <v>6</v>
      </c>
      <c r="B1269" s="931" t="s">
        <v>318</v>
      </c>
      <c r="C1269" s="931" t="s">
        <v>341</v>
      </c>
      <c r="D1269" s="931" t="s">
        <v>499</v>
      </c>
      <c r="E1269" s="931" t="s">
        <v>355</v>
      </c>
      <c r="F1269" s="931">
        <v>4</v>
      </c>
      <c r="G1269" s="931" t="s">
        <v>23</v>
      </c>
      <c r="H1269" s="932">
        <v>67848.06</v>
      </c>
      <c r="I1269" s="932">
        <v>108556.9</v>
      </c>
      <c r="J1269" s="932">
        <v>94987.29</v>
      </c>
      <c r="K1269" s="932">
        <v>151979.66</v>
      </c>
      <c r="L1269" s="932">
        <v>122126.51</v>
      </c>
      <c r="M1269" s="932">
        <v>195402.43</v>
      </c>
      <c r="N1269" s="932">
        <v>162835.35</v>
      </c>
      <c r="O1269" s="932">
        <v>260536.57</v>
      </c>
      <c r="P1269" s="932">
        <v>203544.19</v>
      </c>
      <c r="Q1269" s="932">
        <v>325670.71000000002</v>
      </c>
      <c r="R1269" s="932">
        <v>230683.42</v>
      </c>
      <c r="S1269" s="932">
        <v>369093.47</v>
      </c>
      <c r="T1269" s="932">
        <v>257822.64</v>
      </c>
      <c r="U1269" s="932">
        <v>412516.23</v>
      </c>
    </row>
    <row r="1270" spans="1:21" ht="14.4">
      <c r="A1270" s="931">
        <v>6</v>
      </c>
      <c r="B1270" s="931" t="s">
        <v>318</v>
      </c>
      <c r="C1270" s="931" t="s">
        <v>341</v>
      </c>
      <c r="D1270" s="931" t="s">
        <v>499</v>
      </c>
      <c r="E1270" s="931" t="s">
        <v>356</v>
      </c>
      <c r="F1270" s="931">
        <v>1</v>
      </c>
      <c r="G1270" s="931" t="s">
        <v>171</v>
      </c>
      <c r="H1270" s="932">
        <v>83485.06</v>
      </c>
      <c r="I1270" s="932">
        <v>146098.85999999999</v>
      </c>
      <c r="J1270" s="932">
        <v>108039.52</v>
      </c>
      <c r="K1270" s="932">
        <v>189069.17</v>
      </c>
      <c r="L1270" s="932">
        <v>129294.46</v>
      </c>
      <c r="M1270" s="932">
        <v>226265.3</v>
      </c>
      <c r="N1270" s="932">
        <v>154179.63</v>
      </c>
      <c r="O1270" s="932">
        <v>269814.34999999998</v>
      </c>
      <c r="P1270" s="932">
        <v>181706.65</v>
      </c>
      <c r="Q1270" s="932">
        <v>317986.63</v>
      </c>
      <c r="R1270" s="932">
        <v>199182.8</v>
      </c>
      <c r="S1270" s="932">
        <v>348569.91</v>
      </c>
      <c r="T1270" s="932">
        <v>215577.74</v>
      </c>
      <c r="U1270" s="932">
        <v>377261.05</v>
      </c>
    </row>
    <row r="1271" spans="1:21" ht="14.4">
      <c r="A1271" s="931">
        <v>6</v>
      </c>
      <c r="B1271" s="931" t="s">
        <v>318</v>
      </c>
      <c r="C1271" s="931" t="s">
        <v>341</v>
      </c>
      <c r="D1271" s="931" t="s">
        <v>499</v>
      </c>
      <c r="E1271" s="931" t="s">
        <v>356</v>
      </c>
      <c r="F1271" s="931">
        <v>2</v>
      </c>
      <c r="G1271" s="931" t="s">
        <v>21</v>
      </c>
      <c r="H1271" s="932">
        <v>71697.429999999993</v>
      </c>
      <c r="I1271" s="932">
        <v>125470.5</v>
      </c>
      <c r="J1271" s="932">
        <v>93667.46</v>
      </c>
      <c r="K1271" s="932">
        <v>163918.06</v>
      </c>
      <c r="L1271" s="932">
        <v>113555.48</v>
      </c>
      <c r="M1271" s="932">
        <v>198722.09</v>
      </c>
      <c r="N1271" s="932">
        <v>138675.64000000001</v>
      </c>
      <c r="O1271" s="932">
        <v>242682.36</v>
      </c>
      <c r="P1271" s="932">
        <v>164545.62</v>
      </c>
      <c r="Q1271" s="932">
        <v>287954.83</v>
      </c>
      <c r="R1271" s="932">
        <v>181014.57</v>
      </c>
      <c r="S1271" s="932">
        <v>316775.49</v>
      </c>
      <c r="T1271" s="932">
        <v>196424.65</v>
      </c>
      <c r="U1271" s="932">
        <v>343743.14</v>
      </c>
    </row>
    <row r="1272" spans="1:21" ht="14.4">
      <c r="A1272" s="931">
        <v>6</v>
      </c>
      <c r="B1272" s="931" t="s">
        <v>318</v>
      </c>
      <c r="C1272" s="931" t="s">
        <v>341</v>
      </c>
      <c r="D1272" s="931" t="s">
        <v>499</v>
      </c>
      <c r="E1272" s="931" t="s">
        <v>356</v>
      </c>
      <c r="F1272" s="931">
        <v>3</v>
      </c>
      <c r="G1272" s="931" t="s">
        <v>46</v>
      </c>
      <c r="H1272" s="932">
        <v>62870.16</v>
      </c>
      <c r="I1272" s="932">
        <v>110022.79</v>
      </c>
      <c r="J1272" s="932">
        <v>85810.12</v>
      </c>
      <c r="K1272" s="932">
        <v>150167.72</v>
      </c>
      <c r="L1272" s="932">
        <v>108584.06</v>
      </c>
      <c r="M1272" s="932">
        <v>190022.11</v>
      </c>
      <c r="N1272" s="932">
        <v>143041.89000000001</v>
      </c>
      <c r="O1272" s="932">
        <v>250323.31</v>
      </c>
      <c r="P1272" s="932">
        <v>177269.85</v>
      </c>
      <c r="Q1272" s="932">
        <v>310222.23</v>
      </c>
      <c r="R1272" s="932">
        <v>199747.92</v>
      </c>
      <c r="S1272" s="932">
        <v>349558.86</v>
      </c>
      <c r="T1272" s="932">
        <v>221953.55</v>
      </c>
      <c r="U1272" s="932">
        <v>388418.71</v>
      </c>
    </row>
    <row r="1273" spans="1:21" ht="14.4">
      <c r="A1273" s="931">
        <v>6</v>
      </c>
      <c r="B1273" s="931" t="s">
        <v>318</v>
      </c>
      <c r="C1273" s="931" t="s">
        <v>341</v>
      </c>
      <c r="D1273" s="931" t="s">
        <v>499</v>
      </c>
      <c r="E1273" s="931" t="s">
        <v>356</v>
      </c>
      <c r="F1273" s="931">
        <v>4</v>
      </c>
      <c r="G1273" s="931" t="s">
        <v>23</v>
      </c>
      <c r="H1273" s="932">
        <v>71183.710000000006</v>
      </c>
      <c r="I1273" s="932">
        <v>113893.95</v>
      </c>
      <c r="J1273" s="932">
        <v>99657.2</v>
      </c>
      <c r="K1273" s="932">
        <v>159451.51999999999</v>
      </c>
      <c r="L1273" s="932">
        <v>128130.69</v>
      </c>
      <c r="M1273" s="932">
        <v>205009.1</v>
      </c>
      <c r="N1273" s="932">
        <v>170840.91</v>
      </c>
      <c r="O1273" s="932">
        <v>273345.46999999997</v>
      </c>
      <c r="P1273" s="932">
        <v>213551.14</v>
      </c>
      <c r="Q1273" s="932">
        <v>341681.83</v>
      </c>
      <c r="R1273" s="932">
        <v>242024.63</v>
      </c>
      <c r="S1273" s="932">
        <v>387239.41</v>
      </c>
      <c r="T1273" s="932">
        <v>270498.12</v>
      </c>
      <c r="U1273" s="932">
        <v>432796.99</v>
      </c>
    </row>
    <row r="1274" spans="1:21" ht="14.4">
      <c r="A1274" s="931">
        <v>6</v>
      </c>
      <c r="B1274" s="931" t="s">
        <v>318</v>
      </c>
      <c r="C1274" s="931" t="s">
        <v>341</v>
      </c>
      <c r="D1274" s="931" t="s">
        <v>499</v>
      </c>
      <c r="E1274" s="931" t="s">
        <v>357</v>
      </c>
      <c r="F1274" s="931">
        <v>1</v>
      </c>
      <c r="G1274" s="931" t="s">
        <v>171</v>
      </c>
      <c r="H1274" s="932">
        <v>84458.87</v>
      </c>
      <c r="I1274" s="932">
        <v>147803.03</v>
      </c>
      <c r="J1274" s="932">
        <v>109329.06</v>
      </c>
      <c r="K1274" s="932">
        <v>191325.85</v>
      </c>
      <c r="L1274" s="932">
        <v>130857.54</v>
      </c>
      <c r="M1274" s="932">
        <v>229000.69</v>
      </c>
      <c r="N1274" s="932">
        <v>156073.89000000001</v>
      </c>
      <c r="O1274" s="932">
        <v>273129.31</v>
      </c>
      <c r="P1274" s="932">
        <v>183967.56</v>
      </c>
      <c r="Q1274" s="932">
        <v>321943.23</v>
      </c>
      <c r="R1274" s="932">
        <v>201676.67</v>
      </c>
      <c r="S1274" s="932">
        <v>352934.18</v>
      </c>
      <c r="T1274" s="932">
        <v>218301.99</v>
      </c>
      <c r="U1274" s="932">
        <v>382028.49</v>
      </c>
    </row>
    <row r="1275" spans="1:21" ht="14.4">
      <c r="A1275" s="931">
        <v>6</v>
      </c>
      <c r="B1275" s="931" t="s">
        <v>318</v>
      </c>
      <c r="C1275" s="931" t="s">
        <v>341</v>
      </c>
      <c r="D1275" s="931" t="s">
        <v>499</v>
      </c>
      <c r="E1275" s="931" t="s">
        <v>357</v>
      </c>
      <c r="F1275" s="931">
        <v>2</v>
      </c>
      <c r="G1275" s="931" t="s">
        <v>21</v>
      </c>
      <c r="H1275" s="932">
        <v>72397.11</v>
      </c>
      <c r="I1275" s="932">
        <v>126694.94</v>
      </c>
      <c r="J1275" s="932">
        <v>94622.76</v>
      </c>
      <c r="K1275" s="932">
        <v>165589.84</v>
      </c>
      <c r="L1275" s="932">
        <v>114752.54</v>
      </c>
      <c r="M1275" s="932">
        <v>200816.94</v>
      </c>
      <c r="N1275" s="932">
        <v>140209.34</v>
      </c>
      <c r="O1275" s="932">
        <v>245366.35</v>
      </c>
      <c r="P1275" s="932">
        <v>166407.43</v>
      </c>
      <c r="Q1275" s="932">
        <v>291213.01</v>
      </c>
      <c r="R1275" s="932">
        <v>183085.92</v>
      </c>
      <c r="S1275" s="932">
        <v>320400.36</v>
      </c>
      <c r="T1275" s="932">
        <v>198703.48</v>
      </c>
      <c r="U1275" s="932">
        <v>347731.09</v>
      </c>
    </row>
    <row r="1276" spans="1:21" ht="14.4">
      <c r="A1276" s="931">
        <v>6</v>
      </c>
      <c r="B1276" s="931" t="s">
        <v>318</v>
      </c>
      <c r="C1276" s="931" t="s">
        <v>341</v>
      </c>
      <c r="D1276" s="931" t="s">
        <v>499</v>
      </c>
      <c r="E1276" s="931" t="s">
        <v>357</v>
      </c>
      <c r="F1276" s="931">
        <v>3</v>
      </c>
      <c r="G1276" s="931" t="s">
        <v>46</v>
      </c>
      <c r="H1276" s="932">
        <v>63371.4</v>
      </c>
      <c r="I1276" s="932">
        <v>110899.95</v>
      </c>
      <c r="J1276" s="932">
        <v>86460.5</v>
      </c>
      <c r="K1276" s="932">
        <v>151305.88</v>
      </c>
      <c r="L1276" s="932">
        <v>109379.72</v>
      </c>
      <c r="M1276" s="932">
        <v>191414.52</v>
      </c>
      <c r="N1276" s="932">
        <v>144062.38</v>
      </c>
      <c r="O1276" s="932">
        <v>252109.17</v>
      </c>
      <c r="P1276" s="932">
        <v>178509.82</v>
      </c>
      <c r="Q1276" s="932">
        <v>312392.18</v>
      </c>
      <c r="R1276" s="932">
        <v>201126.3</v>
      </c>
      <c r="S1276" s="932">
        <v>351971.02</v>
      </c>
      <c r="T1276" s="932">
        <v>223463.99</v>
      </c>
      <c r="U1276" s="932">
        <v>391061.98</v>
      </c>
    </row>
    <row r="1277" spans="1:21" ht="14.4">
      <c r="A1277" s="931">
        <v>6</v>
      </c>
      <c r="B1277" s="931" t="s">
        <v>318</v>
      </c>
      <c r="C1277" s="931" t="s">
        <v>341</v>
      </c>
      <c r="D1277" s="931" t="s">
        <v>499</v>
      </c>
      <c r="E1277" s="931" t="s">
        <v>357</v>
      </c>
      <c r="F1277" s="931">
        <v>4</v>
      </c>
      <c r="G1277" s="931" t="s">
        <v>23</v>
      </c>
      <c r="H1277" s="932">
        <v>72006.47</v>
      </c>
      <c r="I1277" s="932">
        <v>115210.36</v>
      </c>
      <c r="J1277" s="932">
        <v>100809.06</v>
      </c>
      <c r="K1277" s="932">
        <v>161294.51</v>
      </c>
      <c r="L1277" s="932">
        <v>129611.65</v>
      </c>
      <c r="M1277" s="932">
        <v>207378.65</v>
      </c>
      <c r="N1277" s="932">
        <v>172815.54</v>
      </c>
      <c r="O1277" s="932">
        <v>276504.87</v>
      </c>
      <c r="P1277" s="932">
        <v>216019.42</v>
      </c>
      <c r="Q1277" s="932">
        <v>345631.08</v>
      </c>
      <c r="R1277" s="932">
        <v>244822.01</v>
      </c>
      <c r="S1277" s="932">
        <v>391715.23</v>
      </c>
      <c r="T1277" s="932">
        <v>273624.59999999998</v>
      </c>
      <c r="U1277" s="932">
        <v>437799.37</v>
      </c>
    </row>
    <row r="1278" spans="1:21" ht="14.4">
      <c r="A1278" s="931">
        <v>7</v>
      </c>
      <c r="B1278" s="931" t="s">
        <v>358</v>
      </c>
      <c r="C1278" s="931" t="s">
        <v>359</v>
      </c>
      <c r="D1278" s="931" t="s">
        <v>500</v>
      </c>
      <c r="E1278" s="931" t="s">
        <v>750</v>
      </c>
      <c r="F1278" s="931">
        <v>1</v>
      </c>
      <c r="G1278" s="931" t="s">
        <v>171</v>
      </c>
      <c r="H1278" s="932">
        <v>94281.64</v>
      </c>
      <c r="I1278" s="932">
        <v>164992.87</v>
      </c>
      <c r="J1278" s="932">
        <v>122037.39</v>
      </c>
      <c r="K1278" s="932">
        <v>213565.43</v>
      </c>
      <c r="L1278" s="932">
        <v>146063.66</v>
      </c>
      <c r="M1278" s="932">
        <v>255611.4</v>
      </c>
      <c r="N1278" s="932">
        <v>174203.11</v>
      </c>
      <c r="O1278" s="932">
        <v>304855.44</v>
      </c>
      <c r="P1278" s="932">
        <v>205330.15</v>
      </c>
      <c r="Q1278" s="932">
        <v>359327.76</v>
      </c>
      <c r="R1278" s="932">
        <v>225092.03</v>
      </c>
      <c r="S1278" s="932">
        <v>393911.05</v>
      </c>
      <c r="T1278" s="932">
        <v>243641.7</v>
      </c>
      <c r="U1278" s="932">
        <v>426372.98</v>
      </c>
    </row>
    <row r="1279" spans="1:21" ht="14.4">
      <c r="A1279" s="931">
        <v>7</v>
      </c>
      <c r="B1279" s="931" t="s">
        <v>358</v>
      </c>
      <c r="C1279" s="931" t="s">
        <v>359</v>
      </c>
      <c r="D1279" s="931" t="s">
        <v>500</v>
      </c>
      <c r="E1279" s="931" t="s">
        <v>750</v>
      </c>
      <c r="F1279" s="931">
        <v>2</v>
      </c>
      <c r="G1279" s="931" t="s">
        <v>21</v>
      </c>
      <c r="H1279" s="932">
        <v>80849.22</v>
      </c>
      <c r="I1279" s="932">
        <v>141486.14000000001</v>
      </c>
      <c r="J1279" s="932">
        <v>105659.93</v>
      </c>
      <c r="K1279" s="932">
        <v>184904.88</v>
      </c>
      <c r="L1279" s="932">
        <v>128128.54</v>
      </c>
      <c r="M1279" s="932">
        <v>224224.95</v>
      </c>
      <c r="N1279" s="932">
        <v>156535.76999999999</v>
      </c>
      <c r="O1279" s="932">
        <v>273937.59000000003</v>
      </c>
      <c r="P1279" s="932">
        <v>185774.56</v>
      </c>
      <c r="Q1279" s="932">
        <v>325105.46999999997</v>
      </c>
      <c r="R1279" s="932">
        <v>204388.69</v>
      </c>
      <c r="S1279" s="932">
        <v>357680.2</v>
      </c>
      <c r="T1279" s="932">
        <v>221816.08</v>
      </c>
      <c r="U1279" s="932">
        <v>388178.14</v>
      </c>
    </row>
    <row r="1280" spans="1:21" ht="14.4">
      <c r="A1280" s="931">
        <v>7</v>
      </c>
      <c r="B1280" s="931" t="s">
        <v>358</v>
      </c>
      <c r="C1280" s="931" t="s">
        <v>359</v>
      </c>
      <c r="D1280" s="931" t="s">
        <v>500</v>
      </c>
      <c r="E1280" s="931" t="s">
        <v>750</v>
      </c>
      <c r="F1280" s="931">
        <v>3</v>
      </c>
      <c r="G1280" s="931" t="s">
        <v>46</v>
      </c>
      <c r="H1280" s="932">
        <v>70796.28</v>
      </c>
      <c r="I1280" s="932">
        <v>123893.48</v>
      </c>
      <c r="J1280" s="932">
        <v>96598.57</v>
      </c>
      <c r="K1280" s="932">
        <v>169047.5</v>
      </c>
      <c r="L1280" s="932">
        <v>122211.68</v>
      </c>
      <c r="M1280" s="932">
        <v>213870.44</v>
      </c>
      <c r="N1280" s="932">
        <v>160969.70000000001</v>
      </c>
      <c r="O1280" s="932">
        <v>281696.96999999997</v>
      </c>
      <c r="P1280" s="932">
        <v>199465.76</v>
      </c>
      <c r="Q1280" s="932">
        <v>349065.08</v>
      </c>
      <c r="R1280" s="932">
        <v>224741.72</v>
      </c>
      <c r="S1280" s="932">
        <v>393298.02</v>
      </c>
      <c r="T1280" s="932">
        <v>249707.22</v>
      </c>
      <c r="U1280" s="932">
        <v>436987.64</v>
      </c>
    </row>
    <row r="1281" spans="1:21" ht="14.4">
      <c r="A1281" s="931">
        <v>7</v>
      </c>
      <c r="B1281" s="931" t="s">
        <v>358</v>
      </c>
      <c r="C1281" s="931" t="s">
        <v>359</v>
      </c>
      <c r="D1281" s="931" t="s">
        <v>500</v>
      </c>
      <c r="E1281" s="931" t="s">
        <v>750</v>
      </c>
      <c r="F1281" s="931">
        <v>4</v>
      </c>
      <c r="G1281" s="931" t="s">
        <v>23</v>
      </c>
      <c r="H1281" s="932">
        <v>80382.78</v>
      </c>
      <c r="I1281" s="932">
        <v>128612.45</v>
      </c>
      <c r="J1281" s="932">
        <v>112535.89</v>
      </c>
      <c r="K1281" s="932">
        <v>180057.43</v>
      </c>
      <c r="L1281" s="932">
        <v>144689.01</v>
      </c>
      <c r="M1281" s="932">
        <v>231502.41</v>
      </c>
      <c r="N1281" s="932">
        <v>192918.67</v>
      </c>
      <c r="O1281" s="932">
        <v>308669.88</v>
      </c>
      <c r="P1281" s="932">
        <v>241148.34</v>
      </c>
      <c r="Q1281" s="932">
        <v>385837.35</v>
      </c>
      <c r="R1281" s="932">
        <v>273301.45</v>
      </c>
      <c r="S1281" s="932">
        <v>437282.33</v>
      </c>
      <c r="T1281" s="932">
        <v>305454.57</v>
      </c>
      <c r="U1281" s="932">
        <v>488727.31</v>
      </c>
    </row>
    <row r="1282" spans="1:21" ht="14.4">
      <c r="A1282" s="931">
        <v>7</v>
      </c>
      <c r="B1282" s="931" t="s">
        <v>358</v>
      </c>
      <c r="C1282" s="931" t="s">
        <v>359</v>
      </c>
      <c r="D1282" s="931" t="s">
        <v>500</v>
      </c>
      <c r="E1282" s="931" t="s">
        <v>360</v>
      </c>
      <c r="F1282" s="931">
        <v>1</v>
      </c>
      <c r="G1282" s="931" t="s">
        <v>171</v>
      </c>
      <c r="H1282" s="932">
        <v>93794.74</v>
      </c>
      <c r="I1282" s="932">
        <v>164140.79</v>
      </c>
      <c r="J1282" s="932">
        <v>121392.62</v>
      </c>
      <c r="K1282" s="932">
        <v>212437.09</v>
      </c>
      <c r="L1282" s="932">
        <v>145282.12</v>
      </c>
      <c r="M1282" s="932">
        <v>254243.71</v>
      </c>
      <c r="N1282" s="932">
        <v>173255.98</v>
      </c>
      <c r="O1282" s="932">
        <v>303197.96000000002</v>
      </c>
      <c r="P1282" s="932">
        <v>204199.7</v>
      </c>
      <c r="Q1282" s="932">
        <v>357349.47</v>
      </c>
      <c r="R1282" s="932">
        <v>223845.09</v>
      </c>
      <c r="S1282" s="932">
        <v>391728.91</v>
      </c>
      <c r="T1282" s="932">
        <v>242279.58</v>
      </c>
      <c r="U1282" s="932">
        <v>423989.26</v>
      </c>
    </row>
    <row r="1283" spans="1:21" ht="14.4">
      <c r="A1283" s="931">
        <v>7</v>
      </c>
      <c r="B1283" s="931" t="s">
        <v>358</v>
      </c>
      <c r="C1283" s="931" t="s">
        <v>359</v>
      </c>
      <c r="D1283" s="931" t="s">
        <v>500</v>
      </c>
      <c r="E1283" s="931" t="s">
        <v>360</v>
      </c>
      <c r="F1283" s="931">
        <v>2</v>
      </c>
      <c r="G1283" s="931" t="s">
        <v>21</v>
      </c>
      <c r="H1283" s="932">
        <v>80499.38</v>
      </c>
      <c r="I1283" s="932">
        <v>140873.92000000001</v>
      </c>
      <c r="J1283" s="932">
        <v>105182.28</v>
      </c>
      <c r="K1283" s="932">
        <v>184068.99</v>
      </c>
      <c r="L1283" s="932">
        <v>127530.01</v>
      </c>
      <c r="M1283" s="932">
        <v>223177.52</v>
      </c>
      <c r="N1283" s="932">
        <v>155768.91</v>
      </c>
      <c r="O1283" s="932">
        <v>272595.59999999998</v>
      </c>
      <c r="P1283" s="932">
        <v>184843.65</v>
      </c>
      <c r="Q1283" s="932">
        <v>323476.38</v>
      </c>
      <c r="R1283" s="932">
        <v>203353.01</v>
      </c>
      <c r="S1283" s="932">
        <v>355867.77</v>
      </c>
      <c r="T1283" s="932">
        <v>220676.67</v>
      </c>
      <c r="U1283" s="932">
        <v>386184.17</v>
      </c>
    </row>
    <row r="1284" spans="1:21" ht="14.4">
      <c r="A1284" s="931">
        <v>7</v>
      </c>
      <c r="B1284" s="931" t="s">
        <v>358</v>
      </c>
      <c r="C1284" s="931" t="s">
        <v>359</v>
      </c>
      <c r="D1284" s="931" t="s">
        <v>500</v>
      </c>
      <c r="E1284" s="931" t="s">
        <v>360</v>
      </c>
      <c r="F1284" s="931">
        <v>3</v>
      </c>
      <c r="G1284" s="931" t="s">
        <v>46</v>
      </c>
      <c r="H1284" s="932">
        <v>70545.66</v>
      </c>
      <c r="I1284" s="932">
        <v>123454.9</v>
      </c>
      <c r="J1284" s="932">
        <v>96273.38</v>
      </c>
      <c r="K1284" s="932">
        <v>168478.42</v>
      </c>
      <c r="L1284" s="932">
        <v>121813.85</v>
      </c>
      <c r="M1284" s="932">
        <v>213174.23</v>
      </c>
      <c r="N1284" s="932">
        <v>160459.45000000001</v>
      </c>
      <c r="O1284" s="932">
        <v>280804.03999999998</v>
      </c>
      <c r="P1284" s="932">
        <v>198845.77</v>
      </c>
      <c r="Q1284" s="932">
        <v>347980.11</v>
      </c>
      <c r="R1284" s="932">
        <v>224052.54</v>
      </c>
      <c r="S1284" s="932">
        <v>392091.94</v>
      </c>
      <c r="T1284" s="932">
        <v>248952</v>
      </c>
      <c r="U1284" s="932">
        <v>435666</v>
      </c>
    </row>
    <row r="1285" spans="1:21" ht="14.4">
      <c r="A1285" s="931">
        <v>7</v>
      </c>
      <c r="B1285" s="931" t="s">
        <v>358</v>
      </c>
      <c r="C1285" s="931" t="s">
        <v>359</v>
      </c>
      <c r="D1285" s="931" t="s">
        <v>500</v>
      </c>
      <c r="E1285" s="931" t="s">
        <v>360</v>
      </c>
      <c r="F1285" s="931">
        <v>4</v>
      </c>
      <c r="G1285" s="931" t="s">
        <v>23</v>
      </c>
      <c r="H1285" s="932">
        <v>79971.399999999994</v>
      </c>
      <c r="I1285" s="932">
        <v>127954.24000000001</v>
      </c>
      <c r="J1285" s="932">
        <v>111959.96</v>
      </c>
      <c r="K1285" s="932">
        <v>179135.94</v>
      </c>
      <c r="L1285" s="932">
        <v>143948.51999999999</v>
      </c>
      <c r="M1285" s="932">
        <v>230317.64</v>
      </c>
      <c r="N1285" s="932">
        <v>191931.36</v>
      </c>
      <c r="O1285" s="932">
        <v>307090.18</v>
      </c>
      <c r="P1285" s="932">
        <v>239914.2</v>
      </c>
      <c r="Q1285" s="932">
        <v>383862.73</v>
      </c>
      <c r="R1285" s="932">
        <v>271902.76</v>
      </c>
      <c r="S1285" s="932">
        <v>435044.43</v>
      </c>
      <c r="T1285" s="932">
        <v>303891.32</v>
      </c>
      <c r="U1285" s="932">
        <v>486226.12</v>
      </c>
    </row>
    <row r="1286" spans="1:21" ht="14.4">
      <c r="A1286" s="931">
        <v>7</v>
      </c>
      <c r="B1286" s="931" t="s">
        <v>358</v>
      </c>
      <c r="C1286" s="931" t="s">
        <v>359</v>
      </c>
      <c r="D1286" s="931" t="s">
        <v>500</v>
      </c>
      <c r="E1286" s="931" t="s">
        <v>361</v>
      </c>
      <c r="F1286" s="931">
        <v>1</v>
      </c>
      <c r="G1286" s="931" t="s">
        <v>171</v>
      </c>
      <c r="H1286" s="932">
        <v>87892.61</v>
      </c>
      <c r="I1286" s="932">
        <v>153812.07</v>
      </c>
      <c r="J1286" s="932">
        <v>113786.33</v>
      </c>
      <c r="K1286" s="932">
        <v>199126.07</v>
      </c>
      <c r="L1286" s="932">
        <v>136200.92000000001</v>
      </c>
      <c r="M1286" s="932">
        <v>238351.61</v>
      </c>
      <c r="N1286" s="932">
        <v>162459.79</v>
      </c>
      <c r="O1286" s="932">
        <v>284304.64000000001</v>
      </c>
      <c r="P1286" s="932">
        <v>191506.8</v>
      </c>
      <c r="Q1286" s="932">
        <v>335136.89</v>
      </c>
      <c r="R1286" s="932">
        <v>209948.22</v>
      </c>
      <c r="S1286" s="932">
        <v>367409.38</v>
      </c>
      <c r="T1286" s="932">
        <v>227266.04</v>
      </c>
      <c r="U1286" s="932">
        <v>397715.57</v>
      </c>
    </row>
    <row r="1287" spans="1:21" ht="14.4">
      <c r="A1287" s="931">
        <v>7</v>
      </c>
      <c r="B1287" s="931" t="s">
        <v>358</v>
      </c>
      <c r="C1287" s="931" t="s">
        <v>359</v>
      </c>
      <c r="D1287" s="931" t="s">
        <v>500</v>
      </c>
      <c r="E1287" s="931" t="s">
        <v>361</v>
      </c>
      <c r="F1287" s="931">
        <v>2</v>
      </c>
      <c r="G1287" s="931" t="s">
        <v>21</v>
      </c>
      <c r="H1287" s="932">
        <v>75282.59</v>
      </c>
      <c r="I1287" s="932">
        <v>131744.53</v>
      </c>
      <c r="J1287" s="932">
        <v>98411.57</v>
      </c>
      <c r="K1287" s="932">
        <v>172220.24</v>
      </c>
      <c r="L1287" s="932">
        <v>119363.87</v>
      </c>
      <c r="M1287" s="932">
        <v>208886.77</v>
      </c>
      <c r="N1287" s="932">
        <v>145874.13</v>
      </c>
      <c r="O1287" s="932">
        <v>255279.72</v>
      </c>
      <c r="P1287" s="932">
        <v>173148.48</v>
      </c>
      <c r="Q1287" s="932">
        <v>303009.84000000003</v>
      </c>
      <c r="R1287" s="932">
        <v>190512.43</v>
      </c>
      <c r="S1287" s="932">
        <v>333396.75</v>
      </c>
      <c r="T1287" s="932">
        <v>206776.68</v>
      </c>
      <c r="U1287" s="932">
        <v>361859.19</v>
      </c>
    </row>
    <row r="1288" spans="1:21" ht="14.4">
      <c r="A1288" s="931">
        <v>7</v>
      </c>
      <c r="B1288" s="931" t="s">
        <v>358</v>
      </c>
      <c r="C1288" s="931" t="s">
        <v>359</v>
      </c>
      <c r="D1288" s="931" t="s">
        <v>500</v>
      </c>
      <c r="E1288" s="931" t="s">
        <v>361</v>
      </c>
      <c r="F1288" s="931">
        <v>3</v>
      </c>
      <c r="G1288" s="931" t="s">
        <v>46</v>
      </c>
      <c r="H1288" s="932">
        <v>65849.48</v>
      </c>
      <c r="I1288" s="932">
        <v>115236.6</v>
      </c>
      <c r="J1288" s="932">
        <v>89827.12</v>
      </c>
      <c r="K1288" s="932">
        <v>157197.45000000001</v>
      </c>
      <c r="L1288" s="932">
        <v>113627.14</v>
      </c>
      <c r="M1288" s="932">
        <v>198847.5</v>
      </c>
      <c r="N1288" s="932">
        <v>149644.82999999999</v>
      </c>
      <c r="O1288" s="932">
        <v>261878.45</v>
      </c>
      <c r="P1288" s="932">
        <v>185416.59</v>
      </c>
      <c r="Q1288" s="932">
        <v>324479.03999999998</v>
      </c>
      <c r="R1288" s="932">
        <v>208900.12</v>
      </c>
      <c r="S1288" s="932">
        <v>365575.21</v>
      </c>
      <c r="T1288" s="932">
        <v>232092.19</v>
      </c>
      <c r="U1288" s="932">
        <v>406161.33</v>
      </c>
    </row>
    <row r="1289" spans="1:21" ht="14.4">
      <c r="A1289" s="931">
        <v>7</v>
      </c>
      <c r="B1289" s="931" t="s">
        <v>358</v>
      </c>
      <c r="C1289" s="931" t="s">
        <v>359</v>
      </c>
      <c r="D1289" s="931" t="s">
        <v>500</v>
      </c>
      <c r="E1289" s="931" t="s">
        <v>361</v>
      </c>
      <c r="F1289" s="931">
        <v>4</v>
      </c>
      <c r="G1289" s="931" t="s">
        <v>23</v>
      </c>
      <c r="H1289" s="932">
        <v>74930.75</v>
      </c>
      <c r="I1289" s="932">
        <v>119889.2</v>
      </c>
      <c r="J1289" s="932">
        <v>104903.05</v>
      </c>
      <c r="K1289" s="932">
        <v>167844.88</v>
      </c>
      <c r="L1289" s="932">
        <v>134875.35</v>
      </c>
      <c r="M1289" s="932">
        <v>215800.56</v>
      </c>
      <c r="N1289" s="932">
        <v>179833.8</v>
      </c>
      <c r="O1289" s="932">
        <v>287734.08</v>
      </c>
      <c r="P1289" s="932">
        <v>224792.25</v>
      </c>
      <c r="Q1289" s="932">
        <v>359667.6</v>
      </c>
      <c r="R1289" s="932">
        <v>254764.54</v>
      </c>
      <c r="S1289" s="932">
        <v>407623.28</v>
      </c>
      <c r="T1289" s="932">
        <v>284736.84000000003</v>
      </c>
      <c r="U1289" s="932">
        <v>455578.96</v>
      </c>
    </row>
    <row r="1290" spans="1:21" ht="14.4">
      <c r="A1290" s="931">
        <v>7</v>
      </c>
      <c r="B1290" s="931" t="s">
        <v>358</v>
      </c>
      <c r="C1290" s="931" t="s">
        <v>359</v>
      </c>
      <c r="D1290" s="931" t="s">
        <v>500</v>
      </c>
      <c r="E1290" s="931" t="s">
        <v>362</v>
      </c>
      <c r="F1290" s="931">
        <v>1</v>
      </c>
      <c r="G1290" s="931" t="s">
        <v>171</v>
      </c>
      <c r="H1290" s="932">
        <v>100653.74</v>
      </c>
      <c r="I1290" s="932">
        <v>176144.05</v>
      </c>
      <c r="J1290" s="932">
        <v>130325.85</v>
      </c>
      <c r="K1290" s="932">
        <v>228070.25</v>
      </c>
      <c r="L1290" s="932">
        <v>156011.32999999999</v>
      </c>
      <c r="M1290" s="932">
        <v>273019.84000000003</v>
      </c>
      <c r="N1290" s="932">
        <v>186109.11</v>
      </c>
      <c r="O1290" s="932">
        <v>325690.94</v>
      </c>
      <c r="P1290" s="932">
        <v>219402.81</v>
      </c>
      <c r="Q1290" s="932">
        <v>383954.91</v>
      </c>
      <c r="R1290" s="932">
        <v>240540.5</v>
      </c>
      <c r="S1290" s="932">
        <v>420945.87</v>
      </c>
      <c r="T1290" s="932">
        <v>260397.92</v>
      </c>
      <c r="U1290" s="932">
        <v>455696.36</v>
      </c>
    </row>
    <row r="1291" spans="1:21" ht="14.4">
      <c r="A1291" s="931">
        <v>7</v>
      </c>
      <c r="B1291" s="931" t="s">
        <v>358</v>
      </c>
      <c r="C1291" s="931" t="s">
        <v>359</v>
      </c>
      <c r="D1291" s="931" t="s">
        <v>500</v>
      </c>
      <c r="E1291" s="931" t="s">
        <v>362</v>
      </c>
      <c r="F1291" s="931">
        <v>2</v>
      </c>
      <c r="G1291" s="931" t="s">
        <v>21</v>
      </c>
      <c r="H1291" s="932">
        <v>86124.800000000003</v>
      </c>
      <c r="I1291" s="932">
        <v>150718.39999999999</v>
      </c>
      <c r="J1291" s="932">
        <v>112611.46</v>
      </c>
      <c r="K1291" s="932">
        <v>197070.05</v>
      </c>
      <c r="L1291" s="932">
        <v>136612.13</v>
      </c>
      <c r="M1291" s="932">
        <v>239071.22</v>
      </c>
      <c r="N1291" s="932">
        <v>166999.53</v>
      </c>
      <c r="O1291" s="932">
        <v>292249.18</v>
      </c>
      <c r="P1291" s="932">
        <v>198250.84</v>
      </c>
      <c r="Q1291" s="932">
        <v>346938.97</v>
      </c>
      <c r="R1291" s="932">
        <v>218147.09</v>
      </c>
      <c r="S1291" s="932">
        <v>381757.41</v>
      </c>
      <c r="T1291" s="932">
        <v>236790.62</v>
      </c>
      <c r="U1291" s="932">
        <v>414383.59</v>
      </c>
    </row>
    <row r="1292" spans="1:21" ht="14.4">
      <c r="A1292" s="931">
        <v>7</v>
      </c>
      <c r="B1292" s="931" t="s">
        <v>358</v>
      </c>
      <c r="C1292" s="931" t="s">
        <v>359</v>
      </c>
      <c r="D1292" s="931" t="s">
        <v>500</v>
      </c>
      <c r="E1292" s="931" t="s">
        <v>362</v>
      </c>
      <c r="F1292" s="931">
        <v>3</v>
      </c>
      <c r="G1292" s="931" t="s">
        <v>46</v>
      </c>
      <c r="H1292" s="932">
        <v>75260.570000000007</v>
      </c>
      <c r="I1292" s="932">
        <v>131705.99</v>
      </c>
      <c r="J1292" s="932">
        <v>102643.17</v>
      </c>
      <c r="K1292" s="932">
        <v>179625.55</v>
      </c>
      <c r="L1292" s="932">
        <v>129821.15</v>
      </c>
      <c r="M1292" s="932">
        <v>227187.01</v>
      </c>
      <c r="N1292" s="932">
        <v>170954.09</v>
      </c>
      <c r="O1292" s="932">
        <v>299169.65000000002</v>
      </c>
      <c r="P1292" s="932">
        <v>211803.69</v>
      </c>
      <c r="Q1292" s="932">
        <v>370656.46</v>
      </c>
      <c r="R1292" s="932">
        <v>238617</v>
      </c>
      <c r="S1292" s="932">
        <v>417579.75</v>
      </c>
      <c r="T1292" s="932">
        <v>265094.5</v>
      </c>
      <c r="U1292" s="932">
        <v>463915.37</v>
      </c>
    </row>
    <row r="1293" spans="1:21" ht="14.4">
      <c r="A1293" s="931">
        <v>7</v>
      </c>
      <c r="B1293" s="931" t="s">
        <v>358</v>
      </c>
      <c r="C1293" s="931" t="s">
        <v>359</v>
      </c>
      <c r="D1293" s="931" t="s">
        <v>500</v>
      </c>
      <c r="E1293" s="931" t="s">
        <v>362</v>
      </c>
      <c r="F1293" s="931">
        <v>4</v>
      </c>
      <c r="G1293" s="931" t="s">
        <v>23</v>
      </c>
      <c r="H1293" s="932">
        <v>85805.07</v>
      </c>
      <c r="I1293" s="932">
        <v>137288.12</v>
      </c>
      <c r="J1293" s="932">
        <v>120127.1</v>
      </c>
      <c r="K1293" s="932">
        <v>192203.36</v>
      </c>
      <c r="L1293" s="932">
        <v>154449.13</v>
      </c>
      <c r="M1293" s="932">
        <v>247118.61</v>
      </c>
      <c r="N1293" s="932">
        <v>205932.17</v>
      </c>
      <c r="O1293" s="932">
        <v>329491.48</v>
      </c>
      <c r="P1293" s="932">
        <v>257415.21</v>
      </c>
      <c r="Q1293" s="932">
        <v>411864.35</v>
      </c>
      <c r="R1293" s="932">
        <v>291737.24</v>
      </c>
      <c r="S1293" s="932">
        <v>466779.59</v>
      </c>
      <c r="T1293" s="932">
        <v>326059.27</v>
      </c>
      <c r="U1293" s="932">
        <v>521694.84</v>
      </c>
    </row>
    <row r="1294" spans="1:21" ht="14.4">
      <c r="A1294" s="931">
        <v>7</v>
      </c>
      <c r="B1294" s="931" t="s">
        <v>358</v>
      </c>
      <c r="C1294" s="931" t="s">
        <v>359</v>
      </c>
      <c r="D1294" s="931" t="s">
        <v>500</v>
      </c>
      <c r="E1294" s="931" t="s">
        <v>363</v>
      </c>
      <c r="F1294" s="931">
        <v>1</v>
      </c>
      <c r="G1294" s="931" t="s">
        <v>171</v>
      </c>
      <c r="H1294" s="932">
        <v>93777.81</v>
      </c>
      <c r="I1294" s="932">
        <v>164111.17000000001</v>
      </c>
      <c r="J1294" s="932">
        <v>121430.03</v>
      </c>
      <c r="K1294" s="932">
        <v>212502.55</v>
      </c>
      <c r="L1294" s="932">
        <v>145367.06</v>
      </c>
      <c r="M1294" s="932">
        <v>254392.35</v>
      </c>
      <c r="N1294" s="932">
        <v>173418.67</v>
      </c>
      <c r="O1294" s="932">
        <v>303482.67</v>
      </c>
      <c r="P1294" s="932">
        <v>204449</v>
      </c>
      <c r="Q1294" s="932">
        <v>357785.75</v>
      </c>
      <c r="R1294" s="932">
        <v>224149.76000000001</v>
      </c>
      <c r="S1294" s="932">
        <v>392262.08</v>
      </c>
      <c r="T1294" s="932">
        <v>242660.14</v>
      </c>
      <c r="U1294" s="932">
        <v>424655.25</v>
      </c>
    </row>
    <row r="1295" spans="1:21" ht="14.4">
      <c r="A1295" s="931">
        <v>7</v>
      </c>
      <c r="B1295" s="931" t="s">
        <v>358</v>
      </c>
      <c r="C1295" s="931" t="s">
        <v>359</v>
      </c>
      <c r="D1295" s="931" t="s">
        <v>500</v>
      </c>
      <c r="E1295" s="931" t="s">
        <v>363</v>
      </c>
      <c r="F1295" s="931">
        <v>2</v>
      </c>
      <c r="G1295" s="931" t="s">
        <v>21</v>
      </c>
      <c r="H1295" s="932">
        <v>80208.33</v>
      </c>
      <c r="I1295" s="932">
        <v>140364.57</v>
      </c>
      <c r="J1295" s="932">
        <v>104885.45</v>
      </c>
      <c r="K1295" s="932">
        <v>183549.54</v>
      </c>
      <c r="L1295" s="932">
        <v>127248.93</v>
      </c>
      <c r="M1295" s="932">
        <v>222685.63</v>
      </c>
      <c r="N1295" s="932">
        <v>155571.04</v>
      </c>
      <c r="O1295" s="932">
        <v>272249.33</v>
      </c>
      <c r="P1295" s="932">
        <v>184693.86</v>
      </c>
      <c r="Q1295" s="932">
        <v>323214.26</v>
      </c>
      <c r="R1295" s="932">
        <v>203235.16</v>
      </c>
      <c r="S1295" s="932">
        <v>355661.54</v>
      </c>
      <c r="T1295" s="932">
        <v>220611.81</v>
      </c>
      <c r="U1295" s="932">
        <v>386070.67</v>
      </c>
    </row>
    <row r="1296" spans="1:21" ht="14.4">
      <c r="A1296" s="931">
        <v>7</v>
      </c>
      <c r="B1296" s="931" t="s">
        <v>358</v>
      </c>
      <c r="C1296" s="931" t="s">
        <v>359</v>
      </c>
      <c r="D1296" s="931" t="s">
        <v>500</v>
      </c>
      <c r="E1296" s="931" t="s">
        <v>363</v>
      </c>
      <c r="F1296" s="931">
        <v>3</v>
      </c>
      <c r="G1296" s="931" t="s">
        <v>46</v>
      </c>
      <c r="H1296" s="932">
        <v>70063.16</v>
      </c>
      <c r="I1296" s="932">
        <v>122610.52</v>
      </c>
      <c r="J1296" s="932">
        <v>95546.53</v>
      </c>
      <c r="K1296" s="932">
        <v>167206.43</v>
      </c>
      <c r="L1296" s="932">
        <v>120838.78</v>
      </c>
      <c r="M1296" s="932">
        <v>211467.87</v>
      </c>
      <c r="N1296" s="932">
        <v>159118.97</v>
      </c>
      <c r="O1296" s="932">
        <v>278458.21000000002</v>
      </c>
      <c r="P1296" s="932">
        <v>197134.54</v>
      </c>
      <c r="Q1296" s="932">
        <v>344985.44</v>
      </c>
      <c r="R1296" s="932">
        <v>222086.21</v>
      </c>
      <c r="S1296" s="932">
        <v>388650.86</v>
      </c>
      <c r="T1296" s="932">
        <v>246724.24</v>
      </c>
      <c r="U1296" s="932">
        <v>431767.43</v>
      </c>
    </row>
    <row r="1297" spans="1:21" ht="14.4">
      <c r="A1297" s="931">
        <v>7</v>
      </c>
      <c r="B1297" s="931" t="s">
        <v>358</v>
      </c>
      <c r="C1297" s="931" t="s">
        <v>359</v>
      </c>
      <c r="D1297" s="931" t="s">
        <v>500</v>
      </c>
      <c r="E1297" s="931" t="s">
        <v>363</v>
      </c>
      <c r="F1297" s="931">
        <v>4</v>
      </c>
      <c r="G1297" s="931" t="s">
        <v>23</v>
      </c>
      <c r="H1297" s="932">
        <v>79941.66</v>
      </c>
      <c r="I1297" s="932">
        <v>127906.66</v>
      </c>
      <c r="J1297" s="932">
        <v>111918.33</v>
      </c>
      <c r="K1297" s="932">
        <v>179069.32</v>
      </c>
      <c r="L1297" s="932">
        <v>143894.99</v>
      </c>
      <c r="M1297" s="932">
        <v>230231.99</v>
      </c>
      <c r="N1297" s="932">
        <v>191859.99</v>
      </c>
      <c r="O1297" s="932">
        <v>306975.98</v>
      </c>
      <c r="P1297" s="932">
        <v>239824.98</v>
      </c>
      <c r="Q1297" s="932">
        <v>383719.98</v>
      </c>
      <c r="R1297" s="932">
        <v>271801.65000000002</v>
      </c>
      <c r="S1297" s="932">
        <v>434882.64</v>
      </c>
      <c r="T1297" s="932">
        <v>303778.31</v>
      </c>
      <c r="U1297" s="932">
        <v>486045.31</v>
      </c>
    </row>
    <row r="1298" spans="1:21" ht="14.4">
      <c r="A1298" s="931">
        <v>7</v>
      </c>
      <c r="B1298" s="931" t="s">
        <v>358</v>
      </c>
      <c r="C1298" s="931" t="s">
        <v>359</v>
      </c>
      <c r="D1298" s="931" t="s">
        <v>500</v>
      </c>
      <c r="E1298" s="931" t="s">
        <v>364</v>
      </c>
      <c r="F1298" s="931">
        <v>1</v>
      </c>
      <c r="G1298" s="931" t="s">
        <v>171</v>
      </c>
      <c r="H1298" s="932">
        <v>94230.86</v>
      </c>
      <c r="I1298" s="932">
        <v>164904.01</v>
      </c>
      <c r="J1298" s="932">
        <v>122149.59</v>
      </c>
      <c r="K1298" s="932">
        <v>213761.79</v>
      </c>
      <c r="L1298" s="932">
        <v>146318.47</v>
      </c>
      <c r="M1298" s="932">
        <v>256057.33</v>
      </c>
      <c r="N1298" s="932">
        <v>174691.17</v>
      </c>
      <c r="O1298" s="932">
        <v>305709.55</v>
      </c>
      <c r="P1298" s="932">
        <v>206078.07</v>
      </c>
      <c r="Q1298" s="932">
        <v>360636.62</v>
      </c>
      <c r="R1298" s="932">
        <v>226006.03</v>
      </c>
      <c r="S1298" s="932">
        <v>395510.55</v>
      </c>
      <c r="T1298" s="932">
        <v>244783.39</v>
      </c>
      <c r="U1298" s="932">
        <v>428370.93</v>
      </c>
    </row>
    <row r="1299" spans="1:21" ht="14.4">
      <c r="A1299" s="931">
        <v>7</v>
      </c>
      <c r="B1299" s="931" t="s">
        <v>358</v>
      </c>
      <c r="C1299" s="931" t="s">
        <v>359</v>
      </c>
      <c r="D1299" s="931" t="s">
        <v>500</v>
      </c>
      <c r="E1299" s="931" t="s">
        <v>364</v>
      </c>
      <c r="F1299" s="931">
        <v>2</v>
      </c>
      <c r="G1299" s="931" t="s">
        <v>21</v>
      </c>
      <c r="H1299" s="932">
        <v>79976.05</v>
      </c>
      <c r="I1299" s="932">
        <v>139958.09</v>
      </c>
      <c r="J1299" s="932">
        <v>104769.43</v>
      </c>
      <c r="K1299" s="932">
        <v>183346.51</v>
      </c>
      <c r="L1299" s="932">
        <v>127285.29</v>
      </c>
      <c r="M1299" s="932">
        <v>222749.25</v>
      </c>
      <c r="N1299" s="932">
        <v>155942.16</v>
      </c>
      <c r="O1299" s="932">
        <v>272898.78000000003</v>
      </c>
      <c r="P1299" s="932">
        <v>185325.19</v>
      </c>
      <c r="Q1299" s="932">
        <v>324319.09000000003</v>
      </c>
      <c r="R1299" s="932">
        <v>204035.14</v>
      </c>
      <c r="S1299" s="932">
        <v>357061.49</v>
      </c>
      <c r="T1299" s="932">
        <v>221621.51</v>
      </c>
      <c r="U1299" s="932">
        <v>387837.64</v>
      </c>
    </row>
    <row r="1300" spans="1:21" ht="14.4">
      <c r="A1300" s="931">
        <v>7</v>
      </c>
      <c r="B1300" s="931" t="s">
        <v>358</v>
      </c>
      <c r="C1300" s="931" t="s">
        <v>359</v>
      </c>
      <c r="D1300" s="931" t="s">
        <v>500</v>
      </c>
      <c r="E1300" s="931" t="s">
        <v>364</v>
      </c>
      <c r="F1300" s="931">
        <v>3</v>
      </c>
      <c r="G1300" s="931" t="s">
        <v>46</v>
      </c>
      <c r="H1300" s="932">
        <v>69348.77</v>
      </c>
      <c r="I1300" s="932">
        <v>121360.35</v>
      </c>
      <c r="J1300" s="932">
        <v>94418.01</v>
      </c>
      <c r="K1300" s="932">
        <v>165231.51999999999</v>
      </c>
      <c r="L1300" s="932">
        <v>119286.48</v>
      </c>
      <c r="M1300" s="932">
        <v>208751.35</v>
      </c>
      <c r="N1300" s="932">
        <v>156948.26</v>
      </c>
      <c r="O1300" s="932">
        <v>274659.45</v>
      </c>
      <c r="P1300" s="932">
        <v>194332.05</v>
      </c>
      <c r="Q1300" s="932">
        <v>340081.08</v>
      </c>
      <c r="R1300" s="932">
        <v>218842.73</v>
      </c>
      <c r="S1300" s="932">
        <v>382974.77</v>
      </c>
      <c r="T1300" s="932">
        <v>243023.94</v>
      </c>
      <c r="U1300" s="932">
        <v>425291.89</v>
      </c>
    </row>
    <row r="1301" spans="1:21" ht="14.4">
      <c r="A1301" s="931">
        <v>7</v>
      </c>
      <c r="B1301" s="931" t="s">
        <v>358</v>
      </c>
      <c r="C1301" s="931" t="s">
        <v>359</v>
      </c>
      <c r="D1301" s="931" t="s">
        <v>500</v>
      </c>
      <c r="E1301" s="931" t="s">
        <v>364</v>
      </c>
      <c r="F1301" s="931">
        <v>4</v>
      </c>
      <c r="G1301" s="931" t="s">
        <v>23</v>
      </c>
      <c r="H1301" s="932">
        <v>80293.56</v>
      </c>
      <c r="I1301" s="932">
        <v>128469.7</v>
      </c>
      <c r="J1301" s="932">
        <v>112410.98</v>
      </c>
      <c r="K1301" s="932">
        <v>179857.58</v>
      </c>
      <c r="L1301" s="932">
        <v>144528.41</v>
      </c>
      <c r="M1301" s="932">
        <v>231245.46</v>
      </c>
      <c r="N1301" s="932">
        <v>192704.55</v>
      </c>
      <c r="O1301" s="932">
        <v>308327.28000000003</v>
      </c>
      <c r="P1301" s="932">
        <v>240880.68</v>
      </c>
      <c r="Q1301" s="932">
        <v>385409.1</v>
      </c>
      <c r="R1301" s="932">
        <v>272998.11</v>
      </c>
      <c r="S1301" s="932">
        <v>436796.98</v>
      </c>
      <c r="T1301" s="932">
        <v>305115.53000000003</v>
      </c>
      <c r="U1301" s="932">
        <v>488184.86</v>
      </c>
    </row>
    <row r="1302" spans="1:21" ht="14.4">
      <c r="A1302" s="931">
        <v>7</v>
      </c>
      <c r="B1302" s="931" t="s">
        <v>358</v>
      </c>
      <c r="C1302" s="931" t="s">
        <v>359</v>
      </c>
      <c r="D1302" s="931" t="s">
        <v>500</v>
      </c>
      <c r="E1302" s="931" t="s">
        <v>1119</v>
      </c>
      <c r="F1302" s="931">
        <v>1</v>
      </c>
      <c r="G1302" s="931" t="s">
        <v>171</v>
      </c>
      <c r="H1302" s="932">
        <v>89327.94</v>
      </c>
      <c r="I1302" s="932">
        <v>156323.9</v>
      </c>
      <c r="J1302" s="932">
        <v>115776.73</v>
      </c>
      <c r="K1302" s="932">
        <v>202609.28</v>
      </c>
      <c r="L1302" s="932">
        <v>138672.95000000001</v>
      </c>
      <c r="M1302" s="932">
        <v>242677.66</v>
      </c>
      <c r="N1302" s="932">
        <v>165545.23000000001</v>
      </c>
      <c r="O1302" s="932">
        <v>289704.15000000002</v>
      </c>
      <c r="P1302" s="932">
        <v>195272.12</v>
      </c>
      <c r="Q1302" s="932">
        <v>341726.22</v>
      </c>
      <c r="R1302" s="932">
        <v>214146.02</v>
      </c>
      <c r="S1302" s="932">
        <v>374755.54</v>
      </c>
      <c r="T1302" s="932">
        <v>231923.26</v>
      </c>
      <c r="U1302" s="932">
        <v>405865.7</v>
      </c>
    </row>
    <row r="1303" spans="1:21" ht="14.4">
      <c r="A1303" s="931">
        <v>7</v>
      </c>
      <c r="B1303" s="931" t="s">
        <v>358</v>
      </c>
      <c r="C1303" s="931" t="s">
        <v>359</v>
      </c>
      <c r="D1303" s="931" t="s">
        <v>500</v>
      </c>
      <c r="E1303" s="931" t="s">
        <v>1119</v>
      </c>
      <c r="F1303" s="931">
        <v>2</v>
      </c>
      <c r="G1303" s="931" t="s">
        <v>21</v>
      </c>
      <c r="H1303" s="932">
        <v>75895.520000000004</v>
      </c>
      <c r="I1303" s="932">
        <v>132817.16</v>
      </c>
      <c r="J1303" s="932">
        <v>99399.27</v>
      </c>
      <c r="K1303" s="932">
        <v>173948.72</v>
      </c>
      <c r="L1303" s="932">
        <v>120737.83</v>
      </c>
      <c r="M1303" s="932">
        <v>211291.2</v>
      </c>
      <c r="N1303" s="932">
        <v>147877.88</v>
      </c>
      <c r="O1303" s="932">
        <v>258786.3</v>
      </c>
      <c r="P1303" s="932">
        <v>175716.53</v>
      </c>
      <c r="Q1303" s="932">
        <v>307503.93</v>
      </c>
      <c r="R1303" s="932">
        <v>193442.68</v>
      </c>
      <c r="S1303" s="932">
        <v>338524.69</v>
      </c>
      <c r="T1303" s="932">
        <v>210097.64</v>
      </c>
      <c r="U1303" s="932">
        <v>367670.87</v>
      </c>
    </row>
    <row r="1304" spans="1:21" ht="14.4">
      <c r="A1304" s="931">
        <v>7</v>
      </c>
      <c r="B1304" s="931" t="s">
        <v>358</v>
      </c>
      <c r="C1304" s="931" t="s">
        <v>359</v>
      </c>
      <c r="D1304" s="931" t="s">
        <v>500</v>
      </c>
      <c r="E1304" s="931" t="s">
        <v>1119</v>
      </c>
      <c r="F1304" s="931">
        <v>3</v>
      </c>
      <c r="G1304" s="931" t="s">
        <v>46</v>
      </c>
      <c r="H1304" s="932">
        <v>65877.59</v>
      </c>
      <c r="I1304" s="932">
        <v>115285.78</v>
      </c>
      <c r="J1304" s="932">
        <v>89712.41</v>
      </c>
      <c r="K1304" s="932">
        <v>156996.71</v>
      </c>
      <c r="L1304" s="932">
        <v>113358.04</v>
      </c>
      <c r="M1304" s="932">
        <v>198376.57</v>
      </c>
      <c r="N1304" s="932">
        <v>149164.84</v>
      </c>
      <c r="O1304" s="932">
        <v>261038.48</v>
      </c>
      <c r="P1304" s="932">
        <v>184709.7</v>
      </c>
      <c r="Q1304" s="932">
        <v>323241.96999999997</v>
      </c>
      <c r="R1304" s="932">
        <v>208018.18</v>
      </c>
      <c r="S1304" s="932">
        <v>364031.82</v>
      </c>
      <c r="T1304" s="932">
        <v>231016.21</v>
      </c>
      <c r="U1304" s="932">
        <v>404278.36</v>
      </c>
    </row>
    <row r="1305" spans="1:21" ht="14.4">
      <c r="A1305" s="931">
        <v>7</v>
      </c>
      <c r="B1305" s="931" t="s">
        <v>358</v>
      </c>
      <c r="C1305" s="931" t="s">
        <v>359</v>
      </c>
      <c r="D1305" s="931" t="s">
        <v>500</v>
      </c>
      <c r="E1305" s="931" t="s">
        <v>1119</v>
      </c>
      <c r="F1305" s="931">
        <v>4</v>
      </c>
      <c r="G1305" s="931" t="s">
        <v>23</v>
      </c>
      <c r="H1305" s="932">
        <v>76120.28</v>
      </c>
      <c r="I1305" s="932">
        <v>121792.45</v>
      </c>
      <c r="J1305" s="932">
        <v>106568.39</v>
      </c>
      <c r="K1305" s="932">
        <v>170509.43</v>
      </c>
      <c r="L1305" s="932">
        <v>137016.5</v>
      </c>
      <c r="M1305" s="932">
        <v>219226.41</v>
      </c>
      <c r="N1305" s="932">
        <v>182688.67</v>
      </c>
      <c r="O1305" s="932">
        <v>292301.88</v>
      </c>
      <c r="P1305" s="932">
        <v>228360.84</v>
      </c>
      <c r="Q1305" s="932">
        <v>365377.35</v>
      </c>
      <c r="R1305" s="932">
        <v>258808.95</v>
      </c>
      <c r="S1305" s="932">
        <v>414094.33</v>
      </c>
      <c r="T1305" s="932">
        <v>289257.06</v>
      </c>
      <c r="U1305" s="932">
        <v>462811.31</v>
      </c>
    </row>
    <row r="1306" spans="1:21" ht="14.4">
      <c r="A1306" s="931">
        <v>7</v>
      </c>
      <c r="B1306" s="931" t="s">
        <v>358</v>
      </c>
      <c r="C1306" s="931" t="s">
        <v>359</v>
      </c>
      <c r="D1306" s="931" t="s">
        <v>500</v>
      </c>
      <c r="E1306" s="931" t="s">
        <v>365</v>
      </c>
      <c r="F1306" s="931">
        <v>1</v>
      </c>
      <c r="G1306" s="931" t="s">
        <v>171</v>
      </c>
      <c r="H1306" s="932">
        <v>92744.75</v>
      </c>
      <c r="I1306" s="932">
        <v>162303.32</v>
      </c>
      <c r="J1306" s="932">
        <v>120271.4</v>
      </c>
      <c r="K1306" s="932">
        <v>210474.95</v>
      </c>
      <c r="L1306" s="932">
        <v>144101.26</v>
      </c>
      <c r="M1306" s="932">
        <v>252177.21</v>
      </c>
      <c r="N1306" s="932">
        <v>172093.81</v>
      </c>
      <c r="O1306" s="932">
        <v>301164.17</v>
      </c>
      <c r="P1306" s="932">
        <v>203060.66</v>
      </c>
      <c r="Q1306" s="932">
        <v>355356.15999999997</v>
      </c>
      <c r="R1306" s="932">
        <v>222722.23</v>
      </c>
      <c r="S1306" s="932">
        <v>389763.9</v>
      </c>
      <c r="T1306" s="932">
        <v>241267.86</v>
      </c>
      <c r="U1306" s="932">
        <v>422218.75</v>
      </c>
    </row>
    <row r="1307" spans="1:21" ht="14.4">
      <c r="A1307" s="931">
        <v>7</v>
      </c>
      <c r="B1307" s="931" t="s">
        <v>358</v>
      </c>
      <c r="C1307" s="931" t="s">
        <v>359</v>
      </c>
      <c r="D1307" s="931" t="s">
        <v>500</v>
      </c>
      <c r="E1307" s="931" t="s">
        <v>365</v>
      </c>
      <c r="F1307" s="931">
        <v>2</v>
      </c>
      <c r="G1307" s="931" t="s">
        <v>21</v>
      </c>
      <c r="H1307" s="932">
        <v>78489.94</v>
      </c>
      <c r="I1307" s="932">
        <v>137357.4</v>
      </c>
      <c r="J1307" s="932">
        <v>102891.24</v>
      </c>
      <c r="K1307" s="932">
        <v>180059.66</v>
      </c>
      <c r="L1307" s="932">
        <v>125068.08</v>
      </c>
      <c r="M1307" s="932">
        <v>218869.13</v>
      </c>
      <c r="N1307" s="932">
        <v>153344.79999999999</v>
      </c>
      <c r="O1307" s="932">
        <v>268353.39</v>
      </c>
      <c r="P1307" s="932">
        <v>182307.79</v>
      </c>
      <c r="Q1307" s="932">
        <v>319038.63</v>
      </c>
      <c r="R1307" s="932">
        <v>200751.34</v>
      </c>
      <c r="S1307" s="932">
        <v>351314.84</v>
      </c>
      <c r="T1307" s="932">
        <v>218105.98</v>
      </c>
      <c r="U1307" s="932">
        <v>381685.46</v>
      </c>
    </row>
    <row r="1308" spans="1:21" ht="14.4">
      <c r="A1308" s="931">
        <v>7</v>
      </c>
      <c r="B1308" s="931" t="s">
        <v>358</v>
      </c>
      <c r="C1308" s="931" t="s">
        <v>359</v>
      </c>
      <c r="D1308" s="931" t="s">
        <v>500</v>
      </c>
      <c r="E1308" s="931" t="s">
        <v>365</v>
      </c>
      <c r="F1308" s="931">
        <v>3</v>
      </c>
      <c r="G1308" s="931" t="s">
        <v>46</v>
      </c>
      <c r="H1308" s="932">
        <v>67873.17</v>
      </c>
      <c r="I1308" s="932">
        <v>118778.04</v>
      </c>
      <c r="J1308" s="932">
        <v>92352.17</v>
      </c>
      <c r="K1308" s="932">
        <v>161616.29</v>
      </c>
      <c r="L1308" s="932">
        <v>116630.39</v>
      </c>
      <c r="M1308" s="932">
        <v>204103.19</v>
      </c>
      <c r="N1308" s="932">
        <v>153406.81</v>
      </c>
      <c r="O1308" s="932">
        <v>268461.90999999997</v>
      </c>
      <c r="P1308" s="932">
        <v>189905.23</v>
      </c>
      <c r="Q1308" s="932">
        <v>332334.15000000002</v>
      </c>
      <c r="R1308" s="932">
        <v>213825.67</v>
      </c>
      <c r="S1308" s="932">
        <v>374194.93</v>
      </c>
      <c r="T1308" s="932">
        <v>237416.64</v>
      </c>
      <c r="U1308" s="932">
        <v>415479.12</v>
      </c>
    </row>
    <row r="1309" spans="1:21" ht="14.4">
      <c r="A1309" s="931">
        <v>7</v>
      </c>
      <c r="B1309" s="931" t="s">
        <v>358</v>
      </c>
      <c r="C1309" s="931" t="s">
        <v>359</v>
      </c>
      <c r="D1309" s="931" t="s">
        <v>500</v>
      </c>
      <c r="E1309" s="931" t="s">
        <v>365</v>
      </c>
      <c r="F1309" s="931">
        <v>4</v>
      </c>
      <c r="G1309" s="931" t="s">
        <v>23</v>
      </c>
      <c r="H1309" s="932">
        <v>79014.81</v>
      </c>
      <c r="I1309" s="932">
        <v>126423.7</v>
      </c>
      <c r="J1309" s="932">
        <v>110620.74</v>
      </c>
      <c r="K1309" s="932">
        <v>176993.18</v>
      </c>
      <c r="L1309" s="932">
        <v>142226.66</v>
      </c>
      <c r="M1309" s="932">
        <v>227562.66</v>
      </c>
      <c r="N1309" s="932">
        <v>189635.55</v>
      </c>
      <c r="O1309" s="932">
        <v>303416.88</v>
      </c>
      <c r="P1309" s="932">
        <v>237044.44</v>
      </c>
      <c r="Q1309" s="932">
        <v>379271.1</v>
      </c>
      <c r="R1309" s="932">
        <v>268650.36</v>
      </c>
      <c r="S1309" s="932">
        <v>429840.58</v>
      </c>
      <c r="T1309" s="932">
        <v>300256.28000000003</v>
      </c>
      <c r="U1309" s="932">
        <v>480410.06</v>
      </c>
    </row>
    <row r="1310" spans="1:21" ht="14.4">
      <c r="A1310" s="931">
        <v>7</v>
      </c>
      <c r="B1310" s="931" t="s">
        <v>358</v>
      </c>
      <c r="C1310" s="931" t="s">
        <v>359</v>
      </c>
      <c r="D1310" s="931" t="s">
        <v>500</v>
      </c>
      <c r="E1310" s="931" t="s">
        <v>366</v>
      </c>
      <c r="F1310" s="931">
        <v>1</v>
      </c>
      <c r="G1310" s="931" t="s">
        <v>171</v>
      </c>
      <c r="H1310" s="932">
        <v>88883.35</v>
      </c>
      <c r="I1310" s="932">
        <v>155545.87</v>
      </c>
      <c r="J1310" s="932">
        <v>115038.46</v>
      </c>
      <c r="K1310" s="932">
        <v>201317.3</v>
      </c>
      <c r="L1310" s="932">
        <v>137679.06</v>
      </c>
      <c r="M1310" s="932">
        <v>240938.35</v>
      </c>
      <c r="N1310" s="932">
        <v>164191.37</v>
      </c>
      <c r="O1310" s="932">
        <v>287334.90000000002</v>
      </c>
      <c r="P1310" s="932">
        <v>193518.4</v>
      </c>
      <c r="Q1310" s="932">
        <v>338657.2</v>
      </c>
      <c r="R1310" s="932">
        <v>212137.42</v>
      </c>
      <c r="S1310" s="932">
        <v>371240.48</v>
      </c>
      <c r="T1310" s="932">
        <v>229609.72</v>
      </c>
      <c r="U1310" s="932">
        <v>401817.02</v>
      </c>
    </row>
    <row r="1311" spans="1:21" ht="14.4">
      <c r="A1311" s="931">
        <v>7</v>
      </c>
      <c r="B1311" s="931" t="s">
        <v>358</v>
      </c>
      <c r="C1311" s="931" t="s">
        <v>359</v>
      </c>
      <c r="D1311" s="931" t="s">
        <v>500</v>
      </c>
      <c r="E1311" s="931" t="s">
        <v>366</v>
      </c>
      <c r="F1311" s="931">
        <v>2</v>
      </c>
      <c r="G1311" s="931" t="s">
        <v>21</v>
      </c>
      <c r="H1311" s="932">
        <v>76273.33</v>
      </c>
      <c r="I1311" s="932">
        <v>133478.32</v>
      </c>
      <c r="J1311" s="932">
        <v>99663.7</v>
      </c>
      <c r="K1311" s="932">
        <v>174411.47</v>
      </c>
      <c r="L1311" s="932">
        <v>120842.01</v>
      </c>
      <c r="M1311" s="932">
        <v>211473.52</v>
      </c>
      <c r="N1311" s="932">
        <v>147605.70000000001</v>
      </c>
      <c r="O1311" s="932">
        <v>258309.98</v>
      </c>
      <c r="P1311" s="932">
        <v>175160.09</v>
      </c>
      <c r="Q1311" s="932">
        <v>306530.15000000002</v>
      </c>
      <c r="R1311" s="932">
        <v>192701.63</v>
      </c>
      <c r="S1311" s="932">
        <v>337227.85</v>
      </c>
      <c r="T1311" s="932">
        <v>209120.37</v>
      </c>
      <c r="U1311" s="932">
        <v>365960.64</v>
      </c>
    </row>
    <row r="1312" spans="1:21" ht="14.4">
      <c r="A1312" s="931">
        <v>7</v>
      </c>
      <c r="B1312" s="931" t="s">
        <v>358</v>
      </c>
      <c r="C1312" s="931" t="s">
        <v>359</v>
      </c>
      <c r="D1312" s="931" t="s">
        <v>500</v>
      </c>
      <c r="E1312" s="931" t="s">
        <v>366</v>
      </c>
      <c r="F1312" s="931">
        <v>3</v>
      </c>
      <c r="G1312" s="931" t="s">
        <v>46</v>
      </c>
      <c r="H1312" s="932">
        <v>66833.22</v>
      </c>
      <c r="I1312" s="932">
        <v>116958.13</v>
      </c>
      <c r="J1312" s="932">
        <v>91204.35</v>
      </c>
      <c r="K1312" s="932">
        <v>159607.60999999999</v>
      </c>
      <c r="L1312" s="932">
        <v>115397.87</v>
      </c>
      <c r="M1312" s="932">
        <v>201946.27</v>
      </c>
      <c r="N1312" s="932">
        <v>152005.79</v>
      </c>
      <c r="O1312" s="932">
        <v>266010.14</v>
      </c>
      <c r="P1312" s="932">
        <v>188367.8</v>
      </c>
      <c r="Q1312" s="932">
        <v>329643.65999999997</v>
      </c>
      <c r="R1312" s="932">
        <v>212244.82</v>
      </c>
      <c r="S1312" s="932">
        <v>371428.44</v>
      </c>
      <c r="T1312" s="932">
        <v>235830.39</v>
      </c>
      <c r="U1312" s="932">
        <v>412703.17</v>
      </c>
    </row>
    <row r="1313" spans="1:21" ht="14.4">
      <c r="A1313" s="931">
        <v>7</v>
      </c>
      <c r="B1313" s="931" t="s">
        <v>358</v>
      </c>
      <c r="C1313" s="931" t="s">
        <v>359</v>
      </c>
      <c r="D1313" s="931" t="s">
        <v>500</v>
      </c>
      <c r="E1313" s="931" t="s">
        <v>366</v>
      </c>
      <c r="F1313" s="931">
        <v>4</v>
      </c>
      <c r="G1313" s="931" t="s">
        <v>23</v>
      </c>
      <c r="H1313" s="932">
        <v>75783.25</v>
      </c>
      <c r="I1313" s="932">
        <v>121253.2</v>
      </c>
      <c r="J1313" s="932">
        <v>106096.55</v>
      </c>
      <c r="K1313" s="932">
        <v>169754.48</v>
      </c>
      <c r="L1313" s="932">
        <v>136409.85</v>
      </c>
      <c r="M1313" s="932">
        <v>218255.76</v>
      </c>
      <c r="N1313" s="932">
        <v>181879.79</v>
      </c>
      <c r="O1313" s="932">
        <v>291007.68</v>
      </c>
      <c r="P1313" s="932">
        <v>227349.74</v>
      </c>
      <c r="Q1313" s="932">
        <v>363759.59</v>
      </c>
      <c r="R1313" s="932">
        <v>257663.04</v>
      </c>
      <c r="S1313" s="932">
        <v>412260.87</v>
      </c>
      <c r="T1313" s="932">
        <v>287976.34000000003</v>
      </c>
      <c r="U1313" s="932">
        <v>460762.15</v>
      </c>
    </row>
    <row r="1314" spans="1:21" ht="14.4">
      <c r="A1314" s="931">
        <v>7</v>
      </c>
      <c r="B1314" s="931" t="s">
        <v>358</v>
      </c>
      <c r="C1314" s="931" t="s">
        <v>359</v>
      </c>
      <c r="D1314" s="931" t="s">
        <v>500</v>
      </c>
      <c r="E1314" s="931" t="s">
        <v>367</v>
      </c>
      <c r="F1314" s="931">
        <v>1</v>
      </c>
      <c r="G1314" s="931" t="s">
        <v>171</v>
      </c>
      <c r="H1314" s="932">
        <v>91300.96</v>
      </c>
      <c r="I1314" s="932">
        <v>159776.68</v>
      </c>
      <c r="J1314" s="932">
        <v>118299.7</v>
      </c>
      <c r="K1314" s="932">
        <v>207024.47</v>
      </c>
      <c r="L1314" s="932">
        <v>141671.70000000001</v>
      </c>
      <c r="M1314" s="932">
        <v>247925.48</v>
      </c>
      <c r="N1314" s="932">
        <v>169089.73</v>
      </c>
      <c r="O1314" s="932">
        <v>295907.02</v>
      </c>
      <c r="P1314" s="932">
        <v>199419.99</v>
      </c>
      <c r="Q1314" s="932">
        <v>348984.98</v>
      </c>
      <c r="R1314" s="932">
        <v>218676.76</v>
      </c>
      <c r="S1314" s="932">
        <v>382684.33</v>
      </c>
      <c r="T1314" s="932">
        <v>236800.92</v>
      </c>
      <c r="U1314" s="932">
        <v>414401.61</v>
      </c>
    </row>
    <row r="1315" spans="1:21" ht="14.4">
      <c r="A1315" s="931">
        <v>7</v>
      </c>
      <c r="B1315" s="931" t="s">
        <v>358</v>
      </c>
      <c r="C1315" s="931" t="s">
        <v>359</v>
      </c>
      <c r="D1315" s="931" t="s">
        <v>500</v>
      </c>
      <c r="E1315" s="931" t="s">
        <v>367</v>
      </c>
      <c r="F1315" s="931">
        <v>2</v>
      </c>
      <c r="G1315" s="931" t="s">
        <v>21</v>
      </c>
      <c r="H1315" s="932">
        <v>77731.47</v>
      </c>
      <c r="I1315" s="932">
        <v>136030.07999999999</v>
      </c>
      <c r="J1315" s="932">
        <v>101755.12</v>
      </c>
      <c r="K1315" s="932">
        <v>178071.46</v>
      </c>
      <c r="L1315" s="932">
        <v>123553.57</v>
      </c>
      <c r="M1315" s="932">
        <v>216218.75</v>
      </c>
      <c r="N1315" s="932">
        <v>151242.1</v>
      </c>
      <c r="O1315" s="932">
        <v>264673.68</v>
      </c>
      <c r="P1315" s="932">
        <v>179664.85</v>
      </c>
      <c r="Q1315" s="932">
        <v>314413.48</v>
      </c>
      <c r="R1315" s="932">
        <v>197762.16</v>
      </c>
      <c r="S1315" s="932">
        <v>346083.78</v>
      </c>
      <c r="T1315" s="932">
        <v>214752.59</v>
      </c>
      <c r="U1315" s="932">
        <v>375817.03</v>
      </c>
    </row>
    <row r="1316" spans="1:21" ht="14.4">
      <c r="A1316" s="931">
        <v>7</v>
      </c>
      <c r="B1316" s="931" t="s">
        <v>358</v>
      </c>
      <c r="C1316" s="931" t="s">
        <v>359</v>
      </c>
      <c r="D1316" s="931" t="s">
        <v>500</v>
      </c>
      <c r="E1316" s="931" t="s">
        <v>367</v>
      </c>
      <c r="F1316" s="931">
        <v>3</v>
      </c>
      <c r="G1316" s="931" t="s">
        <v>46</v>
      </c>
      <c r="H1316" s="932">
        <v>67603.81</v>
      </c>
      <c r="I1316" s="932">
        <v>118306.67</v>
      </c>
      <c r="J1316" s="932">
        <v>92103.45</v>
      </c>
      <c r="K1316" s="932">
        <v>161181.03</v>
      </c>
      <c r="L1316" s="932">
        <v>116411.96</v>
      </c>
      <c r="M1316" s="932">
        <v>203720.94</v>
      </c>
      <c r="N1316" s="932">
        <v>153216.54999999999</v>
      </c>
      <c r="O1316" s="932">
        <v>268128.96000000002</v>
      </c>
      <c r="P1316" s="932">
        <v>189756.51</v>
      </c>
      <c r="Q1316" s="932">
        <v>332073.88</v>
      </c>
      <c r="R1316" s="932">
        <v>213724.44</v>
      </c>
      <c r="S1316" s="932">
        <v>374017.76</v>
      </c>
      <c r="T1316" s="932">
        <v>237378.74</v>
      </c>
      <c r="U1316" s="932">
        <v>415412.79</v>
      </c>
    </row>
    <row r="1317" spans="1:21" ht="14.4">
      <c r="A1317" s="931">
        <v>7</v>
      </c>
      <c r="B1317" s="931" t="s">
        <v>358</v>
      </c>
      <c r="C1317" s="931" t="s">
        <v>359</v>
      </c>
      <c r="D1317" s="931" t="s">
        <v>500</v>
      </c>
      <c r="E1317" s="931" t="s">
        <v>367</v>
      </c>
      <c r="F1317" s="931">
        <v>4</v>
      </c>
      <c r="G1317" s="931" t="s">
        <v>23</v>
      </c>
      <c r="H1317" s="932">
        <v>77810.41</v>
      </c>
      <c r="I1317" s="932">
        <v>124496.66</v>
      </c>
      <c r="J1317" s="932">
        <v>108934.58</v>
      </c>
      <c r="K1317" s="932">
        <v>174295.32</v>
      </c>
      <c r="L1317" s="932">
        <v>140058.74</v>
      </c>
      <c r="M1317" s="932">
        <v>224093.99</v>
      </c>
      <c r="N1317" s="932">
        <v>186744.99</v>
      </c>
      <c r="O1317" s="932">
        <v>298791.98</v>
      </c>
      <c r="P1317" s="932">
        <v>233431.23</v>
      </c>
      <c r="Q1317" s="932">
        <v>373489.98</v>
      </c>
      <c r="R1317" s="932">
        <v>264555.40000000002</v>
      </c>
      <c r="S1317" s="932">
        <v>423288.64</v>
      </c>
      <c r="T1317" s="932">
        <v>295679.56</v>
      </c>
      <c r="U1317" s="932">
        <v>473087.31</v>
      </c>
    </row>
    <row r="1318" spans="1:21" ht="14.4">
      <c r="A1318" s="931">
        <v>7</v>
      </c>
      <c r="B1318" s="931" t="s">
        <v>358</v>
      </c>
      <c r="C1318" s="931" t="s">
        <v>368</v>
      </c>
      <c r="D1318" s="931" t="s">
        <v>1120</v>
      </c>
      <c r="E1318" s="931" t="s">
        <v>1121</v>
      </c>
      <c r="F1318" s="931">
        <v>1</v>
      </c>
      <c r="G1318" s="931" t="s">
        <v>171</v>
      </c>
      <c r="H1318" s="932">
        <v>85424.23</v>
      </c>
      <c r="I1318" s="932">
        <v>149492.39000000001</v>
      </c>
      <c r="J1318" s="932">
        <v>110637.29</v>
      </c>
      <c r="K1318" s="932">
        <v>193615.27</v>
      </c>
      <c r="L1318" s="932">
        <v>132463.09</v>
      </c>
      <c r="M1318" s="932">
        <v>231810.41</v>
      </c>
      <c r="N1318" s="932">
        <v>158049.51</v>
      </c>
      <c r="O1318" s="932">
        <v>276586.64</v>
      </c>
      <c r="P1318" s="932">
        <v>186353.13</v>
      </c>
      <c r="Q1318" s="932">
        <v>326117.96999999997</v>
      </c>
      <c r="R1318" s="932">
        <v>204322.88</v>
      </c>
      <c r="S1318" s="932">
        <v>357565.04</v>
      </c>
      <c r="T1318" s="932">
        <v>221216.53</v>
      </c>
      <c r="U1318" s="932">
        <v>387128.93</v>
      </c>
    </row>
    <row r="1319" spans="1:21" ht="14.4">
      <c r="A1319" s="931">
        <v>7</v>
      </c>
      <c r="B1319" s="931" t="s">
        <v>358</v>
      </c>
      <c r="C1319" s="931" t="s">
        <v>368</v>
      </c>
      <c r="D1319" s="931" t="s">
        <v>1120</v>
      </c>
      <c r="E1319" s="931" t="s">
        <v>1121</v>
      </c>
      <c r="F1319" s="931">
        <v>2</v>
      </c>
      <c r="G1319" s="931" t="s">
        <v>21</v>
      </c>
      <c r="H1319" s="932">
        <v>72951.259999999995</v>
      </c>
      <c r="I1319" s="932">
        <v>127664.71</v>
      </c>
      <c r="J1319" s="932">
        <v>95429.65</v>
      </c>
      <c r="K1319" s="932">
        <v>167001.89000000001</v>
      </c>
      <c r="L1319" s="932">
        <v>115809.06</v>
      </c>
      <c r="M1319" s="932">
        <v>202665.85</v>
      </c>
      <c r="N1319" s="932">
        <v>141644.12</v>
      </c>
      <c r="O1319" s="932">
        <v>247877.21</v>
      </c>
      <c r="P1319" s="932">
        <v>168194.36</v>
      </c>
      <c r="Q1319" s="932">
        <v>294340.13</v>
      </c>
      <c r="R1319" s="932">
        <v>185098.35</v>
      </c>
      <c r="S1319" s="932">
        <v>323922.11</v>
      </c>
      <c r="T1319" s="932">
        <v>200949.89</v>
      </c>
      <c r="U1319" s="932">
        <v>351662.3</v>
      </c>
    </row>
    <row r="1320" spans="1:21" ht="14.4">
      <c r="A1320" s="931">
        <v>7</v>
      </c>
      <c r="B1320" s="931" t="s">
        <v>358</v>
      </c>
      <c r="C1320" s="931" t="s">
        <v>368</v>
      </c>
      <c r="D1320" s="931" t="s">
        <v>1120</v>
      </c>
      <c r="E1320" s="931" t="s">
        <v>1121</v>
      </c>
      <c r="F1320" s="931">
        <v>3</v>
      </c>
      <c r="G1320" s="931" t="s">
        <v>46</v>
      </c>
      <c r="H1320" s="932">
        <v>63631.39</v>
      </c>
      <c r="I1320" s="932">
        <v>111354.93</v>
      </c>
      <c r="J1320" s="932">
        <v>86747.46</v>
      </c>
      <c r="K1320" s="932">
        <v>151808.06</v>
      </c>
      <c r="L1320" s="932">
        <v>109687.86</v>
      </c>
      <c r="M1320" s="932">
        <v>191953.75</v>
      </c>
      <c r="N1320" s="932">
        <v>144412.64000000001</v>
      </c>
      <c r="O1320" s="932">
        <v>252722.12</v>
      </c>
      <c r="P1320" s="932">
        <v>178894.18</v>
      </c>
      <c r="Q1320" s="932">
        <v>313064.81</v>
      </c>
      <c r="R1320" s="932">
        <v>201521.51</v>
      </c>
      <c r="S1320" s="932">
        <v>352662.65</v>
      </c>
      <c r="T1320" s="932">
        <v>223860.56</v>
      </c>
      <c r="U1320" s="932">
        <v>391755.97</v>
      </c>
    </row>
    <row r="1321" spans="1:21" ht="14.4">
      <c r="A1321" s="931">
        <v>7</v>
      </c>
      <c r="B1321" s="931" t="s">
        <v>358</v>
      </c>
      <c r="C1321" s="931" t="s">
        <v>368</v>
      </c>
      <c r="D1321" s="931" t="s">
        <v>1120</v>
      </c>
      <c r="E1321" s="931" t="s">
        <v>1121</v>
      </c>
      <c r="F1321" s="931">
        <v>4</v>
      </c>
      <c r="G1321" s="931" t="s">
        <v>23</v>
      </c>
      <c r="H1321" s="932">
        <v>72814.37</v>
      </c>
      <c r="I1321" s="932">
        <v>116502.99</v>
      </c>
      <c r="J1321" s="932">
        <v>101940.11</v>
      </c>
      <c r="K1321" s="932">
        <v>163104.19</v>
      </c>
      <c r="L1321" s="932">
        <v>131065.86</v>
      </c>
      <c r="M1321" s="932">
        <v>209705.38</v>
      </c>
      <c r="N1321" s="932">
        <v>174754.48</v>
      </c>
      <c r="O1321" s="932">
        <v>279607.18</v>
      </c>
      <c r="P1321" s="932">
        <v>218443.1</v>
      </c>
      <c r="Q1321" s="932">
        <v>349508.97</v>
      </c>
      <c r="R1321" s="932">
        <v>247568.85</v>
      </c>
      <c r="S1321" s="932">
        <v>396110.16</v>
      </c>
      <c r="T1321" s="932">
        <v>276694.59999999998</v>
      </c>
      <c r="U1321" s="932">
        <v>442711.36</v>
      </c>
    </row>
    <row r="1322" spans="1:21" ht="14.4">
      <c r="A1322" s="931">
        <v>7</v>
      </c>
      <c r="B1322" s="931" t="s">
        <v>358</v>
      </c>
      <c r="C1322" s="931" t="s">
        <v>368</v>
      </c>
      <c r="D1322" s="931" t="s">
        <v>1120</v>
      </c>
      <c r="E1322" s="931" t="s">
        <v>1122</v>
      </c>
      <c r="F1322" s="931">
        <v>1</v>
      </c>
      <c r="G1322" s="931" t="s">
        <v>171</v>
      </c>
      <c r="H1322" s="932">
        <v>91334.81</v>
      </c>
      <c r="I1322" s="932">
        <v>159835.92000000001</v>
      </c>
      <c r="J1322" s="932">
        <v>118224.89</v>
      </c>
      <c r="K1322" s="932">
        <v>206893.56</v>
      </c>
      <c r="L1322" s="932">
        <v>141501.82</v>
      </c>
      <c r="M1322" s="932">
        <v>247628.19</v>
      </c>
      <c r="N1322" s="932">
        <v>168764.34</v>
      </c>
      <c r="O1322" s="932">
        <v>295337.59999999998</v>
      </c>
      <c r="P1322" s="932">
        <v>198921.37</v>
      </c>
      <c r="Q1322" s="932">
        <v>348112.4</v>
      </c>
      <c r="R1322" s="932">
        <v>218067.42</v>
      </c>
      <c r="S1322" s="932">
        <v>381617.99</v>
      </c>
      <c r="T1322" s="932">
        <v>236039.79</v>
      </c>
      <c r="U1322" s="932">
        <v>413069.63</v>
      </c>
    </row>
    <row r="1323" spans="1:21" ht="14.4">
      <c r="A1323" s="931">
        <v>7</v>
      </c>
      <c r="B1323" s="931" t="s">
        <v>358</v>
      </c>
      <c r="C1323" s="931" t="s">
        <v>368</v>
      </c>
      <c r="D1323" s="931" t="s">
        <v>1120</v>
      </c>
      <c r="E1323" s="931" t="s">
        <v>1122</v>
      </c>
      <c r="F1323" s="931">
        <v>2</v>
      </c>
      <c r="G1323" s="931" t="s">
        <v>21</v>
      </c>
      <c r="H1323" s="932">
        <v>78313.59</v>
      </c>
      <c r="I1323" s="932">
        <v>137048.78</v>
      </c>
      <c r="J1323" s="932">
        <v>102348.78</v>
      </c>
      <c r="K1323" s="932">
        <v>179110.37</v>
      </c>
      <c r="L1323" s="932">
        <v>124115.74</v>
      </c>
      <c r="M1323" s="932">
        <v>217202.55</v>
      </c>
      <c r="N1323" s="932">
        <v>151637.84</v>
      </c>
      <c r="O1323" s="932">
        <v>265366.21999999997</v>
      </c>
      <c r="P1323" s="932">
        <v>179964.42</v>
      </c>
      <c r="Q1323" s="932">
        <v>314937.74</v>
      </c>
      <c r="R1323" s="932">
        <v>197997.86</v>
      </c>
      <c r="S1323" s="932">
        <v>346496.25</v>
      </c>
      <c r="T1323" s="932">
        <v>214882.3</v>
      </c>
      <c r="U1323" s="932">
        <v>376044.03</v>
      </c>
    </row>
    <row r="1324" spans="1:21" ht="14.4">
      <c r="A1324" s="931">
        <v>7</v>
      </c>
      <c r="B1324" s="931" t="s">
        <v>358</v>
      </c>
      <c r="C1324" s="931" t="s">
        <v>368</v>
      </c>
      <c r="D1324" s="931" t="s">
        <v>1120</v>
      </c>
      <c r="E1324" s="931" t="s">
        <v>1122</v>
      </c>
      <c r="F1324" s="931">
        <v>3</v>
      </c>
      <c r="G1324" s="931" t="s">
        <v>46</v>
      </c>
      <c r="H1324" s="932">
        <v>68568.81</v>
      </c>
      <c r="I1324" s="932">
        <v>119995.42</v>
      </c>
      <c r="J1324" s="932">
        <v>93557.15</v>
      </c>
      <c r="K1324" s="932">
        <v>163725.01999999999</v>
      </c>
      <c r="L1324" s="932">
        <v>118362.09</v>
      </c>
      <c r="M1324" s="932">
        <v>207133.67</v>
      </c>
      <c r="N1324" s="932">
        <v>155897.51</v>
      </c>
      <c r="O1324" s="932">
        <v>272820.64</v>
      </c>
      <c r="P1324" s="932">
        <v>193178.98</v>
      </c>
      <c r="Q1324" s="932">
        <v>338063.22</v>
      </c>
      <c r="R1324" s="932">
        <v>217657.1</v>
      </c>
      <c r="S1324" s="932">
        <v>380899.93</v>
      </c>
      <c r="T1324" s="932">
        <v>241834.26</v>
      </c>
      <c r="U1324" s="932">
        <v>423209.95</v>
      </c>
    </row>
    <row r="1325" spans="1:21" ht="14.4">
      <c r="A1325" s="931">
        <v>7</v>
      </c>
      <c r="B1325" s="931" t="s">
        <v>358</v>
      </c>
      <c r="C1325" s="931" t="s">
        <v>368</v>
      </c>
      <c r="D1325" s="931" t="s">
        <v>1120</v>
      </c>
      <c r="E1325" s="931" t="s">
        <v>1122</v>
      </c>
      <c r="F1325" s="931">
        <v>4</v>
      </c>
      <c r="G1325" s="931" t="s">
        <v>23</v>
      </c>
      <c r="H1325" s="932">
        <v>77869.89</v>
      </c>
      <c r="I1325" s="932">
        <v>124591.82</v>
      </c>
      <c r="J1325" s="932">
        <v>109017.85</v>
      </c>
      <c r="K1325" s="932">
        <v>174428.55</v>
      </c>
      <c r="L1325" s="932">
        <v>140165.79999999999</v>
      </c>
      <c r="M1325" s="932">
        <v>224265.28</v>
      </c>
      <c r="N1325" s="932">
        <v>186887.73</v>
      </c>
      <c r="O1325" s="932">
        <v>299020.38</v>
      </c>
      <c r="P1325" s="932">
        <v>233609.67</v>
      </c>
      <c r="Q1325" s="932">
        <v>373775.47</v>
      </c>
      <c r="R1325" s="932">
        <v>264757.62</v>
      </c>
      <c r="S1325" s="932">
        <v>423612.2</v>
      </c>
      <c r="T1325" s="932">
        <v>295905.58</v>
      </c>
      <c r="U1325" s="932">
        <v>473448.93</v>
      </c>
    </row>
    <row r="1326" spans="1:21" ht="14.4">
      <c r="A1326" s="931">
        <v>7</v>
      </c>
      <c r="B1326" s="931" t="s">
        <v>358</v>
      </c>
      <c r="C1326" s="931" t="s">
        <v>368</v>
      </c>
      <c r="D1326" s="931" t="s">
        <v>1120</v>
      </c>
      <c r="E1326" s="931" t="s">
        <v>1123</v>
      </c>
      <c r="F1326" s="931">
        <v>1</v>
      </c>
      <c r="G1326" s="931" t="s">
        <v>171</v>
      </c>
      <c r="H1326" s="932">
        <v>82015.88</v>
      </c>
      <c r="I1326" s="932">
        <v>143527.78</v>
      </c>
      <c r="J1326" s="932">
        <v>106123.92</v>
      </c>
      <c r="K1326" s="932">
        <v>185716.86</v>
      </c>
      <c r="L1326" s="932">
        <v>126992.3</v>
      </c>
      <c r="M1326" s="932">
        <v>222236.53</v>
      </c>
      <c r="N1326" s="932">
        <v>151419.57</v>
      </c>
      <c r="O1326" s="932">
        <v>264984.25</v>
      </c>
      <c r="P1326" s="932">
        <v>178439.93</v>
      </c>
      <c r="Q1326" s="932">
        <v>312269.88</v>
      </c>
      <c r="R1326" s="932">
        <v>195594.33</v>
      </c>
      <c r="S1326" s="932">
        <v>342290.08</v>
      </c>
      <c r="T1326" s="932">
        <v>211681.64</v>
      </c>
      <c r="U1326" s="932">
        <v>370442.88</v>
      </c>
    </row>
    <row r="1327" spans="1:21" ht="14.4">
      <c r="A1327" s="931">
        <v>7</v>
      </c>
      <c r="B1327" s="931" t="s">
        <v>358</v>
      </c>
      <c r="C1327" s="931" t="s">
        <v>368</v>
      </c>
      <c r="D1327" s="931" t="s">
        <v>1120</v>
      </c>
      <c r="E1327" s="931" t="s">
        <v>1123</v>
      </c>
      <c r="F1327" s="931">
        <v>2</v>
      </c>
      <c r="G1327" s="931" t="s">
        <v>21</v>
      </c>
      <c r="H1327" s="932">
        <v>70502.37</v>
      </c>
      <c r="I1327" s="932">
        <v>123379.15</v>
      </c>
      <c r="J1327" s="932">
        <v>92086.1</v>
      </c>
      <c r="K1327" s="932">
        <v>161150.67000000001</v>
      </c>
      <c r="L1327" s="932">
        <v>111619.35</v>
      </c>
      <c r="M1327" s="932">
        <v>195333.86</v>
      </c>
      <c r="N1327" s="932">
        <v>136276.14000000001</v>
      </c>
      <c r="O1327" s="932">
        <v>238483.24</v>
      </c>
      <c r="P1327" s="932">
        <v>161677.99</v>
      </c>
      <c r="Q1327" s="932">
        <v>282936.49</v>
      </c>
      <c r="R1327" s="932">
        <v>177848.61</v>
      </c>
      <c r="S1327" s="932">
        <v>311235.07</v>
      </c>
      <c r="T1327" s="932">
        <v>192973.97</v>
      </c>
      <c r="U1327" s="932">
        <v>337704.45</v>
      </c>
    </row>
    <row r="1328" spans="1:21" ht="14.4">
      <c r="A1328" s="931">
        <v>7</v>
      </c>
      <c r="B1328" s="931" t="s">
        <v>358</v>
      </c>
      <c r="C1328" s="931" t="s">
        <v>368</v>
      </c>
      <c r="D1328" s="931" t="s">
        <v>1120</v>
      </c>
      <c r="E1328" s="931" t="s">
        <v>1123</v>
      </c>
      <c r="F1328" s="931">
        <v>3</v>
      </c>
      <c r="G1328" s="931" t="s">
        <v>46</v>
      </c>
      <c r="H1328" s="932">
        <v>61877.06</v>
      </c>
      <c r="I1328" s="932">
        <v>108284.85</v>
      </c>
      <c r="J1328" s="932">
        <v>84471.13</v>
      </c>
      <c r="K1328" s="932">
        <v>147824.47</v>
      </c>
      <c r="L1328" s="932">
        <v>106903.03</v>
      </c>
      <c r="M1328" s="932">
        <v>187080.31</v>
      </c>
      <c r="N1328" s="932">
        <v>140840.91</v>
      </c>
      <c r="O1328" s="932">
        <v>246471.6</v>
      </c>
      <c r="P1328" s="932">
        <v>174554.26</v>
      </c>
      <c r="Q1328" s="932">
        <v>305469.96000000002</v>
      </c>
      <c r="R1328" s="932">
        <v>196697.19</v>
      </c>
      <c r="S1328" s="932">
        <v>344220.08</v>
      </c>
      <c r="T1328" s="932">
        <v>218574</v>
      </c>
      <c r="U1328" s="932">
        <v>382504.5</v>
      </c>
    </row>
    <row r="1329" spans="1:21" ht="14.4">
      <c r="A1329" s="931">
        <v>7</v>
      </c>
      <c r="B1329" s="931" t="s">
        <v>358</v>
      </c>
      <c r="C1329" s="931" t="s">
        <v>368</v>
      </c>
      <c r="D1329" s="931" t="s">
        <v>1120</v>
      </c>
      <c r="E1329" s="931" t="s">
        <v>1123</v>
      </c>
      <c r="F1329" s="931">
        <v>4</v>
      </c>
      <c r="G1329" s="931" t="s">
        <v>23</v>
      </c>
      <c r="H1329" s="932">
        <v>69934.7</v>
      </c>
      <c r="I1329" s="932">
        <v>111895.53</v>
      </c>
      <c r="J1329" s="932">
        <v>97908.58</v>
      </c>
      <c r="K1329" s="932">
        <v>156653.74</v>
      </c>
      <c r="L1329" s="932">
        <v>125882.46</v>
      </c>
      <c r="M1329" s="932">
        <v>201411.95</v>
      </c>
      <c r="N1329" s="932">
        <v>167843.29</v>
      </c>
      <c r="O1329" s="932">
        <v>268549.26</v>
      </c>
      <c r="P1329" s="932">
        <v>209804.11</v>
      </c>
      <c r="Q1329" s="932">
        <v>335686.58</v>
      </c>
      <c r="R1329" s="932">
        <v>237777.99</v>
      </c>
      <c r="S1329" s="932">
        <v>380444.79</v>
      </c>
      <c r="T1329" s="932">
        <v>265751.87</v>
      </c>
      <c r="U1329" s="932">
        <v>425203</v>
      </c>
    </row>
    <row r="1330" spans="1:21" ht="14.4">
      <c r="A1330" s="931">
        <v>7</v>
      </c>
      <c r="B1330" s="931" t="s">
        <v>358</v>
      </c>
      <c r="C1330" s="931" t="s">
        <v>368</v>
      </c>
      <c r="D1330" s="931" t="s">
        <v>1120</v>
      </c>
      <c r="E1330" s="931" t="s">
        <v>369</v>
      </c>
      <c r="F1330" s="931">
        <v>1</v>
      </c>
      <c r="G1330" s="931" t="s">
        <v>171</v>
      </c>
      <c r="H1330" s="932">
        <v>102114.47</v>
      </c>
      <c r="I1330" s="932">
        <v>178700.32</v>
      </c>
      <c r="J1330" s="932">
        <v>132260.16</v>
      </c>
      <c r="K1330" s="932">
        <v>231455.28</v>
      </c>
      <c r="L1330" s="932">
        <v>158355.96</v>
      </c>
      <c r="M1330" s="932">
        <v>277122.94</v>
      </c>
      <c r="N1330" s="932">
        <v>188950.51</v>
      </c>
      <c r="O1330" s="932">
        <v>330663.40000000002</v>
      </c>
      <c r="P1330" s="932">
        <v>222794.18</v>
      </c>
      <c r="Q1330" s="932">
        <v>389889.82</v>
      </c>
      <c r="R1330" s="932">
        <v>244281.31</v>
      </c>
      <c r="S1330" s="932">
        <v>427492.3</v>
      </c>
      <c r="T1330" s="932">
        <v>264484.31</v>
      </c>
      <c r="U1330" s="932">
        <v>462847.55</v>
      </c>
    </row>
    <row r="1331" spans="1:21" ht="14.4">
      <c r="A1331" s="931">
        <v>7</v>
      </c>
      <c r="B1331" s="931" t="s">
        <v>358</v>
      </c>
      <c r="C1331" s="931" t="s">
        <v>368</v>
      </c>
      <c r="D1331" s="931" t="s">
        <v>1120</v>
      </c>
      <c r="E1331" s="931" t="s">
        <v>369</v>
      </c>
      <c r="F1331" s="931">
        <v>2</v>
      </c>
      <c r="G1331" s="931" t="s">
        <v>21</v>
      </c>
      <c r="H1331" s="932">
        <v>87174.33</v>
      </c>
      <c r="I1331" s="932">
        <v>152555.07</v>
      </c>
      <c r="J1331" s="932">
        <v>114044.41</v>
      </c>
      <c r="K1331" s="932">
        <v>199577.72</v>
      </c>
      <c r="L1331" s="932">
        <v>138407.72</v>
      </c>
      <c r="M1331" s="932">
        <v>242213.51</v>
      </c>
      <c r="N1331" s="932">
        <v>169300.1</v>
      </c>
      <c r="O1331" s="932">
        <v>296275.18</v>
      </c>
      <c r="P1331" s="932">
        <v>201043.57</v>
      </c>
      <c r="Q1331" s="932">
        <v>351826.25</v>
      </c>
      <c r="R1331" s="932">
        <v>221254.13</v>
      </c>
      <c r="S1331" s="932">
        <v>387194.72</v>
      </c>
      <c r="T1331" s="932">
        <v>240208.88</v>
      </c>
      <c r="U1331" s="932">
        <v>420365.54</v>
      </c>
    </row>
    <row r="1332" spans="1:21" ht="14.4">
      <c r="A1332" s="931">
        <v>7</v>
      </c>
      <c r="B1332" s="931" t="s">
        <v>358</v>
      </c>
      <c r="C1332" s="931" t="s">
        <v>368</v>
      </c>
      <c r="D1332" s="931" t="s">
        <v>1120</v>
      </c>
      <c r="E1332" s="931" t="s">
        <v>369</v>
      </c>
      <c r="F1332" s="931">
        <v>3</v>
      </c>
      <c r="G1332" s="931" t="s">
        <v>46</v>
      </c>
      <c r="H1332" s="932">
        <v>76012.42</v>
      </c>
      <c r="I1332" s="932">
        <v>133021.74</v>
      </c>
      <c r="J1332" s="932">
        <v>103618.75</v>
      </c>
      <c r="K1332" s="932">
        <v>181332.81</v>
      </c>
      <c r="L1332" s="932">
        <v>131014.65</v>
      </c>
      <c r="M1332" s="932">
        <v>229275.63</v>
      </c>
      <c r="N1332" s="932">
        <v>172484.83</v>
      </c>
      <c r="O1332" s="932">
        <v>301848.45</v>
      </c>
      <c r="P1332" s="932">
        <v>213663.66</v>
      </c>
      <c r="Q1332" s="932">
        <v>373911.4</v>
      </c>
      <c r="R1332" s="932">
        <v>240684.57</v>
      </c>
      <c r="S1332" s="932">
        <v>421198</v>
      </c>
      <c r="T1332" s="932">
        <v>267360.17</v>
      </c>
      <c r="U1332" s="932">
        <v>467880.3</v>
      </c>
    </row>
    <row r="1333" spans="1:21" ht="14.4">
      <c r="A1333" s="931">
        <v>7</v>
      </c>
      <c r="B1333" s="931" t="s">
        <v>358</v>
      </c>
      <c r="C1333" s="931" t="s">
        <v>368</v>
      </c>
      <c r="D1333" s="931" t="s">
        <v>1120</v>
      </c>
      <c r="E1333" s="931" t="s">
        <v>369</v>
      </c>
      <c r="F1333" s="931">
        <v>4</v>
      </c>
      <c r="G1333" s="931" t="s">
        <v>23</v>
      </c>
      <c r="H1333" s="932">
        <v>87039.22</v>
      </c>
      <c r="I1333" s="932">
        <v>139262.75</v>
      </c>
      <c r="J1333" s="932">
        <v>121854.9</v>
      </c>
      <c r="K1333" s="932">
        <v>194967.85</v>
      </c>
      <c r="L1333" s="932">
        <v>156670.59</v>
      </c>
      <c r="M1333" s="932">
        <v>250672.95</v>
      </c>
      <c r="N1333" s="932">
        <v>208894.12</v>
      </c>
      <c r="O1333" s="932">
        <v>334230.59999999998</v>
      </c>
      <c r="P1333" s="932">
        <v>261117.65</v>
      </c>
      <c r="Q1333" s="932">
        <v>417788.24</v>
      </c>
      <c r="R1333" s="932">
        <v>295933.33</v>
      </c>
      <c r="S1333" s="932">
        <v>473493.34</v>
      </c>
      <c r="T1333" s="932">
        <v>330749.02</v>
      </c>
      <c r="U1333" s="932">
        <v>529198.43999999994</v>
      </c>
    </row>
    <row r="1334" spans="1:21" ht="14.4">
      <c r="A1334" s="931">
        <v>7</v>
      </c>
      <c r="B1334" s="931" t="s">
        <v>358</v>
      </c>
      <c r="C1334" s="931" t="s">
        <v>368</v>
      </c>
      <c r="D1334" s="931" t="s">
        <v>1120</v>
      </c>
      <c r="E1334" s="931" t="s">
        <v>1124</v>
      </c>
      <c r="F1334" s="931">
        <v>1</v>
      </c>
      <c r="G1334" s="931" t="s">
        <v>171</v>
      </c>
      <c r="H1334" s="932">
        <v>82007.41</v>
      </c>
      <c r="I1334" s="932">
        <v>143512.98000000001</v>
      </c>
      <c r="J1334" s="932">
        <v>106142.63</v>
      </c>
      <c r="K1334" s="932">
        <v>185749.59</v>
      </c>
      <c r="L1334" s="932">
        <v>127034.78</v>
      </c>
      <c r="M1334" s="932">
        <v>222310.86</v>
      </c>
      <c r="N1334" s="932">
        <v>151500.92000000001</v>
      </c>
      <c r="O1334" s="932">
        <v>265126.62</v>
      </c>
      <c r="P1334" s="932">
        <v>178564.59</v>
      </c>
      <c r="Q1334" s="932">
        <v>312488.03000000003</v>
      </c>
      <c r="R1334" s="932">
        <v>195746.67</v>
      </c>
      <c r="S1334" s="932">
        <v>342556.68</v>
      </c>
      <c r="T1334" s="932">
        <v>211871.93</v>
      </c>
      <c r="U1334" s="932">
        <v>370775.88</v>
      </c>
    </row>
    <row r="1335" spans="1:21" ht="14.4">
      <c r="A1335" s="931">
        <v>7</v>
      </c>
      <c r="B1335" s="931" t="s">
        <v>358</v>
      </c>
      <c r="C1335" s="931" t="s">
        <v>368</v>
      </c>
      <c r="D1335" s="931" t="s">
        <v>1120</v>
      </c>
      <c r="E1335" s="931" t="s">
        <v>1124</v>
      </c>
      <c r="F1335" s="931">
        <v>2</v>
      </c>
      <c r="G1335" s="931" t="s">
        <v>21</v>
      </c>
      <c r="H1335" s="932">
        <v>70356.850000000006</v>
      </c>
      <c r="I1335" s="932">
        <v>123124.48</v>
      </c>
      <c r="J1335" s="932">
        <v>91937.68</v>
      </c>
      <c r="K1335" s="932">
        <v>160890.95000000001</v>
      </c>
      <c r="L1335" s="932">
        <v>111478.81</v>
      </c>
      <c r="M1335" s="932">
        <v>195087.92</v>
      </c>
      <c r="N1335" s="932">
        <v>136177.21</v>
      </c>
      <c r="O1335" s="932">
        <v>238310.11</v>
      </c>
      <c r="P1335" s="932">
        <v>161603.1</v>
      </c>
      <c r="Q1335" s="932">
        <v>282805.43</v>
      </c>
      <c r="R1335" s="932">
        <v>177789.69</v>
      </c>
      <c r="S1335" s="932">
        <v>311131.96000000002</v>
      </c>
      <c r="T1335" s="932">
        <v>192941.55</v>
      </c>
      <c r="U1335" s="932">
        <v>337647.71</v>
      </c>
    </row>
    <row r="1336" spans="1:21" ht="14.4">
      <c r="A1336" s="931">
        <v>7</v>
      </c>
      <c r="B1336" s="931" t="s">
        <v>358</v>
      </c>
      <c r="C1336" s="931" t="s">
        <v>368</v>
      </c>
      <c r="D1336" s="931" t="s">
        <v>1120</v>
      </c>
      <c r="E1336" s="931" t="s">
        <v>1124</v>
      </c>
      <c r="F1336" s="931">
        <v>3</v>
      </c>
      <c r="G1336" s="931" t="s">
        <v>46</v>
      </c>
      <c r="H1336" s="932">
        <v>61635.81</v>
      </c>
      <c r="I1336" s="932">
        <v>107862.67</v>
      </c>
      <c r="J1336" s="932">
        <v>84107.7</v>
      </c>
      <c r="K1336" s="932">
        <v>147188.48000000001</v>
      </c>
      <c r="L1336" s="932">
        <v>106415.5</v>
      </c>
      <c r="M1336" s="932">
        <v>186227.13</v>
      </c>
      <c r="N1336" s="932">
        <v>140170.68</v>
      </c>
      <c r="O1336" s="932">
        <v>245298.69</v>
      </c>
      <c r="P1336" s="932">
        <v>173698.65</v>
      </c>
      <c r="Q1336" s="932">
        <v>303972.64</v>
      </c>
      <c r="R1336" s="932">
        <v>195714.03</v>
      </c>
      <c r="S1336" s="932">
        <v>342499.55</v>
      </c>
      <c r="T1336" s="932">
        <v>217460.13</v>
      </c>
      <c r="U1336" s="932">
        <v>380555.22</v>
      </c>
    </row>
    <row r="1337" spans="1:21" ht="14.4">
      <c r="A1337" s="931">
        <v>7</v>
      </c>
      <c r="B1337" s="931" t="s">
        <v>358</v>
      </c>
      <c r="C1337" s="931" t="s">
        <v>368</v>
      </c>
      <c r="D1337" s="931" t="s">
        <v>1120</v>
      </c>
      <c r="E1337" s="931" t="s">
        <v>1124</v>
      </c>
      <c r="F1337" s="931">
        <v>4</v>
      </c>
      <c r="G1337" s="931" t="s">
        <v>23</v>
      </c>
      <c r="H1337" s="932">
        <v>69919.839999999997</v>
      </c>
      <c r="I1337" s="932">
        <v>111871.74</v>
      </c>
      <c r="J1337" s="932">
        <v>97887.77</v>
      </c>
      <c r="K1337" s="932">
        <v>156620.43</v>
      </c>
      <c r="L1337" s="932">
        <v>125855.7</v>
      </c>
      <c r="M1337" s="932">
        <v>201369.13</v>
      </c>
      <c r="N1337" s="932">
        <v>167807.6</v>
      </c>
      <c r="O1337" s="932">
        <v>268492.17</v>
      </c>
      <c r="P1337" s="932">
        <v>209759.51</v>
      </c>
      <c r="Q1337" s="932">
        <v>335615.21</v>
      </c>
      <c r="R1337" s="932">
        <v>237727.44</v>
      </c>
      <c r="S1337" s="932">
        <v>380363.91</v>
      </c>
      <c r="T1337" s="932">
        <v>265695.37</v>
      </c>
      <c r="U1337" s="932">
        <v>425112.61</v>
      </c>
    </row>
    <row r="1338" spans="1:21" ht="14.4">
      <c r="A1338" s="931">
        <v>7</v>
      </c>
      <c r="B1338" s="931" t="s">
        <v>358</v>
      </c>
      <c r="C1338" s="931" t="s">
        <v>368</v>
      </c>
      <c r="D1338" s="931" t="s">
        <v>1120</v>
      </c>
      <c r="E1338" s="931" t="s">
        <v>370</v>
      </c>
      <c r="F1338" s="931">
        <v>1</v>
      </c>
      <c r="G1338" s="931" t="s">
        <v>171</v>
      </c>
      <c r="H1338" s="932">
        <v>84425.02</v>
      </c>
      <c r="I1338" s="932">
        <v>147743.79</v>
      </c>
      <c r="J1338" s="932">
        <v>109403.86</v>
      </c>
      <c r="K1338" s="932">
        <v>191456.76</v>
      </c>
      <c r="L1338" s="932">
        <v>131027.42</v>
      </c>
      <c r="M1338" s="932">
        <v>229297.99</v>
      </c>
      <c r="N1338" s="932">
        <v>156399.28</v>
      </c>
      <c r="O1338" s="932">
        <v>273698.74</v>
      </c>
      <c r="P1338" s="932">
        <v>184466.18</v>
      </c>
      <c r="Q1338" s="932">
        <v>322815.81</v>
      </c>
      <c r="R1338" s="932">
        <v>202286.02</v>
      </c>
      <c r="S1338" s="932">
        <v>354000.53</v>
      </c>
      <c r="T1338" s="932">
        <v>219063.13</v>
      </c>
      <c r="U1338" s="932">
        <v>383360.48</v>
      </c>
    </row>
    <row r="1339" spans="1:21" ht="14.4">
      <c r="A1339" s="931">
        <v>7</v>
      </c>
      <c r="B1339" s="931" t="s">
        <v>358</v>
      </c>
      <c r="C1339" s="931" t="s">
        <v>368</v>
      </c>
      <c r="D1339" s="931" t="s">
        <v>1120</v>
      </c>
      <c r="E1339" s="931" t="s">
        <v>370</v>
      </c>
      <c r="F1339" s="931">
        <v>2</v>
      </c>
      <c r="G1339" s="931" t="s">
        <v>21</v>
      </c>
      <c r="H1339" s="932">
        <v>71815</v>
      </c>
      <c r="I1339" s="932">
        <v>125676.24</v>
      </c>
      <c r="J1339" s="932">
        <v>94029.1</v>
      </c>
      <c r="K1339" s="932">
        <v>164550.93</v>
      </c>
      <c r="L1339" s="932">
        <v>114190.37</v>
      </c>
      <c r="M1339" s="932">
        <v>199833.15</v>
      </c>
      <c r="N1339" s="932">
        <v>139813.60999999999</v>
      </c>
      <c r="O1339" s="932">
        <v>244673.82</v>
      </c>
      <c r="P1339" s="932">
        <v>166107.87</v>
      </c>
      <c r="Q1339" s="932">
        <v>290688.77</v>
      </c>
      <c r="R1339" s="932">
        <v>182850.23</v>
      </c>
      <c r="S1339" s="932">
        <v>319987.90000000002</v>
      </c>
      <c r="T1339" s="932">
        <v>198573.77</v>
      </c>
      <c r="U1339" s="932">
        <v>347504.1</v>
      </c>
    </row>
    <row r="1340" spans="1:21" ht="14.4">
      <c r="A1340" s="931">
        <v>7</v>
      </c>
      <c r="B1340" s="931" t="s">
        <v>358</v>
      </c>
      <c r="C1340" s="931" t="s">
        <v>368</v>
      </c>
      <c r="D1340" s="931" t="s">
        <v>1120</v>
      </c>
      <c r="E1340" s="931" t="s">
        <v>370</v>
      </c>
      <c r="F1340" s="931">
        <v>3</v>
      </c>
      <c r="G1340" s="931" t="s">
        <v>46</v>
      </c>
      <c r="H1340" s="932">
        <v>62406.400000000001</v>
      </c>
      <c r="I1340" s="932">
        <v>109211.2</v>
      </c>
      <c r="J1340" s="932">
        <v>85006.8</v>
      </c>
      <c r="K1340" s="932">
        <v>148761.91</v>
      </c>
      <c r="L1340" s="932">
        <v>107429.6</v>
      </c>
      <c r="M1340" s="932">
        <v>188001.8</v>
      </c>
      <c r="N1340" s="932">
        <v>141381.43</v>
      </c>
      <c r="O1340" s="932">
        <v>247417.51</v>
      </c>
      <c r="P1340" s="932">
        <v>175087.35</v>
      </c>
      <c r="Q1340" s="932">
        <v>306402.86</v>
      </c>
      <c r="R1340" s="932">
        <v>197193.64</v>
      </c>
      <c r="S1340" s="932">
        <v>345088.88</v>
      </c>
      <c r="T1340" s="932">
        <v>219008.48</v>
      </c>
      <c r="U1340" s="932">
        <v>383264.84</v>
      </c>
    </row>
    <row r="1341" spans="1:21" ht="14.4">
      <c r="A1341" s="931">
        <v>7</v>
      </c>
      <c r="B1341" s="931" t="s">
        <v>358</v>
      </c>
      <c r="C1341" s="931" t="s">
        <v>368</v>
      </c>
      <c r="D1341" s="931" t="s">
        <v>1120</v>
      </c>
      <c r="E1341" s="931" t="s">
        <v>370</v>
      </c>
      <c r="F1341" s="931">
        <v>4</v>
      </c>
      <c r="G1341" s="931" t="s">
        <v>23</v>
      </c>
      <c r="H1341" s="932">
        <v>71947</v>
      </c>
      <c r="I1341" s="932">
        <v>115115.2</v>
      </c>
      <c r="J1341" s="932">
        <v>100725.8</v>
      </c>
      <c r="K1341" s="932">
        <v>161161.28</v>
      </c>
      <c r="L1341" s="932">
        <v>129504.6</v>
      </c>
      <c r="M1341" s="932">
        <v>207207.36</v>
      </c>
      <c r="N1341" s="932">
        <v>172672.8</v>
      </c>
      <c r="O1341" s="932">
        <v>276276.47999999998</v>
      </c>
      <c r="P1341" s="932">
        <v>215841</v>
      </c>
      <c r="Q1341" s="932">
        <v>345345.6</v>
      </c>
      <c r="R1341" s="932">
        <v>244619.8</v>
      </c>
      <c r="S1341" s="932">
        <v>391391.68</v>
      </c>
      <c r="T1341" s="932">
        <v>273398.59000000003</v>
      </c>
      <c r="U1341" s="932">
        <v>437437.76</v>
      </c>
    </row>
    <row r="1342" spans="1:21" ht="14.4">
      <c r="A1342" s="931">
        <v>7</v>
      </c>
      <c r="B1342" s="931" t="s">
        <v>358</v>
      </c>
      <c r="C1342" s="931" t="s">
        <v>368</v>
      </c>
      <c r="D1342" s="931" t="s">
        <v>1120</v>
      </c>
      <c r="E1342" s="931" t="s">
        <v>371</v>
      </c>
      <c r="F1342" s="931">
        <v>1</v>
      </c>
      <c r="G1342" s="931" t="s">
        <v>171</v>
      </c>
      <c r="H1342" s="932">
        <v>89353.33</v>
      </c>
      <c r="I1342" s="932">
        <v>156368.32999999999</v>
      </c>
      <c r="J1342" s="932">
        <v>115720.63</v>
      </c>
      <c r="K1342" s="932">
        <v>202511.1</v>
      </c>
      <c r="L1342" s="932">
        <v>138545.54</v>
      </c>
      <c r="M1342" s="932">
        <v>242454.69</v>
      </c>
      <c r="N1342" s="932">
        <v>165301.19</v>
      </c>
      <c r="O1342" s="932">
        <v>289277.08</v>
      </c>
      <c r="P1342" s="932">
        <v>194898.16</v>
      </c>
      <c r="Q1342" s="932">
        <v>341071.78</v>
      </c>
      <c r="R1342" s="932">
        <v>213689.02</v>
      </c>
      <c r="S1342" s="932">
        <v>373955.78</v>
      </c>
      <c r="T1342" s="932">
        <v>231352.41</v>
      </c>
      <c r="U1342" s="932">
        <v>404866.72</v>
      </c>
    </row>
    <row r="1343" spans="1:21" ht="14.4">
      <c r="A1343" s="931">
        <v>7</v>
      </c>
      <c r="B1343" s="931" t="s">
        <v>358</v>
      </c>
      <c r="C1343" s="931" t="s">
        <v>368</v>
      </c>
      <c r="D1343" s="931" t="s">
        <v>1120</v>
      </c>
      <c r="E1343" s="931" t="s">
        <v>371</v>
      </c>
      <c r="F1343" s="931">
        <v>2</v>
      </c>
      <c r="G1343" s="931" t="s">
        <v>21</v>
      </c>
      <c r="H1343" s="932">
        <v>76332.11</v>
      </c>
      <c r="I1343" s="932">
        <v>133581.19</v>
      </c>
      <c r="J1343" s="932">
        <v>99844.52</v>
      </c>
      <c r="K1343" s="932">
        <v>174727.9</v>
      </c>
      <c r="L1343" s="932">
        <v>121159.46</v>
      </c>
      <c r="M1343" s="932">
        <v>212029.05</v>
      </c>
      <c r="N1343" s="932">
        <v>148174.69</v>
      </c>
      <c r="O1343" s="932">
        <v>259305.7</v>
      </c>
      <c r="P1343" s="932">
        <v>175941.21</v>
      </c>
      <c r="Q1343" s="932">
        <v>307897.11</v>
      </c>
      <c r="R1343" s="932">
        <v>193619.45</v>
      </c>
      <c r="S1343" s="932">
        <v>338834.04</v>
      </c>
      <c r="T1343" s="932">
        <v>210194.92</v>
      </c>
      <c r="U1343" s="932">
        <v>367841.12</v>
      </c>
    </row>
    <row r="1344" spans="1:21" ht="14.4">
      <c r="A1344" s="931">
        <v>7</v>
      </c>
      <c r="B1344" s="931" t="s">
        <v>358</v>
      </c>
      <c r="C1344" s="931" t="s">
        <v>368</v>
      </c>
      <c r="D1344" s="931" t="s">
        <v>1120</v>
      </c>
      <c r="E1344" s="931" t="s">
        <v>371</v>
      </c>
      <c r="F1344" s="931">
        <v>3</v>
      </c>
      <c r="G1344" s="931" t="s">
        <v>46</v>
      </c>
      <c r="H1344" s="932">
        <v>66601.34</v>
      </c>
      <c r="I1344" s="932">
        <v>116552.34</v>
      </c>
      <c r="J1344" s="932">
        <v>90802.69</v>
      </c>
      <c r="K1344" s="932">
        <v>158904.70000000001</v>
      </c>
      <c r="L1344" s="932">
        <v>114820.64</v>
      </c>
      <c r="M1344" s="932">
        <v>200936.12</v>
      </c>
      <c r="N1344" s="932">
        <v>151175.56</v>
      </c>
      <c r="O1344" s="932">
        <v>264557.24</v>
      </c>
      <c r="P1344" s="932">
        <v>187276.55</v>
      </c>
      <c r="Q1344" s="932">
        <v>327733.96999999997</v>
      </c>
      <c r="R1344" s="932">
        <v>210967.67999999999</v>
      </c>
      <c r="S1344" s="932">
        <v>369193.44</v>
      </c>
      <c r="T1344" s="932">
        <v>234357.85</v>
      </c>
      <c r="U1344" s="932">
        <v>410126.24</v>
      </c>
    </row>
    <row r="1345" spans="1:21" ht="14.4">
      <c r="A1345" s="931">
        <v>7</v>
      </c>
      <c r="B1345" s="931" t="s">
        <v>358</v>
      </c>
      <c r="C1345" s="931" t="s">
        <v>368</v>
      </c>
      <c r="D1345" s="931" t="s">
        <v>1120</v>
      </c>
      <c r="E1345" s="931" t="s">
        <v>371</v>
      </c>
      <c r="F1345" s="931">
        <v>4</v>
      </c>
      <c r="G1345" s="931" t="s">
        <v>23</v>
      </c>
      <c r="H1345" s="932">
        <v>76164.89</v>
      </c>
      <c r="I1345" s="932">
        <v>121863.82</v>
      </c>
      <c r="J1345" s="932">
        <v>106630.84</v>
      </c>
      <c r="K1345" s="932">
        <v>170609.35</v>
      </c>
      <c r="L1345" s="932">
        <v>137096.79999999999</v>
      </c>
      <c r="M1345" s="932">
        <v>219354.88</v>
      </c>
      <c r="N1345" s="932">
        <v>182795.73</v>
      </c>
      <c r="O1345" s="932">
        <v>292473.18</v>
      </c>
      <c r="P1345" s="932">
        <v>228494.67</v>
      </c>
      <c r="Q1345" s="932">
        <v>365591.47</v>
      </c>
      <c r="R1345" s="932">
        <v>258960.62</v>
      </c>
      <c r="S1345" s="932">
        <v>414337</v>
      </c>
      <c r="T1345" s="932">
        <v>289426.58</v>
      </c>
      <c r="U1345" s="932">
        <v>463082.53</v>
      </c>
    </row>
    <row r="1346" spans="1:21" ht="14.4">
      <c r="A1346" s="931">
        <v>7</v>
      </c>
      <c r="B1346" s="931" t="s">
        <v>358</v>
      </c>
      <c r="C1346" s="931" t="s">
        <v>368</v>
      </c>
      <c r="D1346" s="931" t="s">
        <v>1120</v>
      </c>
      <c r="E1346" s="931" t="s">
        <v>372</v>
      </c>
      <c r="F1346" s="931">
        <v>1</v>
      </c>
      <c r="G1346" s="931" t="s">
        <v>171</v>
      </c>
      <c r="H1346" s="932">
        <v>82485.86</v>
      </c>
      <c r="I1346" s="932">
        <v>144350.25</v>
      </c>
      <c r="J1346" s="932">
        <v>106806.09</v>
      </c>
      <c r="K1346" s="932">
        <v>186910.66</v>
      </c>
      <c r="L1346" s="932">
        <v>127858.79</v>
      </c>
      <c r="M1346" s="932">
        <v>223752.88</v>
      </c>
      <c r="N1346" s="932">
        <v>152529.4</v>
      </c>
      <c r="O1346" s="932">
        <v>266926.45</v>
      </c>
      <c r="P1346" s="932">
        <v>179819.7</v>
      </c>
      <c r="Q1346" s="932">
        <v>314684.46999999997</v>
      </c>
      <c r="R1346" s="932">
        <v>197145.94</v>
      </c>
      <c r="S1346" s="932">
        <v>345005.4</v>
      </c>
      <c r="T1346" s="932">
        <v>213424.34</v>
      </c>
      <c r="U1346" s="932">
        <v>373492.6</v>
      </c>
    </row>
    <row r="1347" spans="1:21" ht="14.4">
      <c r="A1347" s="931">
        <v>7</v>
      </c>
      <c r="B1347" s="931" t="s">
        <v>358</v>
      </c>
      <c r="C1347" s="931" t="s">
        <v>368</v>
      </c>
      <c r="D1347" s="931" t="s">
        <v>1120</v>
      </c>
      <c r="E1347" s="931" t="s">
        <v>372</v>
      </c>
      <c r="F1347" s="931">
        <v>2</v>
      </c>
      <c r="G1347" s="931" t="s">
        <v>21</v>
      </c>
      <c r="H1347" s="932">
        <v>70561.16</v>
      </c>
      <c r="I1347" s="932">
        <v>123482.03</v>
      </c>
      <c r="J1347" s="932">
        <v>92266.92</v>
      </c>
      <c r="K1347" s="932">
        <v>161467.10999999999</v>
      </c>
      <c r="L1347" s="932">
        <v>111936.8</v>
      </c>
      <c r="M1347" s="932">
        <v>195889.39</v>
      </c>
      <c r="N1347" s="932">
        <v>136845.13</v>
      </c>
      <c r="O1347" s="932">
        <v>239478.97</v>
      </c>
      <c r="P1347" s="932">
        <v>162459.12</v>
      </c>
      <c r="Q1347" s="932">
        <v>284303.46000000002</v>
      </c>
      <c r="R1347" s="932">
        <v>178766.44</v>
      </c>
      <c r="S1347" s="932">
        <v>312841.28000000003</v>
      </c>
      <c r="T1347" s="932">
        <v>194048.54</v>
      </c>
      <c r="U1347" s="932">
        <v>339584.94</v>
      </c>
    </row>
    <row r="1348" spans="1:21" ht="14.4">
      <c r="A1348" s="931">
        <v>7</v>
      </c>
      <c r="B1348" s="931" t="s">
        <v>358</v>
      </c>
      <c r="C1348" s="931" t="s">
        <v>368</v>
      </c>
      <c r="D1348" s="931" t="s">
        <v>1120</v>
      </c>
      <c r="E1348" s="931" t="s">
        <v>372</v>
      </c>
      <c r="F1348" s="931">
        <v>3</v>
      </c>
      <c r="G1348" s="931" t="s">
        <v>46</v>
      </c>
      <c r="H1348" s="932">
        <v>61645.18</v>
      </c>
      <c r="I1348" s="932">
        <v>107879.06</v>
      </c>
      <c r="J1348" s="932">
        <v>84069.47</v>
      </c>
      <c r="K1348" s="932">
        <v>147121.57</v>
      </c>
      <c r="L1348" s="932">
        <v>106325.8</v>
      </c>
      <c r="M1348" s="932">
        <v>186070.16</v>
      </c>
      <c r="N1348" s="932">
        <v>140010.69</v>
      </c>
      <c r="O1348" s="932">
        <v>245018.7</v>
      </c>
      <c r="P1348" s="932">
        <v>173463.02</v>
      </c>
      <c r="Q1348" s="932">
        <v>303560.28000000003</v>
      </c>
      <c r="R1348" s="932">
        <v>195420.05</v>
      </c>
      <c r="S1348" s="932">
        <v>341985.09</v>
      </c>
      <c r="T1348" s="932">
        <v>217101.47</v>
      </c>
      <c r="U1348" s="932">
        <v>379927.57</v>
      </c>
    </row>
    <row r="1349" spans="1:21" ht="14.4">
      <c r="A1349" s="931">
        <v>7</v>
      </c>
      <c r="B1349" s="931" t="s">
        <v>358</v>
      </c>
      <c r="C1349" s="931" t="s">
        <v>368</v>
      </c>
      <c r="D1349" s="931" t="s">
        <v>1120</v>
      </c>
      <c r="E1349" s="931" t="s">
        <v>372</v>
      </c>
      <c r="F1349" s="931">
        <v>4</v>
      </c>
      <c r="G1349" s="931" t="s">
        <v>23</v>
      </c>
      <c r="H1349" s="932">
        <v>70316.350000000006</v>
      </c>
      <c r="I1349" s="932">
        <v>112506.15</v>
      </c>
      <c r="J1349" s="932">
        <v>98442.880000000005</v>
      </c>
      <c r="K1349" s="932">
        <v>157508.62</v>
      </c>
      <c r="L1349" s="932">
        <v>126569.42</v>
      </c>
      <c r="M1349" s="932">
        <v>202511.08</v>
      </c>
      <c r="N1349" s="932">
        <v>168759.23</v>
      </c>
      <c r="O1349" s="932">
        <v>270014.77</v>
      </c>
      <c r="P1349" s="932">
        <v>210949.04</v>
      </c>
      <c r="Q1349" s="932">
        <v>337518.46</v>
      </c>
      <c r="R1349" s="932">
        <v>239075.58</v>
      </c>
      <c r="S1349" s="932">
        <v>382520.93</v>
      </c>
      <c r="T1349" s="932">
        <v>267202.11</v>
      </c>
      <c r="U1349" s="932">
        <v>427523.39</v>
      </c>
    </row>
    <row r="1350" spans="1:21" ht="14.4">
      <c r="A1350" s="931">
        <v>7</v>
      </c>
      <c r="B1350" s="931" t="s">
        <v>358</v>
      </c>
      <c r="C1350" s="931" t="s">
        <v>373</v>
      </c>
      <c r="D1350" s="931" t="s">
        <v>501</v>
      </c>
      <c r="E1350" s="931" t="s">
        <v>374</v>
      </c>
      <c r="F1350" s="931">
        <v>1</v>
      </c>
      <c r="G1350" s="931" t="s">
        <v>171</v>
      </c>
      <c r="H1350" s="932">
        <v>89874.09</v>
      </c>
      <c r="I1350" s="932">
        <v>157279.66</v>
      </c>
      <c r="J1350" s="932">
        <v>116290.59</v>
      </c>
      <c r="K1350" s="932">
        <v>203508.54</v>
      </c>
      <c r="L1350" s="932">
        <v>139157.20000000001</v>
      </c>
      <c r="M1350" s="932">
        <v>243525.11</v>
      </c>
      <c r="N1350" s="932">
        <v>165922.95000000001</v>
      </c>
      <c r="O1350" s="932">
        <v>290365.15999999997</v>
      </c>
      <c r="P1350" s="932">
        <v>195530.01</v>
      </c>
      <c r="Q1350" s="932">
        <v>342177.51</v>
      </c>
      <c r="R1350" s="932">
        <v>214326.62</v>
      </c>
      <c r="S1350" s="932">
        <v>375071.59</v>
      </c>
      <c r="T1350" s="932">
        <v>231953.42</v>
      </c>
      <c r="U1350" s="932">
        <v>405918.48</v>
      </c>
    </row>
    <row r="1351" spans="1:21" ht="14.4">
      <c r="A1351" s="931">
        <v>7</v>
      </c>
      <c r="B1351" s="931" t="s">
        <v>358</v>
      </c>
      <c r="C1351" s="931" t="s">
        <v>373</v>
      </c>
      <c r="D1351" s="931" t="s">
        <v>501</v>
      </c>
      <c r="E1351" s="931" t="s">
        <v>374</v>
      </c>
      <c r="F1351" s="931">
        <v>2</v>
      </c>
      <c r="G1351" s="931" t="s">
        <v>21</v>
      </c>
      <c r="H1351" s="932">
        <v>77264.070000000007</v>
      </c>
      <c r="I1351" s="932">
        <v>135212.12</v>
      </c>
      <c r="J1351" s="932">
        <v>100915.83</v>
      </c>
      <c r="K1351" s="932">
        <v>176602.71</v>
      </c>
      <c r="L1351" s="932">
        <v>122320.16</v>
      </c>
      <c r="M1351" s="932">
        <v>214060.27</v>
      </c>
      <c r="N1351" s="932">
        <v>149337.28</v>
      </c>
      <c r="O1351" s="932">
        <v>261340.24</v>
      </c>
      <c r="P1351" s="932">
        <v>177171.69</v>
      </c>
      <c r="Q1351" s="932">
        <v>310050.46999999997</v>
      </c>
      <c r="R1351" s="932">
        <v>194890.83</v>
      </c>
      <c r="S1351" s="932">
        <v>341058.96</v>
      </c>
      <c r="T1351" s="932">
        <v>211464.06</v>
      </c>
      <c r="U1351" s="932">
        <v>370062.1</v>
      </c>
    </row>
    <row r="1352" spans="1:21" ht="14.4">
      <c r="A1352" s="931">
        <v>7</v>
      </c>
      <c r="B1352" s="931" t="s">
        <v>358</v>
      </c>
      <c r="C1352" s="931" t="s">
        <v>373</v>
      </c>
      <c r="D1352" s="931" t="s">
        <v>501</v>
      </c>
      <c r="E1352" s="931" t="s">
        <v>374</v>
      </c>
      <c r="F1352" s="931">
        <v>3</v>
      </c>
      <c r="G1352" s="931" t="s">
        <v>46</v>
      </c>
      <c r="H1352" s="932">
        <v>67816.960000000006</v>
      </c>
      <c r="I1352" s="932">
        <v>118679.67999999999</v>
      </c>
      <c r="J1352" s="932">
        <v>92581.58</v>
      </c>
      <c r="K1352" s="932">
        <v>162017.76999999999</v>
      </c>
      <c r="L1352" s="932">
        <v>117168.6</v>
      </c>
      <c r="M1352" s="932">
        <v>205045.05</v>
      </c>
      <c r="N1352" s="932">
        <v>154366.76999999999</v>
      </c>
      <c r="O1352" s="932">
        <v>270141.84999999998</v>
      </c>
      <c r="P1352" s="932">
        <v>191319.02</v>
      </c>
      <c r="Q1352" s="932">
        <v>334808.28999999998</v>
      </c>
      <c r="R1352" s="932">
        <v>215589.54</v>
      </c>
      <c r="S1352" s="932">
        <v>377281.69</v>
      </c>
      <c r="T1352" s="932">
        <v>239568.6</v>
      </c>
      <c r="U1352" s="932">
        <v>419245.04</v>
      </c>
    </row>
    <row r="1353" spans="1:21" ht="14.4">
      <c r="A1353" s="931">
        <v>7</v>
      </c>
      <c r="B1353" s="931" t="s">
        <v>358</v>
      </c>
      <c r="C1353" s="931" t="s">
        <v>373</v>
      </c>
      <c r="D1353" s="931" t="s">
        <v>501</v>
      </c>
      <c r="E1353" s="931" t="s">
        <v>374</v>
      </c>
      <c r="F1353" s="931">
        <v>4</v>
      </c>
      <c r="G1353" s="931" t="s">
        <v>23</v>
      </c>
      <c r="H1353" s="932">
        <v>76635.75</v>
      </c>
      <c r="I1353" s="932">
        <v>122617.2</v>
      </c>
      <c r="J1353" s="932">
        <v>107290.05</v>
      </c>
      <c r="K1353" s="932">
        <v>171664.08</v>
      </c>
      <c r="L1353" s="932">
        <v>137944.35</v>
      </c>
      <c r="M1353" s="932">
        <v>220710.96</v>
      </c>
      <c r="N1353" s="932">
        <v>183925.8</v>
      </c>
      <c r="O1353" s="932">
        <v>294281.28000000003</v>
      </c>
      <c r="P1353" s="932">
        <v>229907.25</v>
      </c>
      <c r="Q1353" s="932">
        <v>367851.6</v>
      </c>
      <c r="R1353" s="932">
        <v>260561.55</v>
      </c>
      <c r="S1353" s="932">
        <v>416898.48</v>
      </c>
      <c r="T1353" s="932">
        <v>291215.84999999998</v>
      </c>
      <c r="U1353" s="932">
        <v>465945.36</v>
      </c>
    </row>
    <row r="1354" spans="1:21" ht="14.4">
      <c r="A1354" s="931">
        <v>7</v>
      </c>
      <c r="B1354" s="931" t="s">
        <v>358</v>
      </c>
      <c r="C1354" s="931" t="s">
        <v>373</v>
      </c>
      <c r="D1354" s="931" t="s">
        <v>501</v>
      </c>
      <c r="E1354" s="931" t="s">
        <v>264</v>
      </c>
      <c r="F1354" s="931">
        <v>1</v>
      </c>
      <c r="G1354" s="931" t="s">
        <v>171</v>
      </c>
      <c r="H1354" s="932">
        <v>94239.32</v>
      </c>
      <c r="I1354" s="932">
        <v>164918.82</v>
      </c>
      <c r="J1354" s="932">
        <v>122130.89</v>
      </c>
      <c r="K1354" s="932">
        <v>213729.06</v>
      </c>
      <c r="L1354" s="932">
        <v>146276</v>
      </c>
      <c r="M1354" s="932">
        <v>255983.01</v>
      </c>
      <c r="N1354" s="932">
        <v>174609.83</v>
      </c>
      <c r="O1354" s="932">
        <v>305567.2</v>
      </c>
      <c r="P1354" s="932">
        <v>205953.41</v>
      </c>
      <c r="Q1354" s="932">
        <v>360418.47</v>
      </c>
      <c r="R1354" s="932">
        <v>225853.69</v>
      </c>
      <c r="S1354" s="932">
        <v>395243.96</v>
      </c>
      <c r="T1354" s="932">
        <v>244593.11</v>
      </c>
      <c r="U1354" s="932">
        <v>428037.93</v>
      </c>
    </row>
    <row r="1355" spans="1:21" ht="14.4">
      <c r="A1355" s="931">
        <v>7</v>
      </c>
      <c r="B1355" s="931" t="s">
        <v>358</v>
      </c>
      <c r="C1355" s="931" t="s">
        <v>373</v>
      </c>
      <c r="D1355" s="931" t="s">
        <v>501</v>
      </c>
      <c r="E1355" s="931" t="s">
        <v>264</v>
      </c>
      <c r="F1355" s="931">
        <v>2</v>
      </c>
      <c r="G1355" s="931" t="s">
        <v>21</v>
      </c>
      <c r="H1355" s="932">
        <v>80121.58</v>
      </c>
      <c r="I1355" s="932">
        <v>140212.76</v>
      </c>
      <c r="J1355" s="932">
        <v>104917.85</v>
      </c>
      <c r="K1355" s="932">
        <v>183606.23</v>
      </c>
      <c r="L1355" s="932">
        <v>127425.83</v>
      </c>
      <c r="M1355" s="932">
        <v>222995.20000000001</v>
      </c>
      <c r="N1355" s="932">
        <v>156041.09</v>
      </c>
      <c r="O1355" s="932">
        <v>273071.90999999997</v>
      </c>
      <c r="P1355" s="932">
        <v>185400.08</v>
      </c>
      <c r="Q1355" s="932">
        <v>324450.15000000002</v>
      </c>
      <c r="R1355" s="932">
        <v>204094.06</v>
      </c>
      <c r="S1355" s="932">
        <v>357164.6</v>
      </c>
      <c r="T1355" s="932">
        <v>221653.93</v>
      </c>
      <c r="U1355" s="932">
        <v>387894.38</v>
      </c>
    </row>
    <row r="1356" spans="1:21" ht="14.4">
      <c r="A1356" s="931">
        <v>7</v>
      </c>
      <c r="B1356" s="931" t="s">
        <v>358</v>
      </c>
      <c r="C1356" s="931" t="s">
        <v>373</v>
      </c>
      <c r="D1356" s="931" t="s">
        <v>501</v>
      </c>
      <c r="E1356" s="931" t="s">
        <v>264</v>
      </c>
      <c r="F1356" s="931">
        <v>3</v>
      </c>
      <c r="G1356" s="931" t="s">
        <v>46</v>
      </c>
      <c r="H1356" s="932">
        <v>69590.02</v>
      </c>
      <c r="I1356" s="932">
        <v>121782.54</v>
      </c>
      <c r="J1356" s="932">
        <v>94781.440000000002</v>
      </c>
      <c r="K1356" s="932">
        <v>165867.51999999999</v>
      </c>
      <c r="L1356" s="932">
        <v>119774.01</v>
      </c>
      <c r="M1356" s="932">
        <v>209604.53</v>
      </c>
      <c r="N1356" s="932">
        <v>157618.5</v>
      </c>
      <c r="O1356" s="932">
        <v>275832.37</v>
      </c>
      <c r="P1356" s="932">
        <v>195187.66</v>
      </c>
      <c r="Q1356" s="932">
        <v>341578.41</v>
      </c>
      <c r="R1356" s="932">
        <v>219825.89</v>
      </c>
      <c r="S1356" s="932">
        <v>384695.31</v>
      </c>
      <c r="T1356" s="932">
        <v>244137.82</v>
      </c>
      <c r="U1356" s="932">
        <v>427241.18</v>
      </c>
    </row>
    <row r="1357" spans="1:21" ht="14.4">
      <c r="A1357" s="931">
        <v>7</v>
      </c>
      <c r="B1357" s="931" t="s">
        <v>358</v>
      </c>
      <c r="C1357" s="931" t="s">
        <v>373</v>
      </c>
      <c r="D1357" s="931" t="s">
        <v>501</v>
      </c>
      <c r="E1357" s="931" t="s">
        <v>264</v>
      </c>
      <c r="F1357" s="931">
        <v>4</v>
      </c>
      <c r="G1357" s="931" t="s">
        <v>23</v>
      </c>
      <c r="H1357" s="932">
        <v>80308.429999999993</v>
      </c>
      <c r="I1357" s="932">
        <v>128493.49</v>
      </c>
      <c r="J1357" s="932">
        <v>112431.8</v>
      </c>
      <c r="K1357" s="932">
        <v>179890.89</v>
      </c>
      <c r="L1357" s="932">
        <v>144555.17000000001</v>
      </c>
      <c r="M1357" s="932">
        <v>231288.28</v>
      </c>
      <c r="N1357" s="932">
        <v>192740.23</v>
      </c>
      <c r="O1357" s="932">
        <v>308384.38</v>
      </c>
      <c r="P1357" s="932">
        <v>240925.29</v>
      </c>
      <c r="Q1357" s="932">
        <v>385480.47</v>
      </c>
      <c r="R1357" s="932">
        <v>273048.65999999997</v>
      </c>
      <c r="S1357" s="932">
        <v>436877.87</v>
      </c>
      <c r="T1357" s="932">
        <v>305172.03000000003</v>
      </c>
      <c r="U1357" s="932">
        <v>488275.26</v>
      </c>
    </row>
    <row r="1358" spans="1:21" ht="14.4">
      <c r="A1358" s="931">
        <v>7</v>
      </c>
      <c r="B1358" s="931" t="s">
        <v>358</v>
      </c>
      <c r="C1358" s="931" t="s">
        <v>373</v>
      </c>
      <c r="D1358" s="931" t="s">
        <v>501</v>
      </c>
      <c r="E1358" s="931" t="s">
        <v>1125</v>
      </c>
      <c r="F1358" s="931">
        <v>1</v>
      </c>
      <c r="G1358" s="931" t="s">
        <v>171</v>
      </c>
      <c r="H1358" s="932">
        <v>94751.62</v>
      </c>
      <c r="I1358" s="932">
        <v>165815.34</v>
      </c>
      <c r="J1358" s="932">
        <v>122719.56</v>
      </c>
      <c r="K1358" s="932">
        <v>214759.23</v>
      </c>
      <c r="L1358" s="932">
        <v>146930.14000000001</v>
      </c>
      <c r="M1358" s="932">
        <v>257127.74</v>
      </c>
      <c r="N1358" s="932">
        <v>175312.93</v>
      </c>
      <c r="O1358" s="932">
        <v>306797.63</v>
      </c>
      <c r="P1358" s="932">
        <v>206709.91</v>
      </c>
      <c r="Q1358" s="932">
        <v>361742.35</v>
      </c>
      <c r="R1358" s="932">
        <v>226643.63</v>
      </c>
      <c r="S1358" s="932">
        <v>396626.35</v>
      </c>
      <c r="T1358" s="932">
        <v>245384.39</v>
      </c>
      <c r="U1358" s="932">
        <v>429422.68</v>
      </c>
    </row>
    <row r="1359" spans="1:21" ht="14.4">
      <c r="A1359" s="931">
        <v>7</v>
      </c>
      <c r="B1359" s="931" t="s">
        <v>358</v>
      </c>
      <c r="C1359" s="931" t="s">
        <v>373</v>
      </c>
      <c r="D1359" s="931" t="s">
        <v>501</v>
      </c>
      <c r="E1359" s="931" t="s">
        <v>1125</v>
      </c>
      <c r="F1359" s="931">
        <v>2</v>
      </c>
      <c r="G1359" s="931" t="s">
        <v>21</v>
      </c>
      <c r="H1359" s="932">
        <v>80908.009999999995</v>
      </c>
      <c r="I1359" s="932">
        <v>141589.01</v>
      </c>
      <c r="J1359" s="932">
        <v>105840.75</v>
      </c>
      <c r="K1359" s="932">
        <v>185221.31</v>
      </c>
      <c r="L1359" s="932">
        <v>128445.99</v>
      </c>
      <c r="M1359" s="932">
        <v>224780.48</v>
      </c>
      <c r="N1359" s="932">
        <v>157104.75</v>
      </c>
      <c r="O1359" s="932">
        <v>274933.31</v>
      </c>
      <c r="P1359" s="932">
        <v>186555.68</v>
      </c>
      <c r="Q1359" s="932">
        <v>326472.44</v>
      </c>
      <c r="R1359" s="932">
        <v>205306.51</v>
      </c>
      <c r="S1359" s="932">
        <v>359286.4</v>
      </c>
      <c r="T1359" s="932">
        <v>222890.64</v>
      </c>
      <c r="U1359" s="932">
        <v>390058.62</v>
      </c>
    </row>
    <row r="1360" spans="1:21" ht="14.4">
      <c r="A1360" s="931">
        <v>7</v>
      </c>
      <c r="B1360" s="931" t="s">
        <v>358</v>
      </c>
      <c r="C1360" s="931" t="s">
        <v>373</v>
      </c>
      <c r="D1360" s="931" t="s">
        <v>501</v>
      </c>
      <c r="E1360" s="931" t="s">
        <v>1125</v>
      </c>
      <c r="F1360" s="931">
        <v>3</v>
      </c>
      <c r="G1360" s="931" t="s">
        <v>46</v>
      </c>
      <c r="H1360" s="932">
        <v>70564.39</v>
      </c>
      <c r="I1360" s="932">
        <v>123487.69</v>
      </c>
      <c r="J1360" s="932">
        <v>96196.91</v>
      </c>
      <c r="K1360" s="932">
        <v>168344.59</v>
      </c>
      <c r="L1360" s="932">
        <v>121634.45</v>
      </c>
      <c r="M1360" s="932">
        <v>212860.28</v>
      </c>
      <c r="N1360" s="932">
        <v>160139.47</v>
      </c>
      <c r="O1360" s="932">
        <v>280244.07</v>
      </c>
      <c r="P1360" s="932">
        <v>198374.51</v>
      </c>
      <c r="Q1360" s="932">
        <v>347155.4</v>
      </c>
      <c r="R1360" s="932">
        <v>223464.58</v>
      </c>
      <c r="S1360" s="932">
        <v>391063.02</v>
      </c>
      <c r="T1360" s="932">
        <v>248234.69</v>
      </c>
      <c r="U1360" s="932">
        <v>434410.7</v>
      </c>
    </row>
    <row r="1361" spans="1:21" ht="14.4">
      <c r="A1361" s="931">
        <v>7</v>
      </c>
      <c r="B1361" s="931" t="s">
        <v>358</v>
      </c>
      <c r="C1361" s="931" t="s">
        <v>373</v>
      </c>
      <c r="D1361" s="931" t="s">
        <v>501</v>
      </c>
      <c r="E1361" s="931" t="s">
        <v>1125</v>
      </c>
      <c r="F1361" s="931">
        <v>4</v>
      </c>
      <c r="G1361" s="931" t="s">
        <v>23</v>
      </c>
      <c r="H1361" s="932">
        <v>80764.42</v>
      </c>
      <c r="I1361" s="932">
        <v>129223.08</v>
      </c>
      <c r="J1361" s="932">
        <v>113070.19</v>
      </c>
      <c r="K1361" s="932">
        <v>180912.31</v>
      </c>
      <c r="L1361" s="932">
        <v>145375.96</v>
      </c>
      <c r="M1361" s="932">
        <v>232601.54</v>
      </c>
      <c r="N1361" s="932">
        <v>193834.61</v>
      </c>
      <c r="O1361" s="932">
        <v>310135.38</v>
      </c>
      <c r="P1361" s="932">
        <v>242293.26</v>
      </c>
      <c r="Q1361" s="932">
        <v>387669.23</v>
      </c>
      <c r="R1361" s="932">
        <v>274599.03000000003</v>
      </c>
      <c r="S1361" s="932">
        <v>439358.46</v>
      </c>
      <c r="T1361" s="932">
        <v>306904.8</v>
      </c>
      <c r="U1361" s="932">
        <v>491047.69</v>
      </c>
    </row>
    <row r="1362" spans="1:21" ht="14.4">
      <c r="A1362" s="931">
        <v>7</v>
      </c>
      <c r="B1362" s="931" t="s">
        <v>358</v>
      </c>
      <c r="C1362" s="931" t="s">
        <v>373</v>
      </c>
      <c r="D1362" s="931" t="s">
        <v>501</v>
      </c>
      <c r="E1362" s="931" t="s">
        <v>375</v>
      </c>
      <c r="F1362" s="931">
        <v>1</v>
      </c>
      <c r="G1362" s="931" t="s">
        <v>171</v>
      </c>
      <c r="H1362" s="932">
        <v>89874.09</v>
      </c>
      <c r="I1362" s="932">
        <v>157279.66</v>
      </c>
      <c r="J1362" s="932">
        <v>116290.59</v>
      </c>
      <c r="K1362" s="932">
        <v>203508.54</v>
      </c>
      <c r="L1362" s="932">
        <v>139157.20000000001</v>
      </c>
      <c r="M1362" s="932">
        <v>243525.11</v>
      </c>
      <c r="N1362" s="932">
        <v>165922.95000000001</v>
      </c>
      <c r="O1362" s="932">
        <v>290365.15999999997</v>
      </c>
      <c r="P1362" s="932">
        <v>195530.01</v>
      </c>
      <c r="Q1362" s="932">
        <v>342177.51</v>
      </c>
      <c r="R1362" s="932">
        <v>214326.62</v>
      </c>
      <c r="S1362" s="932">
        <v>375071.59</v>
      </c>
      <c r="T1362" s="932">
        <v>231953.42</v>
      </c>
      <c r="U1362" s="932">
        <v>405918.48</v>
      </c>
    </row>
    <row r="1363" spans="1:21" ht="14.4">
      <c r="A1363" s="931">
        <v>7</v>
      </c>
      <c r="B1363" s="931" t="s">
        <v>358</v>
      </c>
      <c r="C1363" s="931" t="s">
        <v>373</v>
      </c>
      <c r="D1363" s="931" t="s">
        <v>501</v>
      </c>
      <c r="E1363" s="931" t="s">
        <v>375</v>
      </c>
      <c r="F1363" s="931">
        <v>2</v>
      </c>
      <c r="G1363" s="931" t="s">
        <v>21</v>
      </c>
      <c r="H1363" s="932">
        <v>77264.070000000007</v>
      </c>
      <c r="I1363" s="932">
        <v>135212.12</v>
      </c>
      <c r="J1363" s="932">
        <v>100915.83</v>
      </c>
      <c r="K1363" s="932">
        <v>176602.71</v>
      </c>
      <c r="L1363" s="932">
        <v>122320.16</v>
      </c>
      <c r="M1363" s="932">
        <v>214060.27</v>
      </c>
      <c r="N1363" s="932">
        <v>149337.28</v>
      </c>
      <c r="O1363" s="932">
        <v>261340.24</v>
      </c>
      <c r="P1363" s="932">
        <v>177171.69</v>
      </c>
      <c r="Q1363" s="932">
        <v>310050.46999999997</v>
      </c>
      <c r="R1363" s="932">
        <v>194890.83</v>
      </c>
      <c r="S1363" s="932">
        <v>341058.96</v>
      </c>
      <c r="T1363" s="932">
        <v>211464.06</v>
      </c>
      <c r="U1363" s="932">
        <v>370062.1</v>
      </c>
    </row>
    <row r="1364" spans="1:21" ht="14.4">
      <c r="A1364" s="931">
        <v>7</v>
      </c>
      <c r="B1364" s="931" t="s">
        <v>358</v>
      </c>
      <c r="C1364" s="931" t="s">
        <v>373</v>
      </c>
      <c r="D1364" s="931" t="s">
        <v>501</v>
      </c>
      <c r="E1364" s="931" t="s">
        <v>375</v>
      </c>
      <c r="F1364" s="931">
        <v>3</v>
      </c>
      <c r="G1364" s="931" t="s">
        <v>46</v>
      </c>
      <c r="H1364" s="932">
        <v>67816.960000000006</v>
      </c>
      <c r="I1364" s="932">
        <v>118679.67999999999</v>
      </c>
      <c r="J1364" s="932">
        <v>92581.58</v>
      </c>
      <c r="K1364" s="932">
        <v>162017.76999999999</v>
      </c>
      <c r="L1364" s="932">
        <v>117168.6</v>
      </c>
      <c r="M1364" s="932">
        <v>205045.05</v>
      </c>
      <c r="N1364" s="932">
        <v>154366.76999999999</v>
      </c>
      <c r="O1364" s="932">
        <v>270141.84999999998</v>
      </c>
      <c r="P1364" s="932">
        <v>191319.02</v>
      </c>
      <c r="Q1364" s="932">
        <v>334808.28999999998</v>
      </c>
      <c r="R1364" s="932">
        <v>215589.54</v>
      </c>
      <c r="S1364" s="932">
        <v>377281.69</v>
      </c>
      <c r="T1364" s="932">
        <v>239568.6</v>
      </c>
      <c r="U1364" s="932">
        <v>419245.04</v>
      </c>
    </row>
    <row r="1365" spans="1:21" ht="14.4">
      <c r="A1365" s="931">
        <v>7</v>
      </c>
      <c r="B1365" s="931" t="s">
        <v>358</v>
      </c>
      <c r="C1365" s="931" t="s">
        <v>373</v>
      </c>
      <c r="D1365" s="931" t="s">
        <v>501</v>
      </c>
      <c r="E1365" s="931" t="s">
        <v>375</v>
      </c>
      <c r="F1365" s="931">
        <v>4</v>
      </c>
      <c r="G1365" s="931" t="s">
        <v>23</v>
      </c>
      <c r="H1365" s="932">
        <v>76635.75</v>
      </c>
      <c r="I1365" s="932">
        <v>122617.2</v>
      </c>
      <c r="J1365" s="932">
        <v>107290.05</v>
      </c>
      <c r="K1365" s="932">
        <v>171664.08</v>
      </c>
      <c r="L1365" s="932">
        <v>137944.35</v>
      </c>
      <c r="M1365" s="932">
        <v>220710.96</v>
      </c>
      <c r="N1365" s="932">
        <v>183925.8</v>
      </c>
      <c r="O1365" s="932">
        <v>294281.28000000003</v>
      </c>
      <c r="P1365" s="932">
        <v>229907.25</v>
      </c>
      <c r="Q1365" s="932">
        <v>367851.6</v>
      </c>
      <c r="R1365" s="932">
        <v>260561.55</v>
      </c>
      <c r="S1365" s="932">
        <v>416898.48</v>
      </c>
      <c r="T1365" s="932">
        <v>291215.84999999998</v>
      </c>
      <c r="U1365" s="932">
        <v>465945.36</v>
      </c>
    </row>
    <row r="1366" spans="1:21" ht="14.4">
      <c r="A1366" s="931">
        <v>7</v>
      </c>
      <c r="B1366" s="931" t="s">
        <v>358</v>
      </c>
      <c r="C1366" s="931" t="s">
        <v>373</v>
      </c>
      <c r="D1366" s="931" t="s">
        <v>501</v>
      </c>
      <c r="E1366" s="931" t="s">
        <v>369</v>
      </c>
      <c r="F1366" s="931">
        <v>1</v>
      </c>
      <c r="G1366" s="931" t="s">
        <v>171</v>
      </c>
      <c r="H1366" s="932">
        <v>103113.67</v>
      </c>
      <c r="I1366" s="932">
        <v>180448.92</v>
      </c>
      <c r="J1366" s="932">
        <v>133493.59</v>
      </c>
      <c r="K1366" s="932">
        <v>233613.79</v>
      </c>
      <c r="L1366" s="932">
        <v>159791.63</v>
      </c>
      <c r="M1366" s="932">
        <v>279635.36</v>
      </c>
      <c r="N1366" s="932">
        <v>190600.74</v>
      </c>
      <c r="O1366" s="932">
        <v>333551.3</v>
      </c>
      <c r="P1366" s="932">
        <v>224681.13</v>
      </c>
      <c r="Q1366" s="932">
        <v>393191.98</v>
      </c>
      <c r="R1366" s="932">
        <v>246318.18</v>
      </c>
      <c r="S1366" s="932">
        <v>431056.81</v>
      </c>
      <c r="T1366" s="932">
        <v>266637.71999999997</v>
      </c>
      <c r="U1366" s="932">
        <v>466616</v>
      </c>
    </row>
    <row r="1367" spans="1:21" ht="14.4">
      <c r="A1367" s="931">
        <v>7</v>
      </c>
      <c r="B1367" s="931" t="s">
        <v>358</v>
      </c>
      <c r="C1367" s="931" t="s">
        <v>373</v>
      </c>
      <c r="D1367" s="931" t="s">
        <v>501</v>
      </c>
      <c r="E1367" s="931" t="s">
        <v>369</v>
      </c>
      <c r="F1367" s="931">
        <v>2</v>
      </c>
      <c r="G1367" s="931" t="s">
        <v>21</v>
      </c>
      <c r="H1367" s="932">
        <v>88310.6</v>
      </c>
      <c r="I1367" s="932">
        <v>154543.54</v>
      </c>
      <c r="J1367" s="932">
        <v>115444.96</v>
      </c>
      <c r="K1367" s="932">
        <v>202028.68</v>
      </c>
      <c r="L1367" s="932">
        <v>140026.4</v>
      </c>
      <c r="M1367" s="932">
        <v>245046.2</v>
      </c>
      <c r="N1367" s="932">
        <v>171130.61</v>
      </c>
      <c r="O1367" s="932">
        <v>299478.57</v>
      </c>
      <c r="P1367" s="932">
        <v>203130.07</v>
      </c>
      <c r="Q1367" s="932">
        <v>355477.62</v>
      </c>
      <c r="R1367" s="932">
        <v>223502.25</v>
      </c>
      <c r="S1367" s="932">
        <v>391128.94</v>
      </c>
      <c r="T1367" s="932">
        <v>242584.99</v>
      </c>
      <c r="U1367" s="932">
        <v>424523.74</v>
      </c>
    </row>
    <row r="1368" spans="1:21" ht="14.4">
      <c r="A1368" s="931">
        <v>7</v>
      </c>
      <c r="B1368" s="931" t="s">
        <v>358</v>
      </c>
      <c r="C1368" s="931" t="s">
        <v>373</v>
      </c>
      <c r="D1368" s="931" t="s">
        <v>501</v>
      </c>
      <c r="E1368" s="931" t="s">
        <v>369</v>
      </c>
      <c r="F1368" s="931">
        <v>3</v>
      </c>
      <c r="G1368" s="931" t="s">
        <v>46</v>
      </c>
      <c r="H1368" s="932">
        <v>77237.41</v>
      </c>
      <c r="I1368" s="932">
        <v>135165.47</v>
      </c>
      <c r="J1368" s="932">
        <v>105359.4</v>
      </c>
      <c r="K1368" s="932">
        <v>184378.96</v>
      </c>
      <c r="L1368" s="932">
        <v>133272.9</v>
      </c>
      <c r="M1368" s="932">
        <v>233227.58</v>
      </c>
      <c r="N1368" s="932">
        <v>175516.04</v>
      </c>
      <c r="O1368" s="932">
        <v>307153.06</v>
      </c>
      <c r="P1368" s="932">
        <v>217470.49</v>
      </c>
      <c r="Q1368" s="932">
        <v>380573.35</v>
      </c>
      <c r="R1368" s="932">
        <v>245012.44</v>
      </c>
      <c r="S1368" s="932">
        <v>428771.77</v>
      </c>
      <c r="T1368" s="932">
        <v>272212.25</v>
      </c>
      <c r="U1368" s="932">
        <v>476371.43</v>
      </c>
    </row>
    <row r="1369" spans="1:21" ht="14.4">
      <c r="A1369" s="931">
        <v>7</v>
      </c>
      <c r="B1369" s="931" t="s">
        <v>358</v>
      </c>
      <c r="C1369" s="931" t="s">
        <v>373</v>
      </c>
      <c r="D1369" s="931" t="s">
        <v>501</v>
      </c>
      <c r="E1369" s="931" t="s">
        <v>369</v>
      </c>
      <c r="F1369" s="931">
        <v>4</v>
      </c>
      <c r="G1369" s="931" t="s">
        <v>23</v>
      </c>
      <c r="H1369" s="932">
        <v>87906.59</v>
      </c>
      <c r="I1369" s="932">
        <v>140650.54</v>
      </c>
      <c r="J1369" s="932">
        <v>123069.22</v>
      </c>
      <c r="K1369" s="932">
        <v>196910.75</v>
      </c>
      <c r="L1369" s="932">
        <v>158231.85</v>
      </c>
      <c r="M1369" s="932">
        <v>253170.97</v>
      </c>
      <c r="N1369" s="932">
        <v>210975.8</v>
      </c>
      <c r="O1369" s="932">
        <v>337561.29</v>
      </c>
      <c r="P1369" s="932">
        <v>263719.75</v>
      </c>
      <c r="Q1369" s="932">
        <v>421951.61</v>
      </c>
      <c r="R1369" s="932">
        <v>298882.39</v>
      </c>
      <c r="S1369" s="932">
        <v>478211.83</v>
      </c>
      <c r="T1369" s="932">
        <v>334045.02</v>
      </c>
      <c r="U1369" s="932">
        <v>534472.04</v>
      </c>
    </row>
    <row r="1370" spans="1:21" ht="14.4">
      <c r="A1370" s="931">
        <v>7</v>
      </c>
      <c r="B1370" s="931" t="s">
        <v>358</v>
      </c>
      <c r="C1370" s="931" t="s">
        <v>373</v>
      </c>
      <c r="D1370" s="931" t="s">
        <v>501</v>
      </c>
      <c r="E1370" s="931" t="s">
        <v>376</v>
      </c>
      <c r="F1370" s="931">
        <v>1</v>
      </c>
      <c r="G1370" s="931" t="s">
        <v>171</v>
      </c>
      <c r="H1370" s="932">
        <v>90881.76</v>
      </c>
      <c r="I1370" s="932">
        <v>159043.07</v>
      </c>
      <c r="J1370" s="932">
        <v>117505.32</v>
      </c>
      <c r="K1370" s="932">
        <v>205634.3</v>
      </c>
      <c r="L1370" s="932">
        <v>140550.39999999999</v>
      </c>
      <c r="M1370" s="932">
        <v>245963.2</v>
      </c>
      <c r="N1370" s="932">
        <v>167491.82999999999</v>
      </c>
      <c r="O1370" s="932">
        <v>293110.7</v>
      </c>
      <c r="P1370" s="932">
        <v>197292.3</v>
      </c>
      <c r="Q1370" s="932">
        <v>345261.52</v>
      </c>
      <c r="R1370" s="932">
        <v>216211.14</v>
      </c>
      <c r="S1370" s="932">
        <v>378369.5</v>
      </c>
      <c r="T1370" s="932">
        <v>233916.53</v>
      </c>
      <c r="U1370" s="932">
        <v>409353.93</v>
      </c>
    </row>
    <row r="1371" spans="1:21" ht="14.4">
      <c r="A1371" s="931">
        <v>7</v>
      </c>
      <c r="B1371" s="931" t="s">
        <v>358</v>
      </c>
      <c r="C1371" s="931" t="s">
        <v>373</v>
      </c>
      <c r="D1371" s="931" t="s">
        <v>501</v>
      </c>
      <c r="E1371" s="931" t="s">
        <v>376</v>
      </c>
      <c r="F1371" s="931">
        <v>2</v>
      </c>
      <c r="G1371" s="931" t="s">
        <v>21</v>
      </c>
      <c r="H1371" s="932">
        <v>78545.86</v>
      </c>
      <c r="I1371" s="932">
        <v>137455.26</v>
      </c>
      <c r="J1371" s="932">
        <v>102464.79</v>
      </c>
      <c r="K1371" s="932">
        <v>179313.38</v>
      </c>
      <c r="L1371" s="932">
        <v>124079.38</v>
      </c>
      <c r="M1371" s="932">
        <v>217138.91</v>
      </c>
      <c r="N1371" s="932">
        <v>151266.72</v>
      </c>
      <c r="O1371" s="932">
        <v>264716.76</v>
      </c>
      <c r="P1371" s="932">
        <v>179333.08</v>
      </c>
      <c r="Q1371" s="932">
        <v>313832.89</v>
      </c>
      <c r="R1371" s="932">
        <v>197197.87</v>
      </c>
      <c r="S1371" s="932">
        <v>345096.28</v>
      </c>
      <c r="T1371" s="932">
        <v>213872.59</v>
      </c>
      <c r="U1371" s="932">
        <v>374277.04</v>
      </c>
    </row>
    <row r="1372" spans="1:21" ht="14.4">
      <c r="A1372" s="931">
        <v>7</v>
      </c>
      <c r="B1372" s="931" t="s">
        <v>358</v>
      </c>
      <c r="C1372" s="931" t="s">
        <v>373</v>
      </c>
      <c r="D1372" s="931" t="s">
        <v>501</v>
      </c>
      <c r="E1372" s="931" t="s">
        <v>376</v>
      </c>
      <c r="F1372" s="931">
        <v>3</v>
      </c>
      <c r="G1372" s="931" t="s">
        <v>46</v>
      </c>
      <c r="H1372" s="932">
        <v>69283.19</v>
      </c>
      <c r="I1372" s="932">
        <v>121245.59</v>
      </c>
      <c r="J1372" s="932">
        <v>94685.66</v>
      </c>
      <c r="K1372" s="932">
        <v>165699.91</v>
      </c>
      <c r="L1372" s="932">
        <v>119914.39</v>
      </c>
      <c r="M1372" s="932">
        <v>209850.18</v>
      </c>
      <c r="N1372" s="932">
        <v>158068.21</v>
      </c>
      <c r="O1372" s="932">
        <v>276619.37</v>
      </c>
      <c r="P1372" s="932">
        <v>195981.46</v>
      </c>
      <c r="Q1372" s="932">
        <v>342967.56</v>
      </c>
      <c r="R1372" s="932">
        <v>220900.57</v>
      </c>
      <c r="S1372" s="932">
        <v>386575.99</v>
      </c>
      <c r="T1372" s="932">
        <v>245534.55</v>
      </c>
      <c r="U1372" s="932">
        <v>429685.46</v>
      </c>
    </row>
    <row r="1373" spans="1:21" ht="14.4">
      <c r="A1373" s="931">
        <v>7</v>
      </c>
      <c r="B1373" s="931" t="s">
        <v>358</v>
      </c>
      <c r="C1373" s="931" t="s">
        <v>373</v>
      </c>
      <c r="D1373" s="931" t="s">
        <v>501</v>
      </c>
      <c r="E1373" s="931" t="s">
        <v>376</v>
      </c>
      <c r="F1373" s="931">
        <v>4</v>
      </c>
      <c r="G1373" s="931" t="s">
        <v>23</v>
      </c>
      <c r="H1373" s="932">
        <v>77517.990000000005</v>
      </c>
      <c r="I1373" s="932">
        <v>124028.78</v>
      </c>
      <c r="J1373" s="932">
        <v>108525.18</v>
      </c>
      <c r="K1373" s="932">
        <v>173640.29</v>
      </c>
      <c r="L1373" s="932">
        <v>139532.37</v>
      </c>
      <c r="M1373" s="932">
        <v>223251.8</v>
      </c>
      <c r="N1373" s="932">
        <v>186043.16</v>
      </c>
      <c r="O1373" s="932">
        <v>297669.07</v>
      </c>
      <c r="P1373" s="932">
        <v>232553.96</v>
      </c>
      <c r="Q1373" s="932">
        <v>372086.33</v>
      </c>
      <c r="R1373" s="932">
        <v>263561.15000000002</v>
      </c>
      <c r="S1373" s="932">
        <v>421697.85</v>
      </c>
      <c r="T1373" s="932">
        <v>294568.34000000003</v>
      </c>
      <c r="U1373" s="932">
        <v>471309.36</v>
      </c>
    </row>
    <row r="1374" spans="1:21" ht="14.4">
      <c r="A1374" s="931">
        <v>7</v>
      </c>
      <c r="B1374" s="931" t="s">
        <v>358</v>
      </c>
      <c r="C1374" s="931" t="s">
        <v>373</v>
      </c>
      <c r="D1374" s="931" t="s">
        <v>501</v>
      </c>
      <c r="E1374" s="931" t="s">
        <v>277</v>
      </c>
      <c r="F1374" s="931">
        <v>1</v>
      </c>
      <c r="G1374" s="931" t="s">
        <v>171</v>
      </c>
      <c r="H1374" s="932">
        <v>93257.05</v>
      </c>
      <c r="I1374" s="932">
        <v>163199.82999999999</v>
      </c>
      <c r="J1374" s="932">
        <v>120860.06</v>
      </c>
      <c r="K1374" s="932">
        <v>211505.11</v>
      </c>
      <c r="L1374" s="932">
        <v>144755.39000000001</v>
      </c>
      <c r="M1374" s="932">
        <v>253321.94</v>
      </c>
      <c r="N1374" s="932">
        <v>172796.91</v>
      </c>
      <c r="O1374" s="932">
        <v>302394.59000000003</v>
      </c>
      <c r="P1374" s="932">
        <v>203817.16</v>
      </c>
      <c r="Q1374" s="932">
        <v>356680.02</v>
      </c>
      <c r="R1374" s="932">
        <v>223512.16</v>
      </c>
      <c r="S1374" s="932">
        <v>391146.28</v>
      </c>
      <c r="T1374" s="932">
        <v>242059.14</v>
      </c>
      <c r="U1374" s="932">
        <v>423603.49</v>
      </c>
    </row>
    <row r="1375" spans="1:21" ht="14.4">
      <c r="A1375" s="931">
        <v>7</v>
      </c>
      <c r="B1375" s="931" t="s">
        <v>358</v>
      </c>
      <c r="C1375" s="931" t="s">
        <v>373</v>
      </c>
      <c r="D1375" s="931" t="s">
        <v>501</v>
      </c>
      <c r="E1375" s="931" t="s">
        <v>277</v>
      </c>
      <c r="F1375" s="931">
        <v>2</v>
      </c>
      <c r="G1375" s="931" t="s">
        <v>21</v>
      </c>
      <c r="H1375" s="932">
        <v>79276.37</v>
      </c>
      <c r="I1375" s="932">
        <v>138733.64000000001</v>
      </c>
      <c r="J1375" s="932">
        <v>103814.13</v>
      </c>
      <c r="K1375" s="932">
        <v>181674.73</v>
      </c>
      <c r="L1375" s="932">
        <v>126088.23</v>
      </c>
      <c r="M1375" s="932">
        <v>220654.4</v>
      </c>
      <c r="N1375" s="932">
        <v>154408.45000000001</v>
      </c>
      <c r="O1375" s="932">
        <v>270214.78999999998</v>
      </c>
      <c r="P1375" s="932">
        <v>183463.37</v>
      </c>
      <c r="Q1375" s="932">
        <v>321060.90999999997</v>
      </c>
      <c r="R1375" s="932">
        <v>201963.79</v>
      </c>
      <c r="S1375" s="932">
        <v>353436.62</v>
      </c>
      <c r="T1375" s="932">
        <v>219342.68</v>
      </c>
      <c r="U1375" s="932">
        <v>383849.68</v>
      </c>
    </row>
    <row r="1376" spans="1:21" ht="14.4">
      <c r="A1376" s="931">
        <v>7</v>
      </c>
      <c r="B1376" s="931" t="s">
        <v>358</v>
      </c>
      <c r="C1376" s="931" t="s">
        <v>373</v>
      </c>
      <c r="D1376" s="931" t="s">
        <v>501</v>
      </c>
      <c r="E1376" s="931" t="s">
        <v>277</v>
      </c>
      <c r="F1376" s="931">
        <v>3</v>
      </c>
      <c r="G1376" s="931" t="s">
        <v>46</v>
      </c>
      <c r="H1376" s="932">
        <v>68847.539999999994</v>
      </c>
      <c r="I1376" s="932">
        <v>120483.19</v>
      </c>
      <c r="J1376" s="932">
        <v>93767.63</v>
      </c>
      <c r="K1376" s="932">
        <v>164093.35999999999</v>
      </c>
      <c r="L1376" s="932">
        <v>118490.82</v>
      </c>
      <c r="M1376" s="932">
        <v>207358.94</v>
      </c>
      <c r="N1376" s="932">
        <v>155927.76999999999</v>
      </c>
      <c r="O1376" s="932">
        <v>272873.59999999998</v>
      </c>
      <c r="P1376" s="932">
        <v>193092.07</v>
      </c>
      <c r="Q1376" s="932">
        <v>337911.12</v>
      </c>
      <c r="R1376" s="932">
        <v>217464.35</v>
      </c>
      <c r="S1376" s="932">
        <v>380562.62</v>
      </c>
      <c r="T1376" s="932">
        <v>241513.5</v>
      </c>
      <c r="U1376" s="932">
        <v>422648.62</v>
      </c>
    </row>
    <row r="1377" spans="1:21" ht="14.4">
      <c r="A1377" s="931">
        <v>7</v>
      </c>
      <c r="B1377" s="931" t="s">
        <v>358</v>
      </c>
      <c r="C1377" s="931" t="s">
        <v>373</v>
      </c>
      <c r="D1377" s="931" t="s">
        <v>501</v>
      </c>
      <c r="E1377" s="931" t="s">
        <v>277</v>
      </c>
      <c r="F1377" s="931">
        <v>4</v>
      </c>
      <c r="G1377" s="931" t="s">
        <v>23</v>
      </c>
      <c r="H1377" s="932">
        <v>79470.8</v>
      </c>
      <c r="I1377" s="932">
        <v>127153.28</v>
      </c>
      <c r="J1377" s="932">
        <v>111259.12</v>
      </c>
      <c r="K1377" s="932">
        <v>178014.6</v>
      </c>
      <c r="L1377" s="932">
        <v>143047.44</v>
      </c>
      <c r="M1377" s="932">
        <v>228875.91</v>
      </c>
      <c r="N1377" s="932">
        <v>190729.92</v>
      </c>
      <c r="O1377" s="932">
        <v>305167.88</v>
      </c>
      <c r="P1377" s="932">
        <v>238412.4</v>
      </c>
      <c r="Q1377" s="932">
        <v>381459.85</v>
      </c>
      <c r="R1377" s="932">
        <v>270200.71999999997</v>
      </c>
      <c r="S1377" s="932">
        <v>432321.16</v>
      </c>
      <c r="T1377" s="932">
        <v>301989.03999999998</v>
      </c>
      <c r="U1377" s="932">
        <v>483182.47</v>
      </c>
    </row>
    <row r="1378" spans="1:21" ht="14.4">
      <c r="A1378" s="931">
        <v>7</v>
      </c>
      <c r="B1378" s="931" t="s">
        <v>358</v>
      </c>
      <c r="C1378" s="931" t="s">
        <v>373</v>
      </c>
      <c r="D1378" s="931" t="s">
        <v>501</v>
      </c>
      <c r="E1378" s="931" t="s">
        <v>377</v>
      </c>
      <c r="F1378" s="931">
        <v>1</v>
      </c>
      <c r="G1378" s="931" t="s">
        <v>171</v>
      </c>
      <c r="H1378" s="932">
        <v>98689.19</v>
      </c>
      <c r="I1378" s="932">
        <v>172706.09</v>
      </c>
      <c r="J1378" s="932">
        <v>127784.19</v>
      </c>
      <c r="K1378" s="932">
        <v>223622.33</v>
      </c>
      <c r="L1378" s="932">
        <v>152970.10999999999</v>
      </c>
      <c r="M1378" s="932">
        <v>267697.7</v>
      </c>
      <c r="N1378" s="932">
        <v>182483.27</v>
      </c>
      <c r="O1378" s="932">
        <v>319345.71999999997</v>
      </c>
      <c r="P1378" s="932">
        <v>215130.29</v>
      </c>
      <c r="Q1378" s="932">
        <v>376478.01</v>
      </c>
      <c r="R1378" s="932">
        <v>235857.43</v>
      </c>
      <c r="S1378" s="932">
        <v>412750.51</v>
      </c>
      <c r="T1378" s="932">
        <v>255329.99</v>
      </c>
      <c r="U1378" s="932">
        <v>446827.48</v>
      </c>
    </row>
    <row r="1379" spans="1:21" ht="14.4">
      <c r="A1379" s="931">
        <v>7</v>
      </c>
      <c r="B1379" s="931" t="s">
        <v>358</v>
      </c>
      <c r="C1379" s="931" t="s">
        <v>373</v>
      </c>
      <c r="D1379" s="931" t="s">
        <v>501</v>
      </c>
      <c r="E1379" s="931" t="s">
        <v>377</v>
      </c>
      <c r="F1379" s="931">
        <v>2</v>
      </c>
      <c r="G1379" s="931" t="s">
        <v>21</v>
      </c>
      <c r="H1379" s="932">
        <v>84434.38</v>
      </c>
      <c r="I1379" s="932">
        <v>147760.17000000001</v>
      </c>
      <c r="J1379" s="932">
        <v>110404.03</v>
      </c>
      <c r="K1379" s="932">
        <v>193207.05</v>
      </c>
      <c r="L1379" s="932">
        <v>133936.93</v>
      </c>
      <c r="M1379" s="932">
        <v>234389.63</v>
      </c>
      <c r="N1379" s="932">
        <v>163734.25</v>
      </c>
      <c r="O1379" s="932">
        <v>286534.94</v>
      </c>
      <c r="P1379" s="932">
        <v>194377.42</v>
      </c>
      <c r="Q1379" s="932">
        <v>340160.48</v>
      </c>
      <c r="R1379" s="932">
        <v>213886.54</v>
      </c>
      <c r="S1379" s="932">
        <v>374301.45</v>
      </c>
      <c r="T1379" s="932">
        <v>232168.11</v>
      </c>
      <c r="U1379" s="932">
        <v>406294.19</v>
      </c>
    </row>
    <row r="1380" spans="1:21" ht="14.4">
      <c r="A1380" s="931">
        <v>7</v>
      </c>
      <c r="B1380" s="931" t="s">
        <v>358</v>
      </c>
      <c r="C1380" s="931" t="s">
        <v>373</v>
      </c>
      <c r="D1380" s="931" t="s">
        <v>501</v>
      </c>
      <c r="E1380" s="931" t="s">
        <v>377</v>
      </c>
      <c r="F1380" s="931">
        <v>3</v>
      </c>
      <c r="G1380" s="931" t="s">
        <v>46</v>
      </c>
      <c r="H1380" s="932">
        <v>73775.59</v>
      </c>
      <c r="I1380" s="932">
        <v>129107.29</v>
      </c>
      <c r="J1380" s="932">
        <v>100615.56</v>
      </c>
      <c r="K1380" s="932">
        <v>176077.23</v>
      </c>
      <c r="L1380" s="932">
        <v>127254.76</v>
      </c>
      <c r="M1380" s="932">
        <v>222695.83</v>
      </c>
      <c r="N1380" s="932">
        <v>167572.63</v>
      </c>
      <c r="O1380" s="932">
        <v>293252.09999999998</v>
      </c>
      <c r="P1380" s="932">
        <v>207612.51</v>
      </c>
      <c r="Q1380" s="932">
        <v>363321.89</v>
      </c>
      <c r="R1380" s="932">
        <v>233893.92</v>
      </c>
      <c r="S1380" s="932">
        <v>409314.36</v>
      </c>
      <c r="T1380" s="932">
        <v>259845.86</v>
      </c>
      <c r="U1380" s="932">
        <v>454730.25</v>
      </c>
    </row>
    <row r="1381" spans="1:21" ht="14.4">
      <c r="A1381" s="931">
        <v>7</v>
      </c>
      <c r="B1381" s="931" t="s">
        <v>358</v>
      </c>
      <c r="C1381" s="931" t="s">
        <v>373</v>
      </c>
      <c r="D1381" s="931" t="s">
        <v>501</v>
      </c>
      <c r="E1381" s="931" t="s">
        <v>377</v>
      </c>
      <c r="F1381" s="931">
        <v>4</v>
      </c>
      <c r="G1381" s="931" t="s">
        <v>23</v>
      </c>
      <c r="H1381" s="932">
        <v>84129.81</v>
      </c>
      <c r="I1381" s="932">
        <v>134607.70000000001</v>
      </c>
      <c r="J1381" s="932">
        <v>117781.74</v>
      </c>
      <c r="K1381" s="932">
        <v>188450.78</v>
      </c>
      <c r="L1381" s="932">
        <v>151433.66</v>
      </c>
      <c r="M1381" s="932">
        <v>242293.86</v>
      </c>
      <c r="N1381" s="932">
        <v>201911.55</v>
      </c>
      <c r="O1381" s="932">
        <v>323058.48</v>
      </c>
      <c r="P1381" s="932">
        <v>252389.44</v>
      </c>
      <c r="Q1381" s="932">
        <v>403823.1</v>
      </c>
      <c r="R1381" s="932">
        <v>286041.36</v>
      </c>
      <c r="S1381" s="932">
        <v>457666.18</v>
      </c>
      <c r="T1381" s="932">
        <v>319693.28999999998</v>
      </c>
      <c r="U1381" s="932">
        <v>511509.26</v>
      </c>
    </row>
    <row r="1382" spans="1:21" ht="14.4">
      <c r="A1382" s="931">
        <v>7</v>
      </c>
      <c r="B1382" s="931" t="s">
        <v>358</v>
      </c>
      <c r="C1382" s="931" t="s">
        <v>373</v>
      </c>
      <c r="D1382" s="931" t="s">
        <v>501</v>
      </c>
      <c r="E1382" s="931" t="s">
        <v>378</v>
      </c>
      <c r="F1382" s="931">
        <v>1</v>
      </c>
      <c r="G1382" s="931" t="s">
        <v>171</v>
      </c>
      <c r="H1382" s="932">
        <v>104582.85</v>
      </c>
      <c r="I1382" s="932">
        <v>183019.99</v>
      </c>
      <c r="J1382" s="932">
        <v>135409.19</v>
      </c>
      <c r="K1382" s="932">
        <v>236966.08</v>
      </c>
      <c r="L1382" s="932">
        <v>162093.79</v>
      </c>
      <c r="M1382" s="932">
        <v>283664.12</v>
      </c>
      <c r="N1382" s="932">
        <v>193360.79</v>
      </c>
      <c r="O1382" s="932">
        <v>338381.39</v>
      </c>
      <c r="P1382" s="932">
        <v>227947.85</v>
      </c>
      <c r="Q1382" s="932">
        <v>398908.73</v>
      </c>
      <c r="R1382" s="932">
        <v>249906.64</v>
      </c>
      <c r="S1382" s="932">
        <v>437336.63</v>
      </c>
      <c r="T1382" s="932">
        <v>270533.81</v>
      </c>
      <c r="U1382" s="932">
        <v>473434.17</v>
      </c>
    </row>
    <row r="1383" spans="1:21" ht="14.4">
      <c r="A1383" s="931">
        <v>7</v>
      </c>
      <c r="B1383" s="931" t="s">
        <v>358</v>
      </c>
      <c r="C1383" s="931" t="s">
        <v>373</v>
      </c>
      <c r="D1383" s="931" t="s">
        <v>501</v>
      </c>
      <c r="E1383" s="931" t="s">
        <v>378</v>
      </c>
      <c r="F1383" s="931">
        <v>2</v>
      </c>
      <c r="G1383" s="931" t="s">
        <v>21</v>
      </c>
      <c r="H1383" s="932">
        <v>89505.65</v>
      </c>
      <c r="I1383" s="932">
        <v>156634.88</v>
      </c>
      <c r="J1383" s="932">
        <v>117026.33</v>
      </c>
      <c r="K1383" s="932">
        <v>204796.07</v>
      </c>
      <c r="L1383" s="932">
        <v>141962.53</v>
      </c>
      <c r="M1383" s="932">
        <v>248434.43</v>
      </c>
      <c r="N1383" s="932">
        <v>173530.1</v>
      </c>
      <c r="O1383" s="932">
        <v>303677.68</v>
      </c>
      <c r="P1383" s="932">
        <v>205997.69</v>
      </c>
      <c r="Q1383" s="932">
        <v>360495.96</v>
      </c>
      <c r="R1383" s="932">
        <v>226668.2</v>
      </c>
      <c r="S1383" s="932">
        <v>396669.35</v>
      </c>
      <c r="T1383" s="932">
        <v>246035.66</v>
      </c>
      <c r="U1383" s="932">
        <v>430562.41</v>
      </c>
    </row>
    <row r="1384" spans="1:21" ht="14.4">
      <c r="A1384" s="931">
        <v>7</v>
      </c>
      <c r="B1384" s="931" t="s">
        <v>358</v>
      </c>
      <c r="C1384" s="931" t="s">
        <v>373</v>
      </c>
      <c r="D1384" s="931" t="s">
        <v>501</v>
      </c>
      <c r="E1384" s="931" t="s">
        <v>378</v>
      </c>
      <c r="F1384" s="931">
        <v>3</v>
      </c>
      <c r="G1384" s="931" t="s">
        <v>46</v>
      </c>
      <c r="H1384" s="932">
        <v>78230.509999999995</v>
      </c>
      <c r="I1384" s="932">
        <v>136903.4</v>
      </c>
      <c r="J1384" s="932">
        <v>106698.4</v>
      </c>
      <c r="K1384" s="932">
        <v>186722.2</v>
      </c>
      <c r="L1384" s="932">
        <v>134953.93</v>
      </c>
      <c r="M1384" s="932">
        <v>236169.37</v>
      </c>
      <c r="N1384" s="932">
        <v>177717.01</v>
      </c>
      <c r="O1384" s="932">
        <v>311004.77</v>
      </c>
      <c r="P1384" s="932">
        <v>220186.06</v>
      </c>
      <c r="Q1384" s="932">
        <v>385325.61</v>
      </c>
      <c r="R1384" s="932">
        <v>248063.17</v>
      </c>
      <c r="S1384" s="932">
        <v>434110.54</v>
      </c>
      <c r="T1384" s="932">
        <v>275591.78999999998</v>
      </c>
      <c r="U1384" s="932">
        <v>482285.63</v>
      </c>
    </row>
    <row r="1385" spans="1:21" ht="14.4">
      <c r="A1385" s="931">
        <v>7</v>
      </c>
      <c r="B1385" s="931" t="s">
        <v>358</v>
      </c>
      <c r="C1385" s="931" t="s">
        <v>373</v>
      </c>
      <c r="D1385" s="931" t="s">
        <v>501</v>
      </c>
      <c r="E1385" s="931" t="s">
        <v>378</v>
      </c>
      <c r="F1385" s="931">
        <v>4</v>
      </c>
      <c r="G1385" s="931" t="s">
        <v>23</v>
      </c>
      <c r="H1385" s="932">
        <v>89155.59</v>
      </c>
      <c r="I1385" s="932">
        <v>142648.95000000001</v>
      </c>
      <c r="J1385" s="932">
        <v>124817.83</v>
      </c>
      <c r="K1385" s="932">
        <v>199708.53</v>
      </c>
      <c r="L1385" s="932">
        <v>160480.07</v>
      </c>
      <c r="M1385" s="932">
        <v>256768.12</v>
      </c>
      <c r="N1385" s="932">
        <v>213973.43</v>
      </c>
      <c r="O1385" s="932">
        <v>342357.49</v>
      </c>
      <c r="P1385" s="932">
        <v>267466.78000000003</v>
      </c>
      <c r="Q1385" s="932">
        <v>427946.86</v>
      </c>
      <c r="R1385" s="932">
        <v>303129.02</v>
      </c>
      <c r="S1385" s="932">
        <v>485006.44</v>
      </c>
      <c r="T1385" s="932">
        <v>338791.26</v>
      </c>
      <c r="U1385" s="932">
        <v>542066.02</v>
      </c>
    </row>
    <row r="1386" spans="1:21" ht="14.4">
      <c r="A1386" s="931">
        <v>7</v>
      </c>
      <c r="B1386" s="931" t="s">
        <v>358</v>
      </c>
      <c r="C1386" s="931" t="s">
        <v>379</v>
      </c>
      <c r="D1386" s="931" t="s">
        <v>502</v>
      </c>
      <c r="E1386" s="931" t="s">
        <v>380</v>
      </c>
      <c r="F1386" s="931">
        <v>1</v>
      </c>
      <c r="G1386" s="931" t="s">
        <v>171</v>
      </c>
      <c r="H1386" s="932">
        <v>88379.520000000004</v>
      </c>
      <c r="I1386" s="932">
        <v>154664.16</v>
      </c>
      <c r="J1386" s="932">
        <v>114431.09</v>
      </c>
      <c r="K1386" s="932">
        <v>200254.41</v>
      </c>
      <c r="L1386" s="932">
        <v>136982.46</v>
      </c>
      <c r="M1386" s="932">
        <v>239719.3</v>
      </c>
      <c r="N1386" s="932">
        <v>163406.93</v>
      </c>
      <c r="O1386" s="932">
        <v>285962.12</v>
      </c>
      <c r="P1386" s="932">
        <v>192637.25</v>
      </c>
      <c r="Q1386" s="932">
        <v>337115.19</v>
      </c>
      <c r="R1386" s="932">
        <v>211195.15</v>
      </c>
      <c r="S1386" s="932">
        <v>369591.51</v>
      </c>
      <c r="T1386" s="932">
        <v>228628.16</v>
      </c>
      <c r="U1386" s="932">
        <v>400099.28</v>
      </c>
    </row>
    <row r="1387" spans="1:21" ht="14.4">
      <c r="A1387" s="931">
        <v>7</v>
      </c>
      <c r="B1387" s="931" t="s">
        <v>358</v>
      </c>
      <c r="C1387" s="931" t="s">
        <v>379</v>
      </c>
      <c r="D1387" s="931" t="s">
        <v>502</v>
      </c>
      <c r="E1387" s="931" t="s">
        <v>380</v>
      </c>
      <c r="F1387" s="931">
        <v>2</v>
      </c>
      <c r="G1387" s="931" t="s">
        <v>21</v>
      </c>
      <c r="H1387" s="932">
        <v>75632.429999999993</v>
      </c>
      <c r="I1387" s="932">
        <v>132356.75</v>
      </c>
      <c r="J1387" s="932">
        <v>98889.22</v>
      </c>
      <c r="K1387" s="932">
        <v>173056.13</v>
      </c>
      <c r="L1387" s="932">
        <v>119962.4</v>
      </c>
      <c r="M1387" s="932">
        <v>209934.2</v>
      </c>
      <c r="N1387" s="932">
        <v>146640.98000000001</v>
      </c>
      <c r="O1387" s="932">
        <v>256621.71</v>
      </c>
      <c r="P1387" s="932">
        <v>174079.39</v>
      </c>
      <c r="Q1387" s="932">
        <v>304638.93</v>
      </c>
      <c r="R1387" s="932">
        <v>191548.1</v>
      </c>
      <c r="S1387" s="932">
        <v>335209.18</v>
      </c>
      <c r="T1387" s="932">
        <v>207916.09</v>
      </c>
      <c r="U1387" s="932">
        <v>363853.17</v>
      </c>
    </row>
    <row r="1388" spans="1:21" ht="14.4">
      <c r="A1388" s="931">
        <v>7</v>
      </c>
      <c r="B1388" s="931" t="s">
        <v>358</v>
      </c>
      <c r="C1388" s="931" t="s">
        <v>379</v>
      </c>
      <c r="D1388" s="931" t="s">
        <v>502</v>
      </c>
      <c r="E1388" s="931" t="s">
        <v>380</v>
      </c>
      <c r="F1388" s="931">
        <v>3</v>
      </c>
      <c r="G1388" s="931" t="s">
        <v>46</v>
      </c>
      <c r="H1388" s="932">
        <v>66100.100000000006</v>
      </c>
      <c r="I1388" s="932">
        <v>115675.18</v>
      </c>
      <c r="J1388" s="932">
        <v>90152.31</v>
      </c>
      <c r="K1388" s="932">
        <v>157766.54</v>
      </c>
      <c r="L1388" s="932">
        <v>114024.98</v>
      </c>
      <c r="M1388" s="932">
        <v>199543.71</v>
      </c>
      <c r="N1388" s="932">
        <v>150155.07</v>
      </c>
      <c r="O1388" s="932">
        <v>262771.38</v>
      </c>
      <c r="P1388" s="932">
        <v>186036.58</v>
      </c>
      <c r="Q1388" s="932">
        <v>325564.02</v>
      </c>
      <c r="R1388" s="932">
        <v>209589.31</v>
      </c>
      <c r="S1388" s="932">
        <v>366781.29</v>
      </c>
      <c r="T1388" s="932">
        <v>232847.41</v>
      </c>
      <c r="U1388" s="932">
        <v>407482.96</v>
      </c>
    </row>
    <row r="1389" spans="1:21" ht="14.4">
      <c r="A1389" s="931">
        <v>7</v>
      </c>
      <c r="B1389" s="931" t="s">
        <v>358</v>
      </c>
      <c r="C1389" s="931" t="s">
        <v>379</v>
      </c>
      <c r="D1389" s="931" t="s">
        <v>502</v>
      </c>
      <c r="E1389" s="931" t="s">
        <v>380</v>
      </c>
      <c r="F1389" s="931">
        <v>4</v>
      </c>
      <c r="G1389" s="931" t="s">
        <v>23</v>
      </c>
      <c r="H1389" s="932">
        <v>75342.13</v>
      </c>
      <c r="I1389" s="932">
        <v>120547.41</v>
      </c>
      <c r="J1389" s="932">
        <v>105478.98</v>
      </c>
      <c r="K1389" s="932">
        <v>168766.37</v>
      </c>
      <c r="L1389" s="932">
        <v>135615.82999999999</v>
      </c>
      <c r="M1389" s="932">
        <v>216985.33</v>
      </c>
      <c r="N1389" s="932">
        <v>180821.11</v>
      </c>
      <c r="O1389" s="932">
        <v>289313.78000000003</v>
      </c>
      <c r="P1389" s="932">
        <v>226026.39</v>
      </c>
      <c r="Q1389" s="932">
        <v>361642.22</v>
      </c>
      <c r="R1389" s="932">
        <v>256163.24</v>
      </c>
      <c r="S1389" s="932">
        <v>409861.18</v>
      </c>
      <c r="T1389" s="932">
        <v>286300.09000000003</v>
      </c>
      <c r="U1389" s="932">
        <v>458080.15</v>
      </c>
    </row>
    <row r="1390" spans="1:21" ht="14.4">
      <c r="A1390" s="931">
        <v>7</v>
      </c>
      <c r="B1390" s="931" t="s">
        <v>358</v>
      </c>
      <c r="C1390" s="931" t="s">
        <v>379</v>
      </c>
      <c r="D1390" s="931" t="s">
        <v>502</v>
      </c>
      <c r="E1390" s="931" t="s">
        <v>381</v>
      </c>
      <c r="F1390" s="931">
        <v>1</v>
      </c>
      <c r="G1390" s="931" t="s">
        <v>171</v>
      </c>
      <c r="H1390" s="932">
        <v>88900.28</v>
      </c>
      <c r="I1390" s="932">
        <v>155575.49</v>
      </c>
      <c r="J1390" s="932">
        <v>115001.05</v>
      </c>
      <c r="K1390" s="932">
        <v>201251.85</v>
      </c>
      <c r="L1390" s="932">
        <v>137594.12</v>
      </c>
      <c r="M1390" s="932">
        <v>240789.71</v>
      </c>
      <c r="N1390" s="932">
        <v>164028.68</v>
      </c>
      <c r="O1390" s="932">
        <v>287050.19</v>
      </c>
      <c r="P1390" s="932">
        <v>193269.09</v>
      </c>
      <c r="Q1390" s="932">
        <v>338220.91</v>
      </c>
      <c r="R1390" s="932">
        <v>211832.75</v>
      </c>
      <c r="S1390" s="932">
        <v>370707.31</v>
      </c>
      <c r="T1390" s="932">
        <v>229229.16</v>
      </c>
      <c r="U1390" s="932">
        <v>401151.03</v>
      </c>
    </row>
    <row r="1391" spans="1:21" ht="14.4">
      <c r="A1391" s="931">
        <v>7</v>
      </c>
      <c r="B1391" s="931" t="s">
        <v>358</v>
      </c>
      <c r="C1391" s="931" t="s">
        <v>379</v>
      </c>
      <c r="D1391" s="931" t="s">
        <v>502</v>
      </c>
      <c r="E1391" s="931" t="s">
        <v>381</v>
      </c>
      <c r="F1391" s="931">
        <v>2</v>
      </c>
      <c r="G1391" s="931" t="s">
        <v>21</v>
      </c>
      <c r="H1391" s="932">
        <v>76564.38</v>
      </c>
      <c r="I1391" s="932">
        <v>133987.67000000001</v>
      </c>
      <c r="J1391" s="932">
        <v>99960.53</v>
      </c>
      <c r="K1391" s="932">
        <v>174930.93</v>
      </c>
      <c r="L1391" s="932">
        <v>121123.09</v>
      </c>
      <c r="M1391" s="932">
        <v>211965.42</v>
      </c>
      <c r="N1391" s="932">
        <v>147803.57</v>
      </c>
      <c r="O1391" s="932">
        <v>258656.25</v>
      </c>
      <c r="P1391" s="932">
        <v>175309.87</v>
      </c>
      <c r="Q1391" s="932">
        <v>306792.28000000003</v>
      </c>
      <c r="R1391" s="932">
        <v>192819.48</v>
      </c>
      <c r="S1391" s="932">
        <v>337434.08</v>
      </c>
      <c r="T1391" s="932">
        <v>209185.22</v>
      </c>
      <c r="U1391" s="932">
        <v>366074.14</v>
      </c>
    </row>
    <row r="1392" spans="1:21" ht="14.4">
      <c r="A1392" s="931">
        <v>7</v>
      </c>
      <c r="B1392" s="931" t="s">
        <v>358</v>
      </c>
      <c r="C1392" s="931" t="s">
        <v>379</v>
      </c>
      <c r="D1392" s="931" t="s">
        <v>502</v>
      </c>
      <c r="E1392" s="931" t="s">
        <v>381</v>
      </c>
      <c r="F1392" s="931">
        <v>3</v>
      </c>
      <c r="G1392" s="931" t="s">
        <v>46</v>
      </c>
      <c r="H1392" s="932">
        <v>67315.72</v>
      </c>
      <c r="I1392" s="932">
        <v>117802.51</v>
      </c>
      <c r="J1392" s="932">
        <v>91931.199999999997</v>
      </c>
      <c r="K1392" s="932">
        <v>160879.6</v>
      </c>
      <c r="L1392" s="932">
        <v>116372.94</v>
      </c>
      <c r="M1392" s="932">
        <v>203652.64</v>
      </c>
      <c r="N1392" s="932">
        <v>153346.28</v>
      </c>
      <c r="O1392" s="932">
        <v>268355.98</v>
      </c>
      <c r="P1392" s="932">
        <v>190079.04</v>
      </c>
      <c r="Q1392" s="932">
        <v>332638.33</v>
      </c>
      <c r="R1392" s="932">
        <v>214211.16</v>
      </c>
      <c r="S1392" s="932">
        <v>374869.52</v>
      </c>
      <c r="T1392" s="932">
        <v>238058.15</v>
      </c>
      <c r="U1392" s="932">
        <v>416601.76</v>
      </c>
    </row>
    <row r="1393" spans="1:21" ht="14.4">
      <c r="A1393" s="931">
        <v>7</v>
      </c>
      <c r="B1393" s="931" t="s">
        <v>358</v>
      </c>
      <c r="C1393" s="931" t="s">
        <v>379</v>
      </c>
      <c r="D1393" s="931" t="s">
        <v>502</v>
      </c>
      <c r="E1393" s="931" t="s">
        <v>381</v>
      </c>
      <c r="F1393" s="931">
        <v>4</v>
      </c>
      <c r="G1393" s="931" t="s">
        <v>23</v>
      </c>
      <c r="H1393" s="932">
        <v>75812.990000000005</v>
      </c>
      <c r="I1393" s="932">
        <v>121300.78</v>
      </c>
      <c r="J1393" s="932">
        <v>106138.18</v>
      </c>
      <c r="K1393" s="932">
        <v>169821.09</v>
      </c>
      <c r="L1393" s="932">
        <v>136463.38</v>
      </c>
      <c r="M1393" s="932">
        <v>218341.41</v>
      </c>
      <c r="N1393" s="932">
        <v>181951.17</v>
      </c>
      <c r="O1393" s="932">
        <v>291121.87</v>
      </c>
      <c r="P1393" s="932">
        <v>227438.96</v>
      </c>
      <c r="Q1393" s="932">
        <v>363902.34</v>
      </c>
      <c r="R1393" s="932">
        <v>257764.16</v>
      </c>
      <c r="S1393" s="932">
        <v>412422.65</v>
      </c>
      <c r="T1393" s="932">
        <v>288089.34999999998</v>
      </c>
      <c r="U1393" s="932">
        <v>460942.97</v>
      </c>
    </row>
    <row r="1394" spans="1:21" ht="14.4">
      <c r="A1394" s="931">
        <v>7</v>
      </c>
      <c r="B1394" s="931" t="s">
        <v>358</v>
      </c>
      <c r="C1394" s="931" t="s">
        <v>379</v>
      </c>
      <c r="D1394" s="931" t="s">
        <v>502</v>
      </c>
      <c r="E1394" s="931" t="s">
        <v>214</v>
      </c>
      <c r="F1394" s="931">
        <v>1</v>
      </c>
      <c r="G1394" s="931" t="s">
        <v>171</v>
      </c>
      <c r="H1394" s="932">
        <v>90830.98</v>
      </c>
      <c r="I1394" s="932">
        <v>158954.21</v>
      </c>
      <c r="J1394" s="932">
        <v>117617.52</v>
      </c>
      <c r="K1394" s="932">
        <v>205830.67</v>
      </c>
      <c r="L1394" s="932">
        <v>140805.22</v>
      </c>
      <c r="M1394" s="932">
        <v>246409.13</v>
      </c>
      <c r="N1394" s="932">
        <v>167979.9</v>
      </c>
      <c r="O1394" s="932">
        <v>293964.82</v>
      </c>
      <c r="P1394" s="932">
        <v>198040.22</v>
      </c>
      <c r="Q1394" s="932">
        <v>346570.38</v>
      </c>
      <c r="R1394" s="932">
        <v>217125.15</v>
      </c>
      <c r="S1394" s="932">
        <v>379969.01</v>
      </c>
      <c r="T1394" s="932">
        <v>235058.22</v>
      </c>
      <c r="U1394" s="932">
        <v>411351.89</v>
      </c>
    </row>
    <row r="1395" spans="1:21" ht="14.4">
      <c r="A1395" s="931">
        <v>7</v>
      </c>
      <c r="B1395" s="931" t="s">
        <v>358</v>
      </c>
      <c r="C1395" s="931" t="s">
        <v>379</v>
      </c>
      <c r="D1395" s="931" t="s">
        <v>502</v>
      </c>
      <c r="E1395" s="931" t="s">
        <v>214</v>
      </c>
      <c r="F1395" s="931">
        <v>2</v>
      </c>
      <c r="G1395" s="931" t="s">
        <v>21</v>
      </c>
      <c r="H1395" s="932">
        <v>77672.69</v>
      </c>
      <c r="I1395" s="932">
        <v>135927.21</v>
      </c>
      <c r="J1395" s="932">
        <v>101574.3</v>
      </c>
      <c r="K1395" s="932">
        <v>177755.02</v>
      </c>
      <c r="L1395" s="932">
        <v>123236.13</v>
      </c>
      <c r="M1395" s="932">
        <v>215663.22</v>
      </c>
      <c r="N1395" s="932">
        <v>150673.10999999999</v>
      </c>
      <c r="O1395" s="932">
        <v>263677.95</v>
      </c>
      <c r="P1395" s="932">
        <v>178883.72</v>
      </c>
      <c r="Q1395" s="932">
        <v>313046.51</v>
      </c>
      <c r="R1395" s="932">
        <v>196844.33</v>
      </c>
      <c r="S1395" s="932">
        <v>344477.57</v>
      </c>
      <c r="T1395" s="932">
        <v>213678.02</v>
      </c>
      <c r="U1395" s="932">
        <v>373936.54</v>
      </c>
    </row>
    <row r="1396" spans="1:21" ht="14.4">
      <c r="A1396" s="931">
        <v>7</v>
      </c>
      <c r="B1396" s="931" t="s">
        <v>358</v>
      </c>
      <c r="C1396" s="931" t="s">
        <v>379</v>
      </c>
      <c r="D1396" s="931" t="s">
        <v>502</v>
      </c>
      <c r="E1396" s="931" t="s">
        <v>214</v>
      </c>
      <c r="F1396" s="931">
        <v>3</v>
      </c>
      <c r="G1396" s="931" t="s">
        <v>46</v>
      </c>
      <c r="H1396" s="932">
        <v>67835.69</v>
      </c>
      <c r="I1396" s="932">
        <v>118712.46</v>
      </c>
      <c r="J1396" s="932">
        <v>92505.11</v>
      </c>
      <c r="K1396" s="932">
        <v>161883.94</v>
      </c>
      <c r="L1396" s="932">
        <v>116989.19</v>
      </c>
      <c r="M1396" s="932">
        <v>204731.09</v>
      </c>
      <c r="N1396" s="932">
        <v>154046.78</v>
      </c>
      <c r="O1396" s="932">
        <v>269581.86</v>
      </c>
      <c r="P1396" s="932">
        <v>190847.75</v>
      </c>
      <c r="Q1396" s="932">
        <v>333983.56</v>
      </c>
      <c r="R1396" s="932">
        <v>215001.57</v>
      </c>
      <c r="S1396" s="932">
        <v>376252.75</v>
      </c>
      <c r="T1396" s="932">
        <v>238851.27</v>
      </c>
      <c r="U1396" s="932">
        <v>417989.72</v>
      </c>
    </row>
    <row r="1397" spans="1:21" ht="14.4">
      <c r="A1397" s="931">
        <v>7</v>
      </c>
      <c r="B1397" s="931" t="s">
        <v>358</v>
      </c>
      <c r="C1397" s="931" t="s">
        <v>379</v>
      </c>
      <c r="D1397" s="931" t="s">
        <v>502</v>
      </c>
      <c r="E1397" s="931" t="s">
        <v>214</v>
      </c>
      <c r="F1397" s="931">
        <v>4</v>
      </c>
      <c r="G1397" s="931" t="s">
        <v>23</v>
      </c>
      <c r="H1397" s="932">
        <v>77428.77</v>
      </c>
      <c r="I1397" s="932">
        <v>123886.03</v>
      </c>
      <c r="J1397" s="932">
        <v>108400.27</v>
      </c>
      <c r="K1397" s="932">
        <v>173440.44</v>
      </c>
      <c r="L1397" s="932">
        <v>139371.78</v>
      </c>
      <c r="M1397" s="932">
        <v>222994.85</v>
      </c>
      <c r="N1397" s="932">
        <v>185829.04</v>
      </c>
      <c r="O1397" s="932">
        <v>297326.46999999997</v>
      </c>
      <c r="P1397" s="932">
        <v>232286.3</v>
      </c>
      <c r="Q1397" s="932">
        <v>371658.09</v>
      </c>
      <c r="R1397" s="932">
        <v>263257.81</v>
      </c>
      <c r="S1397" s="932">
        <v>421212.5</v>
      </c>
      <c r="T1397" s="932">
        <v>294229.32</v>
      </c>
      <c r="U1397" s="932">
        <v>470766.91</v>
      </c>
    </row>
    <row r="1398" spans="1:21" ht="14.4">
      <c r="A1398" s="931">
        <v>7</v>
      </c>
      <c r="B1398" s="931" t="s">
        <v>358</v>
      </c>
      <c r="C1398" s="931" t="s">
        <v>379</v>
      </c>
      <c r="D1398" s="931" t="s">
        <v>502</v>
      </c>
      <c r="E1398" s="931" t="s">
        <v>382</v>
      </c>
      <c r="F1398" s="931">
        <v>1</v>
      </c>
      <c r="G1398" s="931" t="s">
        <v>171</v>
      </c>
      <c r="H1398" s="932">
        <v>89848.7</v>
      </c>
      <c r="I1398" s="932">
        <v>157235.23000000001</v>
      </c>
      <c r="J1398" s="932">
        <v>116346.69</v>
      </c>
      <c r="K1398" s="932">
        <v>203606.71</v>
      </c>
      <c r="L1398" s="932">
        <v>139284.60999999999</v>
      </c>
      <c r="M1398" s="932">
        <v>243748.07</v>
      </c>
      <c r="N1398" s="932">
        <v>166166.98000000001</v>
      </c>
      <c r="O1398" s="932">
        <v>290792.21000000002</v>
      </c>
      <c r="P1398" s="932">
        <v>195903.96</v>
      </c>
      <c r="Q1398" s="932">
        <v>342831.93</v>
      </c>
      <c r="R1398" s="932">
        <v>214783.62</v>
      </c>
      <c r="S1398" s="932">
        <v>375871.33</v>
      </c>
      <c r="T1398" s="932">
        <v>232524.26</v>
      </c>
      <c r="U1398" s="932">
        <v>406917.45</v>
      </c>
    </row>
    <row r="1399" spans="1:21" ht="14.4">
      <c r="A1399" s="931">
        <v>7</v>
      </c>
      <c r="B1399" s="931" t="s">
        <v>358</v>
      </c>
      <c r="C1399" s="931" t="s">
        <v>379</v>
      </c>
      <c r="D1399" s="931" t="s">
        <v>502</v>
      </c>
      <c r="E1399" s="931" t="s">
        <v>382</v>
      </c>
      <c r="F1399" s="931">
        <v>2</v>
      </c>
      <c r="G1399" s="931" t="s">
        <v>21</v>
      </c>
      <c r="H1399" s="932">
        <v>76827.48</v>
      </c>
      <c r="I1399" s="932">
        <v>134448.09</v>
      </c>
      <c r="J1399" s="932">
        <v>100470.58</v>
      </c>
      <c r="K1399" s="932">
        <v>175823.52</v>
      </c>
      <c r="L1399" s="932">
        <v>121898.53</v>
      </c>
      <c r="M1399" s="932">
        <v>213322.42</v>
      </c>
      <c r="N1399" s="932">
        <v>149040.47</v>
      </c>
      <c r="O1399" s="932">
        <v>260820.83</v>
      </c>
      <c r="P1399" s="932">
        <v>176947.01</v>
      </c>
      <c r="Q1399" s="932">
        <v>309657.27</v>
      </c>
      <c r="R1399" s="932">
        <v>194714.05</v>
      </c>
      <c r="S1399" s="932">
        <v>340749.59</v>
      </c>
      <c r="T1399" s="932">
        <v>211366.77</v>
      </c>
      <c r="U1399" s="932">
        <v>369891.84000000003</v>
      </c>
    </row>
    <row r="1400" spans="1:21" ht="14.4">
      <c r="A1400" s="931">
        <v>7</v>
      </c>
      <c r="B1400" s="931" t="s">
        <v>358</v>
      </c>
      <c r="C1400" s="931" t="s">
        <v>379</v>
      </c>
      <c r="D1400" s="931" t="s">
        <v>502</v>
      </c>
      <c r="E1400" s="931" t="s">
        <v>382</v>
      </c>
      <c r="F1400" s="931">
        <v>3</v>
      </c>
      <c r="G1400" s="931" t="s">
        <v>46</v>
      </c>
      <c r="H1400" s="932">
        <v>67093.210000000006</v>
      </c>
      <c r="I1400" s="932">
        <v>117413.11</v>
      </c>
      <c r="J1400" s="932">
        <v>91491.3</v>
      </c>
      <c r="K1400" s="932">
        <v>160109.78</v>
      </c>
      <c r="L1400" s="932">
        <v>115706</v>
      </c>
      <c r="M1400" s="932">
        <v>202485.5</v>
      </c>
      <c r="N1400" s="932">
        <v>152356.04999999999</v>
      </c>
      <c r="O1400" s="932">
        <v>266623.08</v>
      </c>
      <c r="P1400" s="932">
        <v>188752.16</v>
      </c>
      <c r="Q1400" s="932">
        <v>330316.28000000003</v>
      </c>
      <c r="R1400" s="932">
        <v>212640.03</v>
      </c>
      <c r="S1400" s="932">
        <v>372120.06</v>
      </c>
      <c r="T1400" s="932">
        <v>236226.95</v>
      </c>
      <c r="U1400" s="932">
        <v>413397.16</v>
      </c>
    </row>
    <row r="1401" spans="1:21" ht="14.4">
      <c r="A1401" s="931">
        <v>7</v>
      </c>
      <c r="B1401" s="931" t="s">
        <v>358</v>
      </c>
      <c r="C1401" s="931" t="s">
        <v>379</v>
      </c>
      <c r="D1401" s="931" t="s">
        <v>502</v>
      </c>
      <c r="E1401" s="931" t="s">
        <v>382</v>
      </c>
      <c r="F1401" s="931">
        <v>4</v>
      </c>
      <c r="G1401" s="931" t="s">
        <v>23</v>
      </c>
      <c r="H1401" s="932">
        <v>76591.14</v>
      </c>
      <c r="I1401" s="932">
        <v>122545.82</v>
      </c>
      <c r="J1401" s="932">
        <v>107227.59</v>
      </c>
      <c r="K1401" s="932">
        <v>171564.15</v>
      </c>
      <c r="L1401" s="932">
        <v>137864.04999999999</v>
      </c>
      <c r="M1401" s="932">
        <v>220582.48</v>
      </c>
      <c r="N1401" s="932">
        <v>183818.73</v>
      </c>
      <c r="O1401" s="932">
        <v>294109.96999999997</v>
      </c>
      <c r="P1401" s="932">
        <v>229773.41</v>
      </c>
      <c r="Q1401" s="932">
        <v>367637.47</v>
      </c>
      <c r="R1401" s="932">
        <v>260409.87</v>
      </c>
      <c r="S1401" s="932">
        <v>416655.8</v>
      </c>
      <c r="T1401" s="932">
        <v>291046.32</v>
      </c>
      <c r="U1401" s="932">
        <v>465674.13</v>
      </c>
    </row>
    <row r="1402" spans="1:21" ht="14.4">
      <c r="A1402" s="931">
        <v>7</v>
      </c>
      <c r="B1402" s="931" t="s">
        <v>358</v>
      </c>
      <c r="C1402" s="931" t="s">
        <v>379</v>
      </c>
      <c r="D1402" s="931" t="s">
        <v>502</v>
      </c>
      <c r="E1402" s="931" t="s">
        <v>383</v>
      </c>
      <c r="F1402" s="931">
        <v>1</v>
      </c>
      <c r="G1402" s="931" t="s">
        <v>171</v>
      </c>
      <c r="H1402" s="932">
        <v>89865.63</v>
      </c>
      <c r="I1402" s="932">
        <v>157264.85</v>
      </c>
      <c r="J1402" s="932">
        <v>116309.29</v>
      </c>
      <c r="K1402" s="932">
        <v>203541.26</v>
      </c>
      <c r="L1402" s="932">
        <v>139199.67000000001</v>
      </c>
      <c r="M1402" s="932">
        <v>243599.42</v>
      </c>
      <c r="N1402" s="932">
        <v>166004.29</v>
      </c>
      <c r="O1402" s="932">
        <v>290507.5</v>
      </c>
      <c r="P1402" s="932">
        <v>195654.66</v>
      </c>
      <c r="Q1402" s="932">
        <v>342395.65</v>
      </c>
      <c r="R1402" s="932">
        <v>214478.95</v>
      </c>
      <c r="S1402" s="932">
        <v>375338.16</v>
      </c>
      <c r="T1402" s="932">
        <v>232143.69</v>
      </c>
      <c r="U1402" s="932">
        <v>406251.46</v>
      </c>
    </row>
    <row r="1403" spans="1:21" ht="14.4">
      <c r="A1403" s="931">
        <v>7</v>
      </c>
      <c r="B1403" s="931" t="s">
        <v>358</v>
      </c>
      <c r="C1403" s="931" t="s">
        <v>379</v>
      </c>
      <c r="D1403" s="931" t="s">
        <v>502</v>
      </c>
      <c r="E1403" s="931" t="s">
        <v>383</v>
      </c>
      <c r="F1403" s="931">
        <v>2</v>
      </c>
      <c r="G1403" s="931" t="s">
        <v>21</v>
      </c>
      <c r="H1403" s="932">
        <v>77118.539999999994</v>
      </c>
      <c r="I1403" s="932">
        <v>134957.44</v>
      </c>
      <c r="J1403" s="932">
        <v>100767.41</v>
      </c>
      <c r="K1403" s="932">
        <v>176342.97</v>
      </c>
      <c r="L1403" s="932">
        <v>122179.61</v>
      </c>
      <c r="M1403" s="932">
        <v>213814.32</v>
      </c>
      <c r="N1403" s="932">
        <v>149238.34</v>
      </c>
      <c r="O1403" s="932">
        <v>261167.1</v>
      </c>
      <c r="P1403" s="932">
        <v>177096.8</v>
      </c>
      <c r="Q1403" s="932">
        <v>309919.39</v>
      </c>
      <c r="R1403" s="932">
        <v>194831.9</v>
      </c>
      <c r="S1403" s="932">
        <v>340955.83</v>
      </c>
      <c r="T1403" s="932">
        <v>211431.62</v>
      </c>
      <c r="U1403" s="932">
        <v>370005.34</v>
      </c>
    </row>
    <row r="1404" spans="1:21" ht="14.4">
      <c r="A1404" s="931">
        <v>7</v>
      </c>
      <c r="B1404" s="931" t="s">
        <v>358</v>
      </c>
      <c r="C1404" s="931" t="s">
        <v>379</v>
      </c>
      <c r="D1404" s="931" t="s">
        <v>502</v>
      </c>
      <c r="E1404" s="931" t="s">
        <v>383</v>
      </c>
      <c r="F1404" s="931">
        <v>3</v>
      </c>
      <c r="G1404" s="931" t="s">
        <v>46</v>
      </c>
      <c r="H1404" s="932">
        <v>67575.710000000006</v>
      </c>
      <c r="I1404" s="932">
        <v>118257.49</v>
      </c>
      <c r="J1404" s="932">
        <v>92218.15</v>
      </c>
      <c r="K1404" s="932">
        <v>161381.76999999999</v>
      </c>
      <c r="L1404" s="932">
        <v>116681.06</v>
      </c>
      <c r="M1404" s="932">
        <v>204191.86</v>
      </c>
      <c r="N1404" s="932">
        <v>153696.51999999999</v>
      </c>
      <c r="O1404" s="932">
        <v>268968.92</v>
      </c>
      <c r="P1404" s="932">
        <v>190463.39</v>
      </c>
      <c r="Q1404" s="932">
        <v>333310.94</v>
      </c>
      <c r="R1404" s="932">
        <v>214606.36</v>
      </c>
      <c r="S1404" s="932">
        <v>375561.13</v>
      </c>
      <c r="T1404" s="932">
        <v>238454.71</v>
      </c>
      <c r="U1404" s="932">
        <v>417295.73</v>
      </c>
    </row>
    <row r="1405" spans="1:21" ht="14.4">
      <c r="A1405" s="931">
        <v>7</v>
      </c>
      <c r="B1405" s="931" t="s">
        <v>358</v>
      </c>
      <c r="C1405" s="931" t="s">
        <v>379</v>
      </c>
      <c r="D1405" s="931" t="s">
        <v>502</v>
      </c>
      <c r="E1405" s="931" t="s">
        <v>383</v>
      </c>
      <c r="F1405" s="931">
        <v>4</v>
      </c>
      <c r="G1405" s="931" t="s">
        <v>23</v>
      </c>
      <c r="H1405" s="932">
        <v>76620.88</v>
      </c>
      <c r="I1405" s="932">
        <v>122593.41</v>
      </c>
      <c r="J1405" s="932">
        <v>107269.23</v>
      </c>
      <c r="K1405" s="932">
        <v>171630.77</v>
      </c>
      <c r="L1405" s="932">
        <v>137917.57999999999</v>
      </c>
      <c r="M1405" s="932">
        <v>220668.13</v>
      </c>
      <c r="N1405" s="932">
        <v>183890.11</v>
      </c>
      <c r="O1405" s="932">
        <v>294224.17</v>
      </c>
      <c r="P1405" s="932">
        <v>229862.63</v>
      </c>
      <c r="Q1405" s="932">
        <v>367780.22</v>
      </c>
      <c r="R1405" s="932">
        <v>260510.98</v>
      </c>
      <c r="S1405" s="932">
        <v>416817.58</v>
      </c>
      <c r="T1405" s="932">
        <v>291159.33</v>
      </c>
      <c r="U1405" s="932">
        <v>465854.94</v>
      </c>
    </row>
    <row r="1406" spans="1:21" ht="14.4">
      <c r="A1406" s="931">
        <v>8</v>
      </c>
      <c r="B1406" s="931" t="s">
        <v>384</v>
      </c>
      <c r="C1406" s="931" t="s">
        <v>385</v>
      </c>
      <c r="D1406" s="931" t="s">
        <v>1126</v>
      </c>
      <c r="E1406" s="931" t="s">
        <v>1127</v>
      </c>
      <c r="F1406" s="931">
        <v>1</v>
      </c>
      <c r="G1406" s="931" t="s">
        <v>171</v>
      </c>
      <c r="H1406" s="932">
        <v>91334.81</v>
      </c>
      <c r="I1406" s="932">
        <v>159835.92000000001</v>
      </c>
      <c r="J1406" s="932">
        <v>118224.89</v>
      </c>
      <c r="K1406" s="932">
        <v>206893.56</v>
      </c>
      <c r="L1406" s="932">
        <v>141501.82</v>
      </c>
      <c r="M1406" s="932">
        <v>247628.19</v>
      </c>
      <c r="N1406" s="932">
        <v>168764.34</v>
      </c>
      <c r="O1406" s="932">
        <v>295337.59999999998</v>
      </c>
      <c r="P1406" s="932">
        <v>198921.37</v>
      </c>
      <c r="Q1406" s="932">
        <v>348112.4</v>
      </c>
      <c r="R1406" s="932">
        <v>218067.42</v>
      </c>
      <c r="S1406" s="932">
        <v>381617.99</v>
      </c>
      <c r="T1406" s="932">
        <v>236039.79</v>
      </c>
      <c r="U1406" s="932">
        <v>413069.63</v>
      </c>
    </row>
    <row r="1407" spans="1:21" ht="14.4">
      <c r="A1407" s="931">
        <v>8</v>
      </c>
      <c r="B1407" s="931" t="s">
        <v>384</v>
      </c>
      <c r="C1407" s="931" t="s">
        <v>385</v>
      </c>
      <c r="D1407" s="931" t="s">
        <v>1126</v>
      </c>
      <c r="E1407" s="931" t="s">
        <v>1127</v>
      </c>
      <c r="F1407" s="931">
        <v>2</v>
      </c>
      <c r="G1407" s="931" t="s">
        <v>21</v>
      </c>
      <c r="H1407" s="932">
        <v>78313.59</v>
      </c>
      <c r="I1407" s="932">
        <v>137048.78</v>
      </c>
      <c r="J1407" s="932">
        <v>102348.78</v>
      </c>
      <c r="K1407" s="932">
        <v>179110.37</v>
      </c>
      <c r="L1407" s="932">
        <v>124115.74</v>
      </c>
      <c r="M1407" s="932">
        <v>217202.55</v>
      </c>
      <c r="N1407" s="932">
        <v>151637.84</v>
      </c>
      <c r="O1407" s="932">
        <v>265366.21999999997</v>
      </c>
      <c r="P1407" s="932">
        <v>179964.42</v>
      </c>
      <c r="Q1407" s="932">
        <v>314937.74</v>
      </c>
      <c r="R1407" s="932">
        <v>197997.86</v>
      </c>
      <c r="S1407" s="932">
        <v>346496.25</v>
      </c>
      <c r="T1407" s="932">
        <v>214882.3</v>
      </c>
      <c r="U1407" s="932">
        <v>376044.03</v>
      </c>
    </row>
    <row r="1408" spans="1:21" ht="14.4">
      <c r="A1408" s="931">
        <v>8</v>
      </c>
      <c r="B1408" s="931" t="s">
        <v>384</v>
      </c>
      <c r="C1408" s="931" t="s">
        <v>385</v>
      </c>
      <c r="D1408" s="931" t="s">
        <v>1126</v>
      </c>
      <c r="E1408" s="931" t="s">
        <v>1127</v>
      </c>
      <c r="F1408" s="931">
        <v>3</v>
      </c>
      <c r="G1408" s="931" t="s">
        <v>46</v>
      </c>
      <c r="H1408" s="932">
        <v>68568.81</v>
      </c>
      <c r="I1408" s="932">
        <v>119995.42</v>
      </c>
      <c r="J1408" s="932">
        <v>93557.15</v>
      </c>
      <c r="K1408" s="932">
        <v>163725.01999999999</v>
      </c>
      <c r="L1408" s="932">
        <v>118362.09</v>
      </c>
      <c r="M1408" s="932">
        <v>207133.67</v>
      </c>
      <c r="N1408" s="932">
        <v>155897.51</v>
      </c>
      <c r="O1408" s="932">
        <v>272820.64</v>
      </c>
      <c r="P1408" s="932">
        <v>193178.98</v>
      </c>
      <c r="Q1408" s="932">
        <v>338063.22</v>
      </c>
      <c r="R1408" s="932">
        <v>217657.1</v>
      </c>
      <c r="S1408" s="932">
        <v>380899.93</v>
      </c>
      <c r="T1408" s="932">
        <v>241834.26</v>
      </c>
      <c r="U1408" s="932">
        <v>423209.95</v>
      </c>
    </row>
    <row r="1409" spans="1:21" ht="14.4">
      <c r="A1409" s="931">
        <v>8</v>
      </c>
      <c r="B1409" s="931" t="s">
        <v>384</v>
      </c>
      <c r="C1409" s="931" t="s">
        <v>385</v>
      </c>
      <c r="D1409" s="931" t="s">
        <v>1126</v>
      </c>
      <c r="E1409" s="931" t="s">
        <v>1127</v>
      </c>
      <c r="F1409" s="931">
        <v>4</v>
      </c>
      <c r="G1409" s="931" t="s">
        <v>23</v>
      </c>
      <c r="H1409" s="932">
        <v>77869.89</v>
      </c>
      <c r="I1409" s="932">
        <v>124591.82</v>
      </c>
      <c r="J1409" s="932">
        <v>109017.85</v>
      </c>
      <c r="K1409" s="932">
        <v>174428.55</v>
      </c>
      <c r="L1409" s="932">
        <v>140165.79999999999</v>
      </c>
      <c r="M1409" s="932">
        <v>224265.28</v>
      </c>
      <c r="N1409" s="932">
        <v>186887.73</v>
      </c>
      <c r="O1409" s="932">
        <v>299020.38</v>
      </c>
      <c r="P1409" s="932">
        <v>233609.67</v>
      </c>
      <c r="Q1409" s="932">
        <v>373775.47</v>
      </c>
      <c r="R1409" s="932">
        <v>264757.62</v>
      </c>
      <c r="S1409" s="932">
        <v>423612.2</v>
      </c>
      <c r="T1409" s="932">
        <v>295905.58</v>
      </c>
      <c r="U1409" s="932">
        <v>473448.93</v>
      </c>
    </row>
    <row r="1410" spans="1:21" ht="14.4">
      <c r="A1410" s="931">
        <v>8</v>
      </c>
      <c r="B1410" s="931" t="s">
        <v>384</v>
      </c>
      <c r="C1410" s="931" t="s">
        <v>385</v>
      </c>
      <c r="D1410" s="931" t="s">
        <v>1126</v>
      </c>
      <c r="E1410" s="931" t="s">
        <v>1128</v>
      </c>
      <c r="F1410" s="931">
        <v>1</v>
      </c>
      <c r="G1410" s="931" t="s">
        <v>171</v>
      </c>
      <c r="H1410" s="932">
        <v>89344.87</v>
      </c>
      <c r="I1410" s="932">
        <v>156353.51999999999</v>
      </c>
      <c r="J1410" s="932">
        <v>115739.33</v>
      </c>
      <c r="K1410" s="932">
        <v>202543.82</v>
      </c>
      <c r="L1410" s="932">
        <v>138588.01</v>
      </c>
      <c r="M1410" s="932">
        <v>242529.01</v>
      </c>
      <c r="N1410" s="932">
        <v>165382.54</v>
      </c>
      <c r="O1410" s="932">
        <v>289419.44</v>
      </c>
      <c r="P1410" s="932">
        <v>195022.81</v>
      </c>
      <c r="Q1410" s="932">
        <v>341289.93</v>
      </c>
      <c r="R1410" s="932">
        <v>213841.35</v>
      </c>
      <c r="S1410" s="932">
        <v>374222.37</v>
      </c>
      <c r="T1410" s="932">
        <v>231542.69</v>
      </c>
      <c r="U1410" s="932">
        <v>405199.71</v>
      </c>
    </row>
    <row r="1411" spans="1:21" ht="14.4">
      <c r="A1411" s="931">
        <v>8</v>
      </c>
      <c r="B1411" s="931" t="s">
        <v>384</v>
      </c>
      <c r="C1411" s="931" t="s">
        <v>385</v>
      </c>
      <c r="D1411" s="931" t="s">
        <v>1126</v>
      </c>
      <c r="E1411" s="931" t="s">
        <v>1128</v>
      </c>
      <c r="F1411" s="931">
        <v>2</v>
      </c>
      <c r="G1411" s="931" t="s">
        <v>21</v>
      </c>
      <c r="H1411" s="932">
        <v>76186.58</v>
      </c>
      <c r="I1411" s="932">
        <v>133326.51999999999</v>
      </c>
      <c r="J1411" s="932">
        <v>99696.1</v>
      </c>
      <c r="K1411" s="932">
        <v>174468.18</v>
      </c>
      <c r="L1411" s="932">
        <v>121018.91</v>
      </c>
      <c r="M1411" s="932">
        <v>211783.1</v>
      </c>
      <c r="N1411" s="932">
        <v>148075.75</v>
      </c>
      <c r="O1411" s="932">
        <v>259132.57</v>
      </c>
      <c r="P1411" s="932">
        <v>175866.32</v>
      </c>
      <c r="Q1411" s="932">
        <v>307766.05</v>
      </c>
      <c r="R1411" s="932">
        <v>193560.53</v>
      </c>
      <c r="S1411" s="932">
        <v>338730.93</v>
      </c>
      <c r="T1411" s="932">
        <v>210162.5</v>
      </c>
      <c r="U1411" s="932">
        <v>367784.37</v>
      </c>
    </row>
    <row r="1412" spans="1:21" ht="14.4">
      <c r="A1412" s="931">
        <v>8</v>
      </c>
      <c r="B1412" s="931" t="s">
        <v>384</v>
      </c>
      <c r="C1412" s="931" t="s">
        <v>385</v>
      </c>
      <c r="D1412" s="931" t="s">
        <v>1126</v>
      </c>
      <c r="E1412" s="931" t="s">
        <v>1128</v>
      </c>
      <c r="F1412" s="931">
        <v>3</v>
      </c>
      <c r="G1412" s="931" t="s">
        <v>46</v>
      </c>
      <c r="H1412" s="932">
        <v>66360.09</v>
      </c>
      <c r="I1412" s="932">
        <v>116130.15</v>
      </c>
      <c r="J1412" s="932">
        <v>90439.26</v>
      </c>
      <c r="K1412" s="932">
        <v>158268.71</v>
      </c>
      <c r="L1412" s="932">
        <v>114333.11</v>
      </c>
      <c r="M1412" s="932">
        <v>200082.94</v>
      </c>
      <c r="N1412" s="932">
        <v>150505.32999999999</v>
      </c>
      <c r="O1412" s="932">
        <v>263384.32000000001</v>
      </c>
      <c r="P1412" s="932">
        <v>186420.94</v>
      </c>
      <c r="Q1412" s="932">
        <v>326236.64</v>
      </c>
      <c r="R1412" s="932">
        <v>209984.52</v>
      </c>
      <c r="S1412" s="932">
        <v>367472.91</v>
      </c>
      <c r="T1412" s="932">
        <v>233243.97</v>
      </c>
      <c r="U1412" s="932">
        <v>408176.95</v>
      </c>
    </row>
    <row r="1413" spans="1:21" ht="14.4">
      <c r="A1413" s="931">
        <v>8</v>
      </c>
      <c r="B1413" s="931" t="s">
        <v>384</v>
      </c>
      <c r="C1413" s="931" t="s">
        <v>385</v>
      </c>
      <c r="D1413" s="931" t="s">
        <v>1126</v>
      </c>
      <c r="E1413" s="931" t="s">
        <v>1128</v>
      </c>
      <c r="F1413" s="931">
        <v>4</v>
      </c>
      <c r="G1413" s="931" t="s">
        <v>23</v>
      </c>
      <c r="H1413" s="932">
        <v>76150.02</v>
      </c>
      <c r="I1413" s="932">
        <v>121840.03</v>
      </c>
      <c r="J1413" s="932">
        <v>106610.03</v>
      </c>
      <c r="K1413" s="932">
        <v>170576.04</v>
      </c>
      <c r="L1413" s="932">
        <v>137070.03</v>
      </c>
      <c r="M1413" s="932">
        <v>219312.06</v>
      </c>
      <c r="N1413" s="932">
        <v>182760.05</v>
      </c>
      <c r="O1413" s="932">
        <v>292416.08</v>
      </c>
      <c r="P1413" s="932">
        <v>228450.06</v>
      </c>
      <c r="Q1413" s="932">
        <v>365520.1</v>
      </c>
      <c r="R1413" s="932">
        <v>258910.06</v>
      </c>
      <c r="S1413" s="932">
        <v>414256.11</v>
      </c>
      <c r="T1413" s="932">
        <v>289370.07</v>
      </c>
      <c r="U1413" s="932">
        <v>462992.12</v>
      </c>
    </row>
    <row r="1414" spans="1:21" ht="14.4">
      <c r="A1414" s="931">
        <v>8</v>
      </c>
      <c r="B1414" s="931" t="s">
        <v>384</v>
      </c>
      <c r="C1414" s="931" t="s">
        <v>385</v>
      </c>
      <c r="D1414" s="931" t="s">
        <v>1126</v>
      </c>
      <c r="E1414" s="931" t="s">
        <v>386</v>
      </c>
      <c r="F1414" s="931">
        <v>1</v>
      </c>
      <c r="G1414" s="931" t="s">
        <v>171</v>
      </c>
      <c r="H1414" s="932">
        <v>90830.98</v>
      </c>
      <c r="I1414" s="932">
        <v>158954.21</v>
      </c>
      <c r="J1414" s="932">
        <v>117617.52</v>
      </c>
      <c r="K1414" s="932">
        <v>205830.67</v>
      </c>
      <c r="L1414" s="932">
        <v>140805.22</v>
      </c>
      <c r="M1414" s="932">
        <v>246409.13</v>
      </c>
      <c r="N1414" s="932">
        <v>167979.9</v>
      </c>
      <c r="O1414" s="932">
        <v>293964.82</v>
      </c>
      <c r="P1414" s="932">
        <v>198040.22</v>
      </c>
      <c r="Q1414" s="932">
        <v>346570.38</v>
      </c>
      <c r="R1414" s="932">
        <v>217125.15</v>
      </c>
      <c r="S1414" s="932">
        <v>379969.01</v>
      </c>
      <c r="T1414" s="932">
        <v>235058.22</v>
      </c>
      <c r="U1414" s="932">
        <v>411351.89</v>
      </c>
    </row>
    <row r="1415" spans="1:21" ht="14.4">
      <c r="A1415" s="931">
        <v>8</v>
      </c>
      <c r="B1415" s="931" t="s">
        <v>384</v>
      </c>
      <c r="C1415" s="931" t="s">
        <v>385</v>
      </c>
      <c r="D1415" s="931" t="s">
        <v>1126</v>
      </c>
      <c r="E1415" s="931" t="s">
        <v>386</v>
      </c>
      <c r="F1415" s="931">
        <v>2</v>
      </c>
      <c r="G1415" s="931" t="s">
        <v>21</v>
      </c>
      <c r="H1415" s="932">
        <v>77672.69</v>
      </c>
      <c r="I1415" s="932">
        <v>135927.21</v>
      </c>
      <c r="J1415" s="932">
        <v>101574.3</v>
      </c>
      <c r="K1415" s="932">
        <v>177755.02</v>
      </c>
      <c r="L1415" s="932">
        <v>123236.13</v>
      </c>
      <c r="M1415" s="932">
        <v>215663.22</v>
      </c>
      <c r="N1415" s="932">
        <v>150673.10999999999</v>
      </c>
      <c r="O1415" s="932">
        <v>263677.95</v>
      </c>
      <c r="P1415" s="932">
        <v>178883.72</v>
      </c>
      <c r="Q1415" s="932">
        <v>313046.51</v>
      </c>
      <c r="R1415" s="932">
        <v>196844.33</v>
      </c>
      <c r="S1415" s="932">
        <v>344477.57</v>
      </c>
      <c r="T1415" s="932">
        <v>213678.02</v>
      </c>
      <c r="U1415" s="932">
        <v>373936.54</v>
      </c>
    </row>
    <row r="1416" spans="1:21" ht="14.4">
      <c r="A1416" s="931">
        <v>8</v>
      </c>
      <c r="B1416" s="931" t="s">
        <v>384</v>
      </c>
      <c r="C1416" s="931" t="s">
        <v>385</v>
      </c>
      <c r="D1416" s="931" t="s">
        <v>1126</v>
      </c>
      <c r="E1416" s="931" t="s">
        <v>386</v>
      </c>
      <c r="F1416" s="931">
        <v>3</v>
      </c>
      <c r="G1416" s="931" t="s">
        <v>46</v>
      </c>
      <c r="H1416" s="932">
        <v>67835.69</v>
      </c>
      <c r="I1416" s="932">
        <v>118712.46</v>
      </c>
      <c r="J1416" s="932">
        <v>92505.11</v>
      </c>
      <c r="K1416" s="932">
        <v>161883.94</v>
      </c>
      <c r="L1416" s="932">
        <v>116989.19</v>
      </c>
      <c r="M1416" s="932">
        <v>204731.09</v>
      </c>
      <c r="N1416" s="932">
        <v>154046.78</v>
      </c>
      <c r="O1416" s="932">
        <v>269581.86</v>
      </c>
      <c r="P1416" s="932">
        <v>190847.75</v>
      </c>
      <c r="Q1416" s="932">
        <v>333983.56</v>
      </c>
      <c r="R1416" s="932">
        <v>215001.57</v>
      </c>
      <c r="S1416" s="932">
        <v>376252.75</v>
      </c>
      <c r="T1416" s="932">
        <v>238851.27</v>
      </c>
      <c r="U1416" s="932">
        <v>417989.72</v>
      </c>
    </row>
    <row r="1417" spans="1:21" ht="14.4">
      <c r="A1417" s="931">
        <v>8</v>
      </c>
      <c r="B1417" s="931" t="s">
        <v>384</v>
      </c>
      <c r="C1417" s="931" t="s">
        <v>385</v>
      </c>
      <c r="D1417" s="931" t="s">
        <v>1126</v>
      </c>
      <c r="E1417" s="931" t="s">
        <v>386</v>
      </c>
      <c r="F1417" s="931">
        <v>4</v>
      </c>
      <c r="G1417" s="931" t="s">
        <v>23</v>
      </c>
      <c r="H1417" s="932">
        <v>77428.77</v>
      </c>
      <c r="I1417" s="932">
        <v>123886.03</v>
      </c>
      <c r="J1417" s="932">
        <v>108400.27</v>
      </c>
      <c r="K1417" s="932">
        <v>173440.44</v>
      </c>
      <c r="L1417" s="932">
        <v>139371.78</v>
      </c>
      <c r="M1417" s="932">
        <v>222994.85</v>
      </c>
      <c r="N1417" s="932">
        <v>185829.04</v>
      </c>
      <c r="O1417" s="932">
        <v>297326.46999999997</v>
      </c>
      <c r="P1417" s="932">
        <v>232286.3</v>
      </c>
      <c r="Q1417" s="932">
        <v>371658.09</v>
      </c>
      <c r="R1417" s="932">
        <v>263257.81</v>
      </c>
      <c r="S1417" s="932">
        <v>421212.5</v>
      </c>
      <c r="T1417" s="932">
        <v>294229.32</v>
      </c>
      <c r="U1417" s="932">
        <v>470766.91</v>
      </c>
    </row>
    <row r="1418" spans="1:21" ht="14.4">
      <c r="A1418" s="931">
        <v>8</v>
      </c>
      <c r="B1418" s="931" t="s">
        <v>384</v>
      </c>
      <c r="C1418" s="931" t="s">
        <v>385</v>
      </c>
      <c r="D1418" s="931" t="s">
        <v>1126</v>
      </c>
      <c r="E1418" s="931" t="s">
        <v>1129</v>
      </c>
      <c r="F1418" s="931">
        <v>1</v>
      </c>
      <c r="G1418" s="931" t="s">
        <v>171</v>
      </c>
      <c r="H1418" s="932">
        <v>86918.8</v>
      </c>
      <c r="I1418" s="932">
        <v>152107.89000000001</v>
      </c>
      <c r="J1418" s="932">
        <v>112496.79</v>
      </c>
      <c r="K1418" s="932">
        <v>196869.38</v>
      </c>
      <c r="L1418" s="932">
        <v>134637.82999999999</v>
      </c>
      <c r="M1418" s="932">
        <v>235616.21</v>
      </c>
      <c r="N1418" s="932">
        <v>160565.51999999999</v>
      </c>
      <c r="O1418" s="932">
        <v>280989.67</v>
      </c>
      <c r="P1418" s="932">
        <v>189245.88</v>
      </c>
      <c r="Q1418" s="932">
        <v>331180.28999999998</v>
      </c>
      <c r="R1418" s="932">
        <v>207454.34</v>
      </c>
      <c r="S1418" s="932">
        <v>363045.1</v>
      </c>
      <c r="T1418" s="932">
        <v>224541.78</v>
      </c>
      <c r="U1418" s="932">
        <v>392948.11</v>
      </c>
    </row>
    <row r="1419" spans="1:21" ht="14.4">
      <c r="A1419" s="931">
        <v>8</v>
      </c>
      <c r="B1419" s="931" t="s">
        <v>384</v>
      </c>
      <c r="C1419" s="931" t="s">
        <v>385</v>
      </c>
      <c r="D1419" s="931" t="s">
        <v>1126</v>
      </c>
      <c r="E1419" s="931" t="s">
        <v>1129</v>
      </c>
      <c r="F1419" s="931">
        <v>2</v>
      </c>
      <c r="G1419" s="931" t="s">
        <v>21</v>
      </c>
      <c r="H1419" s="932">
        <v>74582.899999999994</v>
      </c>
      <c r="I1419" s="932">
        <v>130520.08</v>
      </c>
      <c r="J1419" s="932">
        <v>97456.26</v>
      </c>
      <c r="K1419" s="932">
        <v>170548.46</v>
      </c>
      <c r="L1419" s="932">
        <v>118166.81</v>
      </c>
      <c r="M1419" s="932">
        <v>206791.92</v>
      </c>
      <c r="N1419" s="932">
        <v>144340.42000000001</v>
      </c>
      <c r="O1419" s="932">
        <v>252595.73</v>
      </c>
      <c r="P1419" s="932">
        <v>171286.66</v>
      </c>
      <c r="Q1419" s="932">
        <v>299751.65999999997</v>
      </c>
      <c r="R1419" s="932">
        <v>188441.07</v>
      </c>
      <c r="S1419" s="932">
        <v>329771.88</v>
      </c>
      <c r="T1419" s="932">
        <v>204497.84</v>
      </c>
      <c r="U1419" s="932">
        <v>357871.23</v>
      </c>
    </row>
    <row r="1420" spans="1:21" ht="14.4">
      <c r="A1420" s="931">
        <v>8</v>
      </c>
      <c r="B1420" s="931" t="s">
        <v>384</v>
      </c>
      <c r="C1420" s="931" t="s">
        <v>385</v>
      </c>
      <c r="D1420" s="931" t="s">
        <v>1126</v>
      </c>
      <c r="E1420" s="931" t="s">
        <v>1129</v>
      </c>
      <c r="F1420" s="931">
        <v>3</v>
      </c>
      <c r="G1420" s="931" t="s">
        <v>46</v>
      </c>
      <c r="H1420" s="932">
        <v>65348.25</v>
      </c>
      <c r="I1420" s="932">
        <v>114359.43</v>
      </c>
      <c r="J1420" s="932">
        <v>89176.73</v>
      </c>
      <c r="K1420" s="932">
        <v>156059.29</v>
      </c>
      <c r="L1420" s="932">
        <v>112831.48</v>
      </c>
      <c r="M1420" s="932">
        <v>197455.09</v>
      </c>
      <c r="N1420" s="932">
        <v>148624.32999999999</v>
      </c>
      <c r="O1420" s="932">
        <v>260092.58</v>
      </c>
      <c r="P1420" s="932">
        <v>184176.62</v>
      </c>
      <c r="Q1420" s="932">
        <v>322309.08</v>
      </c>
      <c r="R1420" s="932">
        <v>207521.74</v>
      </c>
      <c r="S1420" s="932">
        <v>363163.04</v>
      </c>
      <c r="T1420" s="932">
        <v>230581.74</v>
      </c>
      <c r="U1420" s="932">
        <v>403518.05</v>
      </c>
    </row>
    <row r="1421" spans="1:21" ht="14.4">
      <c r="A1421" s="931">
        <v>8</v>
      </c>
      <c r="B1421" s="931" t="s">
        <v>384</v>
      </c>
      <c r="C1421" s="931" t="s">
        <v>385</v>
      </c>
      <c r="D1421" s="931" t="s">
        <v>1126</v>
      </c>
      <c r="E1421" s="931" t="s">
        <v>1129</v>
      </c>
      <c r="F1421" s="931">
        <v>4</v>
      </c>
      <c r="G1421" s="931" t="s">
        <v>23</v>
      </c>
      <c r="H1421" s="932">
        <v>74107.990000000005</v>
      </c>
      <c r="I1421" s="932">
        <v>118572.78</v>
      </c>
      <c r="J1421" s="932">
        <v>103751.18</v>
      </c>
      <c r="K1421" s="932">
        <v>166001.89000000001</v>
      </c>
      <c r="L1421" s="932">
        <v>133394.37</v>
      </c>
      <c r="M1421" s="932">
        <v>213431</v>
      </c>
      <c r="N1421" s="932">
        <v>177859.17</v>
      </c>
      <c r="O1421" s="932">
        <v>284574.67</v>
      </c>
      <c r="P1421" s="932">
        <v>222323.96</v>
      </c>
      <c r="Q1421" s="932">
        <v>355718.34</v>
      </c>
      <c r="R1421" s="932">
        <v>251967.15</v>
      </c>
      <c r="S1421" s="932">
        <v>403147.45</v>
      </c>
      <c r="T1421" s="932">
        <v>281610.34999999998</v>
      </c>
      <c r="U1421" s="932">
        <v>450576.56</v>
      </c>
    </row>
    <row r="1422" spans="1:21" ht="14.4">
      <c r="A1422" s="931">
        <v>8</v>
      </c>
      <c r="B1422" s="931" t="s">
        <v>384</v>
      </c>
      <c r="C1422" s="931" t="s">
        <v>385</v>
      </c>
      <c r="D1422" s="931" t="s">
        <v>1126</v>
      </c>
      <c r="E1422" s="931" t="s">
        <v>1130</v>
      </c>
      <c r="F1422" s="931">
        <v>1</v>
      </c>
      <c r="G1422" s="931" t="s">
        <v>171</v>
      </c>
      <c r="H1422" s="932">
        <v>91804.79</v>
      </c>
      <c r="I1422" s="932">
        <v>160658.39000000001</v>
      </c>
      <c r="J1422" s="932">
        <v>118907.06</v>
      </c>
      <c r="K1422" s="932">
        <v>208087.36</v>
      </c>
      <c r="L1422" s="932">
        <v>142368.29999999999</v>
      </c>
      <c r="M1422" s="932">
        <v>249144.53</v>
      </c>
      <c r="N1422" s="932">
        <v>169874.17</v>
      </c>
      <c r="O1422" s="932">
        <v>297279.78999999998</v>
      </c>
      <c r="P1422" s="932">
        <v>200301.14</v>
      </c>
      <c r="Q1422" s="932">
        <v>350526.99</v>
      </c>
      <c r="R1422" s="932">
        <v>219619.02</v>
      </c>
      <c r="S1422" s="932">
        <v>384333.29</v>
      </c>
      <c r="T1422" s="932">
        <v>237782.48</v>
      </c>
      <c r="U1422" s="932">
        <v>416119.34</v>
      </c>
    </row>
    <row r="1423" spans="1:21" ht="14.4">
      <c r="A1423" s="931">
        <v>8</v>
      </c>
      <c r="B1423" s="931" t="s">
        <v>384</v>
      </c>
      <c r="C1423" s="931" t="s">
        <v>385</v>
      </c>
      <c r="D1423" s="931" t="s">
        <v>1126</v>
      </c>
      <c r="E1423" s="931" t="s">
        <v>1130</v>
      </c>
      <c r="F1423" s="931">
        <v>2</v>
      </c>
      <c r="G1423" s="931" t="s">
        <v>21</v>
      </c>
      <c r="H1423" s="932">
        <v>78372.37</v>
      </c>
      <c r="I1423" s="932">
        <v>137151.65</v>
      </c>
      <c r="J1423" s="932">
        <v>102529.60000000001</v>
      </c>
      <c r="K1423" s="932">
        <v>179426.8</v>
      </c>
      <c r="L1423" s="932">
        <v>124433.19</v>
      </c>
      <c r="M1423" s="932">
        <v>217758.07999999999</v>
      </c>
      <c r="N1423" s="932">
        <v>152206.82</v>
      </c>
      <c r="O1423" s="932">
        <v>266361.94</v>
      </c>
      <c r="P1423" s="932">
        <v>180745.54</v>
      </c>
      <c r="Q1423" s="932">
        <v>316304.7</v>
      </c>
      <c r="R1423" s="932">
        <v>198915.68</v>
      </c>
      <c r="S1423" s="932">
        <v>348102.45</v>
      </c>
      <c r="T1423" s="932">
        <v>215956.86</v>
      </c>
      <c r="U1423" s="932">
        <v>377924.51</v>
      </c>
    </row>
    <row r="1424" spans="1:21" ht="14.4">
      <c r="A1424" s="931">
        <v>8</v>
      </c>
      <c r="B1424" s="931" t="s">
        <v>384</v>
      </c>
      <c r="C1424" s="931" t="s">
        <v>385</v>
      </c>
      <c r="D1424" s="931" t="s">
        <v>1126</v>
      </c>
      <c r="E1424" s="931" t="s">
        <v>1130</v>
      </c>
      <c r="F1424" s="931">
        <v>3</v>
      </c>
      <c r="G1424" s="931" t="s">
        <v>46</v>
      </c>
      <c r="H1424" s="932">
        <v>68336.929999999993</v>
      </c>
      <c r="I1424" s="932">
        <v>119589.63</v>
      </c>
      <c r="J1424" s="932">
        <v>93155.49</v>
      </c>
      <c r="K1424" s="932">
        <v>163022.10999999999</v>
      </c>
      <c r="L1424" s="932">
        <v>117784.86</v>
      </c>
      <c r="M1424" s="932">
        <v>206123.5</v>
      </c>
      <c r="N1424" s="932">
        <v>155067.26999999999</v>
      </c>
      <c r="O1424" s="932">
        <v>271367.71999999997</v>
      </c>
      <c r="P1424" s="932">
        <v>192087.73</v>
      </c>
      <c r="Q1424" s="932">
        <v>336153.52</v>
      </c>
      <c r="R1424" s="932">
        <v>216379.95</v>
      </c>
      <c r="S1424" s="932">
        <v>378664.92</v>
      </c>
      <c r="T1424" s="932">
        <v>240361.71</v>
      </c>
      <c r="U1424" s="932">
        <v>420633</v>
      </c>
    </row>
    <row r="1425" spans="1:21" ht="14.4">
      <c r="A1425" s="931">
        <v>8</v>
      </c>
      <c r="B1425" s="931" t="s">
        <v>384</v>
      </c>
      <c r="C1425" s="931" t="s">
        <v>385</v>
      </c>
      <c r="D1425" s="931" t="s">
        <v>1126</v>
      </c>
      <c r="E1425" s="931" t="s">
        <v>1130</v>
      </c>
      <c r="F1425" s="931">
        <v>4</v>
      </c>
      <c r="G1425" s="931" t="s">
        <v>23</v>
      </c>
      <c r="H1425" s="932">
        <v>78251.53</v>
      </c>
      <c r="I1425" s="932">
        <v>125202.45</v>
      </c>
      <c r="J1425" s="932">
        <v>109552.14</v>
      </c>
      <c r="K1425" s="932">
        <v>175283.43</v>
      </c>
      <c r="L1425" s="932">
        <v>140852.75</v>
      </c>
      <c r="M1425" s="932">
        <v>225364.41</v>
      </c>
      <c r="N1425" s="932">
        <v>187803.67</v>
      </c>
      <c r="O1425" s="932">
        <v>300485.88</v>
      </c>
      <c r="P1425" s="932">
        <v>234754.59</v>
      </c>
      <c r="Q1425" s="932">
        <v>375607.35</v>
      </c>
      <c r="R1425" s="932">
        <v>266055.2</v>
      </c>
      <c r="S1425" s="932">
        <v>425688.33</v>
      </c>
      <c r="T1425" s="932">
        <v>297355.81</v>
      </c>
      <c r="U1425" s="932">
        <v>475769.31</v>
      </c>
    </row>
    <row r="1426" spans="1:21" ht="14.4">
      <c r="A1426" s="931">
        <v>8</v>
      </c>
      <c r="B1426" s="931" t="s">
        <v>384</v>
      </c>
      <c r="C1426" s="931" t="s">
        <v>385</v>
      </c>
      <c r="D1426" s="931" t="s">
        <v>1126</v>
      </c>
      <c r="E1426" s="931" t="s">
        <v>387</v>
      </c>
      <c r="F1426" s="931">
        <v>1</v>
      </c>
      <c r="G1426" s="931" t="s">
        <v>171</v>
      </c>
      <c r="H1426" s="932">
        <v>92317.09</v>
      </c>
      <c r="I1426" s="932">
        <v>161554.9</v>
      </c>
      <c r="J1426" s="932">
        <v>119495.72</v>
      </c>
      <c r="K1426" s="932">
        <v>209117.52</v>
      </c>
      <c r="L1426" s="932">
        <v>143022.43</v>
      </c>
      <c r="M1426" s="932">
        <v>250289.26</v>
      </c>
      <c r="N1426" s="932">
        <v>170577.26</v>
      </c>
      <c r="O1426" s="932">
        <v>298510.21000000002</v>
      </c>
      <c r="P1426" s="932">
        <v>201057.63</v>
      </c>
      <c r="Q1426" s="932">
        <v>351850.85</v>
      </c>
      <c r="R1426" s="932">
        <v>220408.95</v>
      </c>
      <c r="S1426" s="932">
        <v>385715.67</v>
      </c>
      <c r="T1426" s="932">
        <v>238573.76</v>
      </c>
      <c r="U1426" s="932">
        <v>417504.08</v>
      </c>
    </row>
    <row r="1427" spans="1:21" ht="14.4">
      <c r="A1427" s="931">
        <v>8</v>
      </c>
      <c r="B1427" s="931" t="s">
        <v>384</v>
      </c>
      <c r="C1427" s="931" t="s">
        <v>385</v>
      </c>
      <c r="D1427" s="931" t="s">
        <v>1126</v>
      </c>
      <c r="E1427" s="931" t="s">
        <v>387</v>
      </c>
      <c r="F1427" s="931">
        <v>2</v>
      </c>
      <c r="G1427" s="931" t="s">
        <v>21</v>
      </c>
      <c r="H1427" s="932">
        <v>79158.8</v>
      </c>
      <c r="I1427" s="932">
        <v>138527.9</v>
      </c>
      <c r="J1427" s="932">
        <v>103452.5</v>
      </c>
      <c r="K1427" s="932">
        <v>181041.87</v>
      </c>
      <c r="L1427" s="932">
        <v>125453.34</v>
      </c>
      <c r="M1427" s="932">
        <v>219543.35</v>
      </c>
      <c r="N1427" s="932">
        <v>153270.48000000001</v>
      </c>
      <c r="O1427" s="932">
        <v>268223.34000000003</v>
      </c>
      <c r="P1427" s="932">
        <v>181901.13</v>
      </c>
      <c r="Q1427" s="932">
        <v>318326.98</v>
      </c>
      <c r="R1427" s="932">
        <v>200128.13</v>
      </c>
      <c r="S1427" s="932">
        <v>350224.23</v>
      </c>
      <c r="T1427" s="932">
        <v>217193.56</v>
      </c>
      <c r="U1427" s="932">
        <v>380088.73</v>
      </c>
    </row>
    <row r="1428" spans="1:21" ht="14.4">
      <c r="A1428" s="931">
        <v>8</v>
      </c>
      <c r="B1428" s="931" t="s">
        <v>384</v>
      </c>
      <c r="C1428" s="931" t="s">
        <v>385</v>
      </c>
      <c r="D1428" s="931" t="s">
        <v>1126</v>
      </c>
      <c r="E1428" s="931" t="s">
        <v>387</v>
      </c>
      <c r="F1428" s="931">
        <v>3</v>
      </c>
      <c r="G1428" s="931" t="s">
        <v>46</v>
      </c>
      <c r="H1428" s="932">
        <v>69311.3</v>
      </c>
      <c r="I1428" s="932">
        <v>121294.78</v>
      </c>
      <c r="J1428" s="932">
        <v>94570.96</v>
      </c>
      <c r="K1428" s="932">
        <v>165499.18</v>
      </c>
      <c r="L1428" s="932">
        <v>119645.29</v>
      </c>
      <c r="M1428" s="932">
        <v>209379.25</v>
      </c>
      <c r="N1428" s="932">
        <v>157588.24</v>
      </c>
      <c r="O1428" s="932">
        <v>275779.40999999997</v>
      </c>
      <c r="P1428" s="932">
        <v>195274.57</v>
      </c>
      <c r="Q1428" s="932">
        <v>341730.5</v>
      </c>
      <c r="R1428" s="932">
        <v>220018.64</v>
      </c>
      <c r="S1428" s="932">
        <v>385032.62</v>
      </c>
      <c r="T1428" s="932">
        <v>244458.58</v>
      </c>
      <c r="U1428" s="932">
        <v>427802.51</v>
      </c>
    </row>
    <row r="1429" spans="1:21" ht="14.4">
      <c r="A1429" s="931">
        <v>8</v>
      </c>
      <c r="B1429" s="931" t="s">
        <v>384</v>
      </c>
      <c r="C1429" s="931" t="s">
        <v>385</v>
      </c>
      <c r="D1429" s="931" t="s">
        <v>1126</v>
      </c>
      <c r="E1429" s="931" t="s">
        <v>387</v>
      </c>
      <c r="F1429" s="931">
        <v>4</v>
      </c>
      <c r="G1429" s="931" t="s">
        <v>23</v>
      </c>
      <c r="H1429" s="932">
        <v>78707.520000000004</v>
      </c>
      <c r="I1429" s="932">
        <v>125932.03</v>
      </c>
      <c r="J1429" s="932">
        <v>110190.53</v>
      </c>
      <c r="K1429" s="932">
        <v>176304.85</v>
      </c>
      <c r="L1429" s="932">
        <v>141673.53</v>
      </c>
      <c r="M1429" s="932">
        <v>226677.66</v>
      </c>
      <c r="N1429" s="932">
        <v>188898.05</v>
      </c>
      <c r="O1429" s="932">
        <v>302236.88</v>
      </c>
      <c r="P1429" s="932">
        <v>236122.56</v>
      </c>
      <c r="Q1429" s="932">
        <v>377796.1</v>
      </c>
      <c r="R1429" s="932">
        <v>267605.56</v>
      </c>
      <c r="S1429" s="932">
        <v>428168.91</v>
      </c>
      <c r="T1429" s="932">
        <v>299088.57</v>
      </c>
      <c r="U1429" s="932">
        <v>478541.72</v>
      </c>
    </row>
    <row r="1430" spans="1:21" ht="14.4">
      <c r="A1430" s="931">
        <v>8</v>
      </c>
      <c r="B1430" s="931" t="s">
        <v>384</v>
      </c>
      <c r="C1430" s="931" t="s">
        <v>385</v>
      </c>
      <c r="D1430" s="931" t="s">
        <v>1126</v>
      </c>
      <c r="E1430" s="931" t="s">
        <v>1131</v>
      </c>
      <c r="F1430" s="931">
        <v>1</v>
      </c>
      <c r="G1430" s="931" t="s">
        <v>171</v>
      </c>
      <c r="H1430" s="932">
        <v>91309.42</v>
      </c>
      <c r="I1430" s="932">
        <v>159791.49</v>
      </c>
      <c r="J1430" s="932">
        <v>118281</v>
      </c>
      <c r="K1430" s="932">
        <v>206991.74</v>
      </c>
      <c r="L1430" s="932">
        <v>141629.23000000001</v>
      </c>
      <c r="M1430" s="932">
        <v>247851.16</v>
      </c>
      <c r="N1430" s="932">
        <v>169008.38</v>
      </c>
      <c r="O1430" s="932">
        <v>295764.67</v>
      </c>
      <c r="P1430" s="932">
        <v>199295.34</v>
      </c>
      <c r="Q1430" s="932">
        <v>348766.84</v>
      </c>
      <c r="R1430" s="932">
        <v>218524.43</v>
      </c>
      <c r="S1430" s="932">
        <v>382417.74</v>
      </c>
      <c r="T1430" s="932">
        <v>236610.64</v>
      </c>
      <c r="U1430" s="932">
        <v>414068.62</v>
      </c>
    </row>
    <row r="1431" spans="1:21" ht="14.4">
      <c r="A1431" s="931">
        <v>8</v>
      </c>
      <c r="B1431" s="931" t="s">
        <v>384</v>
      </c>
      <c r="C1431" s="931" t="s">
        <v>385</v>
      </c>
      <c r="D1431" s="931" t="s">
        <v>1126</v>
      </c>
      <c r="E1431" s="931" t="s">
        <v>1131</v>
      </c>
      <c r="F1431" s="931">
        <v>2</v>
      </c>
      <c r="G1431" s="931" t="s">
        <v>21</v>
      </c>
      <c r="H1431" s="932">
        <v>77877</v>
      </c>
      <c r="I1431" s="932">
        <v>136284.76</v>
      </c>
      <c r="J1431" s="932">
        <v>101903.53</v>
      </c>
      <c r="K1431" s="932">
        <v>178331.18</v>
      </c>
      <c r="L1431" s="932">
        <v>123694.12</v>
      </c>
      <c r="M1431" s="932">
        <v>216464.7</v>
      </c>
      <c r="N1431" s="932">
        <v>151341.04</v>
      </c>
      <c r="O1431" s="932">
        <v>264846.82</v>
      </c>
      <c r="P1431" s="932">
        <v>179739.74</v>
      </c>
      <c r="Q1431" s="932">
        <v>314544.55</v>
      </c>
      <c r="R1431" s="932">
        <v>197821.08</v>
      </c>
      <c r="S1431" s="932">
        <v>346186.9</v>
      </c>
      <c r="T1431" s="932">
        <v>214785.02</v>
      </c>
      <c r="U1431" s="932">
        <v>375873.78</v>
      </c>
    </row>
    <row r="1432" spans="1:21" ht="14.4">
      <c r="A1432" s="931">
        <v>8</v>
      </c>
      <c r="B1432" s="931" t="s">
        <v>384</v>
      </c>
      <c r="C1432" s="931" t="s">
        <v>385</v>
      </c>
      <c r="D1432" s="931" t="s">
        <v>1126</v>
      </c>
      <c r="E1432" s="931" t="s">
        <v>1131</v>
      </c>
      <c r="F1432" s="931">
        <v>3</v>
      </c>
      <c r="G1432" s="931" t="s">
        <v>46</v>
      </c>
      <c r="H1432" s="932">
        <v>67845.06</v>
      </c>
      <c r="I1432" s="932">
        <v>118728.86</v>
      </c>
      <c r="J1432" s="932">
        <v>92466.87</v>
      </c>
      <c r="K1432" s="932">
        <v>161817.03</v>
      </c>
      <c r="L1432" s="932">
        <v>116899.5</v>
      </c>
      <c r="M1432" s="932">
        <v>204574.12</v>
      </c>
      <c r="N1432" s="932">
        <v>153886.79</v>
      </c>
      <c r="O1432" s="932">
        <v>269301.88</v>
      </c>
      <c r="P1432" s="932">
        <v>190612.12</v>
      </c>
      <c r="Q1432" s="932">
        <v>333571.21999999997</v>
      </c>
      <c r="R1432" s="932">
        <v>214707.6</v>
      </c>
      <c r="S1432" s="932">
        <v>375738.3</v>
      </c>
      <c r="T1432" s="932">
        <v>238492.62</v>
      </c>
      <c r="U1432" s="932">
        <v>417362.08</v>
      </c>
    </row>
    <row r="1433" spans="1:21" ht="14.4">
      <c r="A1433" s="931">
        <v>8</v>
      </c>
      <c r="B1433" s="931" t="s">
        <v>384</v>
      </c>
      <c r="C1433" s="931" t="s">
        <v>385</v>
      </c>
      <c r="D1433" s="931" t="s">
        <v>1126</v>
      </c>
      <c r="E1433" s="931" t="s">
        <v>1131</v>
      </c>
      <c r="F1433" s="931">
        <v>4</v>
      </c>
      <c r="G1433" s="931" t="s">
        <v>23</v>
      </c>
      <c r="H1433" s="932">
        <v>77825.279999999999</v>
      </c>
      <c r="I1433" s="932">
        <v>124520.45</v>
      </c>
      <c r="J1433" s="932">
        <v>108955.39</v>
      </c>
      <c r="K1433" s="932">
        <v>174328.63</v>
      </c>
      <c r="L1433" s="932">
        <v>140085.5</v>
      </c>
      <c r="M1433" s="932">
        <v>224136.81</v>
      </c>
      <c r="N1433" s="932">
        <v>186780.67</v>
      </c>
      <c r="O1433" s="932">
        <v>298849.08</v>
      </c>
      <c r="P1433" s="932">
        <v>233475.84</v>
      </c>
      <c r="Q1433" s="932">
        <v>373561.35</v>
      </c>
      <c r="R1433" s="932">
        <v>264605.95</v>
      </c>
      <c r="S1433" s="932">
        <v>423369.53</v>
      </c>
      <c r="T1433" s="932">
        <v>295736.07</v>
      </c>
      <c r="U1433" s="932">
        <v>473177.71</v>
      </c>
    </row>
    <row r="1434" spans="1:21" ht="14.4">
      <c r="A1434" s="931">
        <v>8</v>
      </c>
      <c r="B1434" s="931" t="s">
        <v>384</v>
      </c>
      <c r="C1434" s="931" t="s">
        <v>385</v>
      </c>
      <c r="D1434" s="931" t="s">
        <v>1126</v>
      </c>
      <c r="E1434" s="931" t="s">
        <v>1132</v>
      </c>
      <c r="F1434" s="931">
        <v>1</v>
      </c>
      <c r="G1434" s="931" t="s">
        <v>171</v>
      </c>
      <c r="H1434" s="932">
        <v>84450.41</v>
      </c>
      <c r="I1434" s="932">
        <v>147788.22</v>
      </c>
      <c r="J1434" s="932">
        <v>109347.76</v>
      </c>
      <c r="K1434" s="932">
        <v>191358.58</v>
      </c>
      <c r="L1434" s="932">
        <v>130900.01</v>
      </c>
      <c r="M1434" s="932">
        <v>229075.02</v>
      </c>
      <c r="N1434" s="932">
        <v>156155.24</v>
      </c>
      <c r="O1434" s="932">
        <v>273271.67</v>
      </c>
      <c r="P1434" s="932">
        <v>184092.21</v>
      </c>
      <c r="Q1434" s="932">
        <v>322161.37</v>
      </c>
      <c r="R1434" s="932">
        <v>201829.01</v>
      </c>
      <c r="S1434" s="932">
        <v>353200.76</v>
      </c>
      <c r="T1434" s="932">
        <v>218492.28</v>
      </c>
      <c r="U1434" s="932">
        <v>382361.48</v>
      </c>
    </row>
    <row r="1435" spans="1:21" ht="14.4">
      <c r="A1435" s="931">
        <v>8</v>
      </c>
      <c r="B1435" s="931" t="s">
        <v>384</v>
      </c>
      <c r="C1435" s="931" t="s">
        <v>385</v>
      </c>
      <c r="D1435" s="931" t="s">
        <v>1126</v>
      </c>
      <c r="E1435" s="931" t="s">
        <v>1132</v>
      </c>
      <c r="F1435" s="931">
        <v>2</v>
      </c>
      <c r="G1435" s="931" t="s">
        <v>21</v>
      </c>
      <c r="H1435" s="932">
        <v>72251.58</v>
      </c>
      <c r="I1435" s="932">
        <v>126440.27</v>
      </c>
      <c r="J1435" s="932">
        <v>94474.35</v>
      </c>
      <c r="K1435" s="932">
        <v>165330.10999999999</v>
      </c>
      <c r="L1435" s="932">
        <v>114611.99</v>
      </c>
      <c r="M1435" s="932">
        <v>200570.99</v>
      </c>
      <c r="N1435" s="932">
        <v>140110.41</v>
      </c>
      <c r="O1435" s="932">
        <v>245193.21</v>
      </c>
      <c r="P1435" s="932">
        <v>166332.54</v>
      </c>
      <c r="Q1435" s="932">
        <v>291081.94</v>
      </c>
      <c r="R1435" s="932">
        <v>183026.99</v>
      </c>
      <c r="S1435" s="932">
        <v>320297.24</v>
      </c>
      <c r="T1435" s="932">
        <v>198671.05</v>
      </c>
      <c r="U1435" s="932">
        <v>347674.34</v>
      </c>
    </row>
    <row r="1436" spans="1:21" ht="14.4">
      <c r="A1436" s="931">
        <v>8</v>
      </c>
      <c r="B1436" s="931" t="s">
        <v>384</v>
      </c>
      <c r="C1436" s="931" t="s">
        <v>385</v>
      </c>
      <c r="D1436" s="931" t="s">
        <v>1126</v>
      </c>
      <c r="E1436" s="931" t="s">
        <v>1132</v>
      </c>
      <c r="F1436" s="931">
        <v>3</v>
      </c>
      <c r="G1436" s="931" t="s">
        <v>46</v>
      </c>
      <c r="H1436" s="932">
        <v>63130.15</v>
      </c>
      <c r="I1436" s="932">
        <v>110477.75999999999</v>
      </c>
      <c r="J1436" s="932">
        <v>86097.08</v>
      </c>
      <c r="K1436" s="932">
        <v>150669.89000000001</v>
      </c>
      <c r="L1436" s="932">
        <v>108892.19</v>
      </c>
      <c r="M1436" s="932">
        <v>190561.34</v>
      </c>
      <c r="N1436" s="932">
        <v>143392.14000000001</v>
      </c>
      <c r="O1436" s="932">
        <v>250936.25</v>
      </c>
      <c r="P1436" s="932">
        <v>177654.2</v>
      </c>
      <c r="Q1436" s="932">
        <v>310894.84999999998</v>
      </c>
      <c r="R1436" s="932">
        <v>200143.13</v>
      </c>
      <c r="S1436" s="932">
        <v>350250.48</v>
      </c>
      <c r="T1436" s="932">
        <v>222350.11</v>
      </c>
      <c r="U1436" s="932">
        <v>389112.69</v>
      </c>
    </row>
    <row r="1437" spans="1:21" ht="14.4">
      <c r="A1437" s="931">
        <v>8</v>
      </c>
      <c r="B1437" s="931" t="s">
        <v>384</v>
      </c>
      <c r="C1437" s="931" t="s">
        <v>385</v>
      </c>
      <c r="D1437" s="931" t="s">
        <v>1126</v>
      </c>
      <c r="E1437" s="931" t="s">
        <v>1132</v>
      </c>
      <c r="F1437" s="931">
        <v>4</v>
      </c>
      <c r="G1437" s="931" t="s">
        <v>23</v>
      </c>
      <c r="H1437" s="932">
        <v>71991.600000000006</v>
      </c>
      <c r="I1437" s="932">
        <v>115186.57</v>
      </c>
      <c r="J1437" s="932">
        <v>100788.25</v>
      </c>
      <c r="K1437" s="932">
        <v>161261.20000000001</v>
      </c>
      <c r="L1437" s="932">
        <v>129584.89</v>
      </c>
      <c r="M1437" s="932">
        <v>207335.83</v>
      </c>
      <c r="N1437" s="932">
        <v>172779.85</v>
      </c>
      <c r="O1437" s="932">
        <v>276447.77</v>
      </c>
      <c r="P1437" s="932">
        <v>215974.81</v>
      </c>
      <c r="Q1437" s="932">
        <v>345559.71</v>
      </c>
      <c r="R1437" s="932">
        <v>244771.46</v>
      </c>
      <c r="S1437" s="932">
        <v>391634.34</v>
      </c>
      <c r="T1437" s="932">
        <v>273568.09999999998</v>
      </c>
      <c r="U1437" s="932">
        <v>437708.96</v>
      </c>
    </row>
    <row r="1438" spans="1:21" ht="14.4">
      <c r="A1438" s="931">
        <v>8</v>
      </c>
      <c r="B1438" s="931" t="s">
        <v>384</v>
      </c>
      <c r="C1438" s="931" t="s">
        <v>385</v>
      </c>
      <c r="D1438" s="931" t="s">
        <v>1126</v>
      </c>
      <c r="E1438" s="931" t="s">
        <v>1133</v>
      </c>
      <c r="F1438" s="931">
        <v>1</v>
      </c>
      <c r="G1438" s="931" t="s">
        <v>171</v>
      </c>
      <c r="H1438" s="932">
        <v>87884.15</v>
      </c>
      <c r="I1438" s="932">
        <v>153797.26</v>
      </c>
      <c r="J1438" s="932">
        <v>113805.03</v>
      </c>
      <c r="K1438" s="932">
        <v>199158.8</v>
      </c>
      <c r="L1438" s="932">
        <v>136243.39000000001</v>
      </c>
      <c r="M1438" s="932">
        <v>238425.93</v>
      </c>
      <c r="N1438" s="932">
        <v>162541.14000000001</v>
      </c>
      <c r="O1438" s="932">
        <v>284446.99</v>
      </c>
      <c r="P1438" s="932">
        <v>191631.45</v>
      </c>
      <c r="Q1438" s="932">
        <v>335355.03999999998</v>
      </c>
      <c r="R1438" s="932">
        <v>210100.55</v>
      </c>
      <c r="S1438" s="932">
        <v>367675.97</v>
      </c>
      <c r="T1438" s="932">
        <v>227456.32</v>
      </c>
      <c r="U1438" s="932">
        <v>398048.56</v>
      </c>
    </row>
    <row r="1439" spans="1:21" ht="14.4">
      <c r="A1439" s="931">
        <v>8</v>
      </c>
      <c r="B1439" s="931" t="s">
        <v>384</v>
      </c>
      <c r="C1439" s="931" t="s">
        <v>385</v>
      </c>
      <c r="D1439" s="931" t="s">
        <v>1126</v>
      </c>
      <c r="E1439" s="931" t="s">
        <v>1133</v>
      </c>
      <c r="F1439" s="931">
        <v>2</v>
      </c>
      <c r="G1439" s="931" t="s">
        <v>21</v>
      </c>
      <c r="H1439" s="932">
        <v>75137.06</v>
      </c>
      <c r="I1439" s="932">
        <v>131489.85</v>
      </c>
      <c r="J1439" s="932">
        <v>98263.15</v>
      </c>
      <c r="K1439" s="932">
        <v>171960.51</v>
      </c>
      <c r="L1439" s="932">
        <v>119223.33</v>
      </c>
      <c r="M1439" s="932">
        <v>208640.82</v>
      </c>
      <c r="N1439" s="932">
        <v>145775.19</v>
      </c>
      <c r="O1439" s="932">
        <v>255106.59</v>
      </c>
      <c r="P1439" s="932">
        <v>173073.59</v>
      </c>
      <c r="Q1439" s="932">
        <v>302878.78000000003</v>
      </c>
      <c r="R1439" s="932">
        <v>190453.5</v>
      </c>
      <c r="S1439" s="932">
        <v>333293.63</v>
      </c>
      <c r="T1439" s="932">
        <v>206744.25</v>
      </c>
      <c r="U1439" s="932">
        <v>361802.44</v>
      </c>
    </row>
    <row r="1440" spans="1:21" ht="14.4">
      <c r="A1440" s="931">
        <v>8</v>
      </c>
      <c r="B1440" s="931" t="s">
        <v>384</v>
      </c>
      <c r="C1440" s="931" t="s">
        <v>385</v>
      </c>
      <c r="D1440" s="931" t="s">
        <v>1126</v>
      </c>
      <c r="E1440" s="931" t="s">
        <v>1133</v>
      </c>
      <c r="F1440" s="931">
        <v>3</v>
      </c>
      <c r="G1440" s="931" t="s">
        <v>46</v>
      </c>
      <c r="H1440" s="932">
        <v>65608.23</v>
      </c>
      <c r="I1440" s="932">
        <v>114814.41</v>
      </c>
      <c r="J1440" s="932">
        <v>89463.69</v>
      </c>
      <c r="K1440" s="932">
        <v>156561.46</v>
      </c>
      <c r="L1440" s="932">
        <v>113139.61</v>
      </c>
      <c r="M1440" s="932">
        <v>197994.32</v>
      </c>
      <c r="N1440" s="932">
        <v>148974.59</v>
      </c>
      <c r="O1440" s="932">
        <v>260705.53</v>
      </c>
      <c r="P1440" s="932">
        <v>184560.98</v>
      </c>
      <c r="Q1440" s="932">
        <v>322981.71000000002</v>
      </c>
      <c r="R1440" s="932">
        <v>207916.95</v>
      </c>
      <c r="S1440" s="932">
        <v>363854.67</v>
      </c>
      <c r="T1440" s="932">
        <v>230978.31</v>
      </c>
      <c r="U1440" s="932">
        <v>404212.04</v>
      </c>
    </row>
    <row r="1441" spans="1:21" ht="14.4">
      <c r="A1441" s="931">
        <v>8</v>
      </c>
      <c r="B1441" s="931" t="s">
        <v>384</v>
      </c>
      <c r="C1441" s="931" t="s">
        <v>385</v>
      </c>
      <c r="D1441" s="931" t="s">
        <v>1126</v>
      </c>
      <c r="E1441" s="931" t="s">
        <v>1133</v>
      </c>
      <c r="F1441" s="931">
        <v>4</v>
      </c>
      <c r="G1441" s="931" t="s">
        <v>23</v>
      </c>
      <c r="H1441" s="932">
        <v>74915.88</v>
      </c>
      <c r="I1441" s="932">
        <v>119865.41</v>
      </c>
      <c r="J1441" s="932">
        <v>104882.23</v>
      </c>
      <c r="K1441" s="932">
        <v>167811.57</v>
      </c>
      <c r="L1441" s="932">
        <v>134848.57999999999</v>
      </c>
      <c r="M1441" s="932">
        <v>215757.73</v>
      </c>
      <c r="N1441" s="932">
        <v>179798.11</v>
      </c>
      <c r="O1441" s="932">
        <v>287676.98</v>
      </c>
      <c r="P1441" s="932">
        <v>224747.64</v>
      </c>
      <c r="Q1441" s="932">
        <v>359596.22</v>
      </c>
      <c r="R1441" s="932">
        <v>254713.99</v>
      </c>
      <c r="S1441" s="932">
        <v>407542.39</v>
      </c>
      <c r="T1441" s="932">
        <v>284680.34000000003</v>
      </c>
      <c r="U1441" s="932">
        <v>455488.55</v>
      </c>
    </row>
    <row r="1442" spans="1:21" ht="14.4">
      <c r="A1442" s="931">
        <v>8</v>
      </c>
      <c r="B1442" s="931" t="s">
        <v>384</v>
      </c>
      <c r="C1442" s="931" t="s">
        <v>388</v>
      </c>
      <c r="D1442" s="931" t="s">
        <v>503</v>
      </c>
      <c r="E1442" s="931" t="s">
        <v>389</v>
      </c>
      <c r="F1442" s="931">
        <v>1</v>
      </c>
      <c r="G1442" s="931" t="s">
        <v>171</v>
      </c>
      <c r="H1442" s="932">
        <v>90822.52</v>
      </c>
      <c r="I1442" s="932">
        <v>158939.4</v>
      </c>
      <c r="J1442" s="932">
        <v>117636.23</v>
      </c>
      <c r="K1442" s="932">
        <v>205863.4</v>
      </c>
      <c r="L1442" s="932">
        <v>140847.69</v>
      </c>
      <c r="M1442" s="932">
        <v>246483.46</v>
      </c>
      <c r="N1442" s="932">
        <v>168061.25</v>
      </c>
      <c r="O1442" s="932">
        <v>294107.18</v>
      </c>
      <c r="P1442" s="932">
        <v>198164.88</v>
      </c>
      <c r="Q1442" s="932">
        <v>346788.54</v>
      </c>
      <c r="R1442" s="932">
        <v>217277.49</v>
      </c>
      <c r="S1442" s="932">
        <v>380235.61</v>
      </c>
      <c r="T1442" s="932">
        <v>235248.51</v>
      </c>
      <c r="U1442" s="932">
        <v>411684.9</v>
      </c>
    </row>
    <row r="1443" spans="1:21" ht="14.4">
      <c r="A1443" s="931">
        <v>8</v>
      </c>
      <c r="B1443" s="931" t="s">
        <v>384</v>
      </c>
      <c r="C1443" s="931" t="s">
        <v>388</v>
      </c>
      <c r="D1443" s="931" t="s">
        <v>503</v>
      </c>
      <c r="E1443" s="931" t="s">
        <v>389</v>
      </c>
      <c r="F1443" s="931">
        <v>2</v>
      </c>
      <c r="G1443" s="931" t="s">
        <v>21</v>
      </c>
      <c r="H1443" s="932">
        <v>77527.16</v>
      </c>
      <c r="I1443" s="932">
        <v>135672.53</v>
      </c>
      <c r="J1443" s="932">
        <v>101425.88</v>
      </c>
      <c r="K1443" s="932">
        <v>177495.3</v>
      </c>
      <c r="L1443" s="932">
        <v>123095.59</v>
      </c>
      <c r="M1443" s="932">
        <v>215417.28</v>
      </c>
      <c r="N1443" s="932">
        <v>150574.18</v>
      </c>
      <c r="O1443" s="932">
        <v>263504.82</v>
      </c>
      <c r="P1443" s="932">
        <v>178808.83</v>
      </c>
      <c r="Q1443" s="932">
        <v>312915.46000000002</v>
      </c>
      <c r="R1443" s="932">
        <v>196785.41</v>
      </c>
      <c r="S1443" s="932">
        <v>344374.47</v>
      </c>
      <c r="T1443" s="932">
        <v>213645.6</v>
      </c>
      <c r="U1443" s="932">
        <v>373879.81</v>
      </c>
    </row>
    <row r="1444" spans="1:21" ht="14.4">
      <c r="A1444" s="931">
        <v>8</v>
      </c>
      <c r="B1444" s="931" t="s">
        <v>384</v>
      </c>
      <c r="C1444" s="931" t="s">
        <v>388</v>
      </c>
      <c r="D1444" s="931" t="s">
        <v>503</v>
      </c>
      <c r="E1444" s="931" t="s">
        <v>389</v>
      </c>
      <c r="F1444" s="931">
        <v>3</v>
      </c>
      <c r="G1444" s="931" t="s">
        <v>46</v>
      </c>
      <c r="H1444" s="932">
        <v>67594.44</v>
      </c>
      <c r="I1444" s="932">
        <v>118290.28</v>
      </c>
      <c r="J1444" s="932">
        <v>92141.68</v>
      </c>
      <c r="K1444" s="932">
        <v>161247.95000000001</v>
      </c>
      <c r="L1444" s="932">
        <v>116501.67</v>
      </c>
      <c r="M1444" s="932">
        <v>203877.91</v>
      </c>
      <c r="N1444" s="932">
        <v>153376.54</v>
      </c>
      <c r="O1444" s="932">
        <v>268408.95</v>
      </c>
      <c r="P1444" s="932">
        <v>189992.14</v>
      </c>
      <c r="Q1444" s="932">
        <v>332486.24</v>
      </c>
      <c r="R1444" s="932">
        <v>214018.41</v>
      </c>
      <c r="S1444" s="932">
        <v>374532.22</v>
      </c>
      <c r="T1444" s="932">
        <v>237737.39</v>
      </c>
      <c r="U1444" s="932">
        <v>416040.44</v>
      </c>
    </row>
    <row r="1445" spans="1:21" ht="14.4">
      <c r="A1445" s="931">
        <v>8</v>
      </c>
      <c r="B1445" s="931" t="s">
        <v>384</v>
      </c>
      <c r="C1445" s="931" t="s">
        <v>388</v>
      </c>
      <c r="D1445" s="931" t="s">
        <v>503</v>
      </c>
      <c r="E1445" s="931" t="s">
        <v>389</v>
      </c>
      <c r="F1445" s="931">
        <v>4</v>
      </c>
      <c r="G1445" s="931" t="s">
        <v>23</v>
      </c>
      <c r="H1445" s="932">
        <v>77413.899999999994</v>
      </c>
      <c r="I1445" s="932">
        <v>123862.24</v>
      </c>
      <c r="J1445" s="932">
        <v>108379.46</v>
      </c>
      <c r="K1445" s="932">
        <v>173407.14</v>
      </c>
      <c r="L1445" s="932">
        <v>139345.01999999999</v>
      </c>
      <c r="M1445" s="932">
        <v>222952.04</v>
      </c>
      <c r="N1445" s="932">
        <v>185793.36</v>
      </c>
      <c r="O1445" s="932">
        <v>297269.38</v>
      </c>
      <c r="P1445" s="932">
        <v>232241.7</v>
      </c>
      <c r="Q1445" s="932">
        <v>371586.73</v>
      </c>
      <c r="R1445" s="932">
        <v>263207.26</v>
      </c>
      <c r="S1445" s="932">
        <v>421131.62</v>
      </c>
      <c r="T1445" s="932">
        <v>294172.82</v>
      </c>
      <c r="U1445" s="932">
        <v>470676.52</v>
      </c>
    </row>
    <row r="1446" spans="1:21" ht="14.4">
      <c r="A1446" s="931">
        <v>8</v>
      </c>
      <c r="B1446" s="931" t="s">
        <v>384</v>
      </c>
      <c r="C1446" s="931" t="s">
        <v>388</v>
      </c>
      <c r="D1446" s="931" t="s">
        <v>503</v>
      </c>
      <c r="E1446" s="931" t="s">
        <v>1134</v>
      </c>
      <c r="F1446" s="931">
        <v>1</v>
      </c>
      <c r="G1446" s="931" t="s">
        <v>171</v>
      </c>
      <c r="H1446" s="932">
        <v>88857.96</v>
      </c>
      <c r="I1446" s="932">
        <v>155501.43</v>
      </c>
      <c r="J1446" s="932">
        <v>115094.56</v>
      </c>
      <c r="K1446" s="932">
        <v>201415.48</v>
      </c>
      <c r="L1446" s="932">
        <v>137806.47</v>
      </c>
      <c r="M1446" s="932">
        <v>241161.32</v>
      </c>
      <c r="N1446" s="932">
        <v>164435.4</v>
      </c>
      <c r="O1446" s="932">
        <v>287761.96000000002</v>
      </c>
      <c r="P1446" s="932">
        <v>193892.36</v>
      </c>
      <c r="Q1446" s="932">
        <v>339311.63</v>
      </c>
      <c r="R1446" s="932">
        <v>212594.42</v>
      </c>
      <c r="S1446" s="932">
        <v>372040.23</v>
      </c>
      <c r="T1446" s="932">
        <v>230180.57</v>
      </c>
      <c r="U1446" s="932">
        <v>402816</v>
      </c>
    </row>
    <row r="1447" spans="1:21" ht="14.4">
      <c r="A1447" s="931">
        <v>8</v>
      </c>
      <c r="B1447" s="931" t="s">
        <v>384</v>
      </c>
      <c r="C1447" s="931" t="s">
        <v>388</v>
      </c>
      <c r="D1447" s="931" t="s">
        <v>503</v>
      </c>
      <c r="E1447" s="931" t="s">
        <v>1134</v>
      </c>
      <c r="F1447" s="931">
        <v>2</v>
      </c>
      <c r="G1447" s="931" t="s">
        <v>21</v>
      </c>
      <c r="H1447" s="932">
        <v>75836.740000000005</v>
      </c>
      <c r="I1447" s="932">
        <v>132714.29</v>
      </c>
      <c r="J1447" s="932">
        <v>99218.45</v>
      </c>
      <c r="K1447" s="932">
        <v>173632.29</v>
      </c>
      <c r="L1447" s="932">
        <v>120420.39</v>
      </c>
      <c r="M1447" s="932">
        <v>210735.67</v>
      </c>
      <c r="N1447" s="932">
        <v>147308.9</v>
      </c>
      <c r="O1447" s="932">
        <v>257790.57</v>
      </c>
      <c r="P1447" s="932">
        <v>174935.41</v>
      </c>
      <c r="Q1447" s="932">
        <v>306136.96000000002</v>
      </c>
      <c r="R1447" s="932">
        <v>192524.85</v>
      </c>
      <c r="S1447" s="932">
        <v>336918.5</v>
      </c>
      <c r="T1447" s="932">
        <v>209023.08</v>
      </c>
      <c r="U1447" s="932">
        <v>365790.39</v>
      </c>
    </row>
    <row r="1448" spans="1:21" ht="14.4">
      <c r="A1448" s="931">
        <v>8</v>
      </c>
      <c r="B1448" s="931" t="s">
        <v>384</v>
      </c>
      <c r="C1448" s="931" t="s">
        <v>388</v>
      </c>
      <c r="D1448" s="931" t="s">
        <v>503</v>
      </c>
      <c r="E1448" s="931" t="s">
        <v>1134</v>
      </c>
      <c r="F1448" s="931">
        <v>3</v>
      </c>
      <c r="G1448" s="931" t="s">
        <v>46</v>
      </c>
      <c r="H1448" s="932">
        <v>66109.47</v>
      </c>
      <c r="I1448" s="932">
        <v>115691.57</v>
      </c>
      <c r="J1448" s="932">
        <v>90114.07</v>
      </c>
      <c r="K1448" s="932">
        <v>157699.62</v>
      </c>
      <c r="L1448" s="932">
        <v>113935.27</v>
      </c>
      <c r="M1448" s="932">
        <v>199386.73</v>
      </c>
      <c r="N1448" s="932">
        <v>149995.07999999999</v>
      </c>
      <c r="O1448" s="932">
        <v>262491.39</v>
      </c>
      <c r="P1448" s="932">
        <v>185800.95</v>
      </c>
      <c r="Q1448" s="932">
        <v>325151.65999999997</v>
      </c>
      <c r="R1448" s="932">
        <v>209295.33</v>
      </c>
      <c r="S1448" s="932">
        <v>366266.83</v>
      </c>
      <c r="T1448" s="932">
        <v>232488.75</v>
      </c>
      <c r="U1448" s="932">
        <v>406855.31</v>
      </c>
    </row>
    <row r="1449" spans="1:21" ht="14.4">
      <c r="A1449" s="931">
        <v>8</v>
      </c>
      <c r="B1449" s="931" t="s">
        <v>384</v>
      </c>
      <c r="C1449" s="931" t="s">
        <v>388</v>
      </c>
      <c r="D1449" s="931" t="s">
        <v>503</v>
      </c>
      <c r="E1449" s="931" t="s">
        <v>1134</v>
      </c>
      <c r="F1449" s="931">
        <v>4</v>
      </c>
      <c r="G1449" s="931" t="s">
        <v>23</v>
      </c>
      <c r="H1449" s="932">
        <v>75738.64</v>
      </c>
      <c r="I1449" s="932">
        <v>121181.82</v>
      </c>
      <c r="J1449" s="932">
        <v>106034.09</v>
      </c>
      <c r="K1449" s="932">
        <v>169654.55</v>
      </c>
      <c r="L1449" s="932">
        <v>136329.54999999999</v>
      </c>
      <c r="M1449" s="932">
        <v>218127.28</v>
      </c>
      <c r="N1449" s="932">
        <v>181772.73</v>
      </c>
      <c r="O1449" s="932">
        <v>290836.38</v>
      </c>
      <c r="P1449" s="932">
        <v>227215.92</v>
      </c>
      <c r="Q1449" s="932">
        <v>363545.47</v>
      </c>
      <c r="R1449" s="932">
        <v>257511.37</v>
      </c>
      <c r="S1449" s="932">
        <v>412018.2</v>
      </c>
      <c r="T1449" s="932">
        <v>287806.83</v>
      </c>
      <c r="U1449" s="932">
        <v>460490.93</v>
      </c>
    </row>
    <row r="1450" spans="1:21" ht="14.4">
      <c r="A1450" s="931">
        <v>8</v>
      </c>
      <c r="B1450" s="931" t="s">
        <v>384</v>
      </c>
      <c r="C1450" s="931" t="s">
        <v>388</v>
      </c>
      <c r="D1450" s="931" t="s">
        <v>503</v>
      </c>
      <c r="E1450" s="931" t="s">
        <v>390</v>
      </c>
      <c r="F1450" s="931">
        <v>1</v>
      </c>
      <c r="G1450" s="931" t="s">
        <v>171</v>
      </c>
      <c r="H1450" s="932">
        <v>88387.98</v>
      </c>
      <c r="I1450" s="932">
        <v>154678.97</v>
      </c>
      <c r="J1450" s="932">
        <v>114412.39</v>
      </c>
      <c r="K1450" s="932">
        <v>200221.69</v>
      </c>
      <c r="L1450" s="932">
        <v>136939.99</v>
      </c>
      <c r="M1450" s="932">
        <v>239644.98</v>
      </c>
      <c r="N1450" s="932">
        <v>163325.57999999999</v>
      </c>
      <c r="O1450" s="932">
        <v>285819.77</v>
      </c>
      <c r="P1450" s="932">
        <v>192512.6</v>
      </c>
      <c r="Q1450" s="932">
        <v>336897.05</v>
      </c>
      <c r="R1450" s="932">
        <v>211042.82</v>
      </c>
      <c r="S1450" s="932">
        <v>369324.93</v>
      </c>
      <c r="T1450" s="932">
        <v>228437.88</v>
      </c>
      <c r="U1450" s="932">
        <v>399766.29</v>
      </c>
    </row>
    <row r="1451" spans="1:21" ht="14.4">
      <c r="A1451" s="931">
        <v>8</v>
      </c>
      <c r="B1451" s="931" t="s">
        <v>384</v>
      </c>
      <c r="C1451" s="931" t="s">
        <v>388</v>
      </c>
      <c r="D1451" s="931" t="s">
        <v>503</v>
      </c>
      <c r="E1451" s="931" t="s">
        <v>390</v>
      </c>
      <c r="F1451" s="931">
        <v>2</v>
      </c>
      <c r="G1451" s="931" t="s">
        <v>21</v>
      </c>
      <c r="H1451" s="932">
        <v>75777.960000000006</v>
      </c>
      <c r="I1451" s="932">
        <v>132611.42000000001</v>
      </c>
      <c r="J1451" s="932">
        <v>99037.63</v>
      </c>
      <c r="K1451" s="932">
        <v>173315.86</v>
      </c>
      <c r="L1451" s="932">
        <v>120102.94</v>
      </c>
      <c r="M1451" s="932">
        <v>210180.15</v>
      </c>
      <c r="N1451" s="932">
        <v>146739.91</v>
      </c>
      <c r="O1451" s="932">
        <v>256794.85</v>
      </c>
      <c r="P1451" s="932">
        <v>174154.28</v>
      </c>
      <c r="Q1451" s="932">
        <v>304770</v>
      </c>
      <c r="R1451" s="932">
        <v>191607.03</v>
      </c>
      <c r="S1451" s="932">
        <v>335312.3</v>
      </c>
      <c r="T1451" s="932">
        <v>207948.52</v>
      </c>
      <c r="U1451" s="932">
        <v>363909.92</v>
      </c>
    </row>
    <row r="1452" spans="1:21" ht="14.4">
      <c r="A1452" s="931">
        <v>8</v>
      </c>
      <c r="B1452" s="931" t="s">
        <v>384</v>
      </c>
      <c r="C1452" s="931" t="s">
        <v>388</v>
      </c>
      <c r="D1452" s="931" t="s">
        <v>503</v>
      </c>
      <c r="E1452" s="931" t="s">
        <v>390</v>
      </c>
      <c r="F1452" s="931">
        <v>3</v>
      </c>
      <c r="G1452" s="931" t="s">
        <v>46</v>
      </c>
      <c r="H1452" s="932">
        <v>66341.350000000006</v>
      </c>
      <c r="I1452" s="932">
        <v>116097.37</v>
      </c>
      <c r="J1452" s="932">
        <v>90515.73</v>
      </c>
      <c r="K1452" s="932">
        <v>158402.53</v>
      </c>
      <c r="L1452" s="932">
        <v>114512.51</v>
      </c>
      <c r="M1452" s="932">
        <v>200396.89</v>
      </c>
      <c r="N1452" s="932">
        <v>150825.31</v>
      </c>
      <c r="O1452" s="932">
        <v>263944.28999999998</v>
      </c>
      <c r="P1452" s="932">
        <v>186892.2</v>
      </c>
      <c r="Q1452" s="932">
        <v>327061.34999999998</v>
      </c>
      <c r="R1452" s="932">
        <v>210572.47</v>
      </c>
      <c r="S1452" s="932">
        <v>368501.82</v>
      </c>
      <c r="T1452" s="932">
        <v>233961.29</v>
      </c>
      <c r="U1452" s="932">
        <v>409432.25</v>
      </c>
    </row>
    <row r="1453" spans="1:21" ht="14.4">
      <c r="A1453" s="931">
        <v>8</v>
      </c>
      <c r="B1453" s="931" t="s">
        <v>384</v>
      </c>
      <c r="C1453" s="931" t="s">
        <v>388</v>
      </c>
      <c r="D1453" s="931" t="s">
        <v>503</v>
      </c>
      <c r="E1453" s="931" t="s">
        <v>390</v>
      </c>
      <c r="F1453" s="931">
        <v>4</v>
      </c>
      <c r="G1453" s="931" t="s">
        <v>23</v>
      </c>
      <c r="H1453" s="932">
        <v>75357</v>
      </c>
      <c r="I1453" s="932">
        <v>120571.2</v>
      </c>
      <c r="J1453" s="932">
        <v>105499.8</v>
      </c>
      <c r="K1453" s="932">
        <v>168799.68</v>
      </c>
      <c r="L1453" s="932">
        <v>135642.6</v>
      </c>
      <c r="M1453" s="932">
        <v>217028.16</v>
      </c>
      <c r="N1453" s="932">
        <v>180856.8</v>
      </c>
      <c r="O1453" s="932">
        <v>289370.88</v>
      </c>
      <c r="P1453" s="932">
        <v>226070.99</v>
      </c>
      <c r="Q1453" s="932">
        <v>361713.6</v>
      </c>
      <c r="R1453" s="932">
        <v>256213.79</v>
      </c>
      <c r="S1453" s="932">
        <v>409942.08</v>
      </c>
      <c r="T1453" s="932">
        <v>286356.59000000003</v>
      </c>
      <c r="U1453" s="932">
        <v>458170.55</v>
      </c>
    </row>
    <row r="1454" spans="1:21" ht="14.4">
      <c r="A1454" s="931">
        <v>8</v>
      </c>
      <c r="B1454" s="931" t="s">
        <v>384</v>
      </c>
      <c r="C1454" s="931" t="s">
        <v>388</v>
      </c>
      <c r="D1454" s="931" t="s">
        <v>503</v>
      </c>
      <c r="E1454" s="931" t="s">
        <v>391</v>
      </c>
      <c r="F1454" s="931">
        <v>1</v>
      </c>
      <c r="G1454" s="931" t="s">
        <v>171</v>
      </c>
      <c r="H1454" s="932">
        <v>89361.79</v>
      </c>
      <c r="I1454" s="932">
        <v>156383.14000000001</v>
      </c>
      <c r="J1454" s="932">
        <v>115701.92</v>
      </c>
      <c r="K1454" s="932">
        <v>202478.37</v>
      </c>
      <c r="L1454" s="932">
        <v>138503.07</v>
      </c>
      <c r="M1454" s="932">
        <v>242380.37</v>
      </c>
      <c r="N1454" s="932">
        <v>165219.85</v>
      </c>
      <c r="O1454" s="932">
        <v>289134.73</v>
      </c>
      <c r="P1454" s="932">
        <v>194773.51</v>
      </c>
      <c r="Q1454" s="932">
        <v>340853.64</v>
      </c>
      <c r="R1454" s="932">
        <v>213536.68</v>
      </c>
      <c r="S1454" s="932">
        <v>373689.2</v>
      </c>
      <c r="T1454" s="932">
        <v>231162.13</v>
      </c>
      <c r="U1454" s="932">
        <v>404533.73</v>
      </c>
    </row>
    <row r="1455" spans="1:21" ht="14.4">
      <c r="A1455" s="931">
        <v>8</v>
      </c>
      <c r="B1455" s="931" t="s">
        <v>384</v>
      </c>
      <c r="C1455" s="931" t="s">
        <v>388</v>
      </c>
      <c r="D1455" s="931" t="s">
        <v>503</v>
      </c>
      <c r="E1455" s="931" t="s">
        <v>391</v>
      </c>
      <c r="F1455" s="931">
        <v>2</v>
      </c>
      <c r="G1455" s="931" t="s">
        <v>21</v>
      </c>
      <c r="H1455" s="932">
        <v>76477.64</v>
      </c>
      <c r="I1455" s="932">
        <v>133835.87</v>
      </c>
      <c r="J1455" s="932">
        <v>99992.93</v>
      </c>
      <c r="K1455" s="932">
        <v>174987.63</v>
      </c>
      <c r="L1455" s="932">
        <v>121300</v>
      </c>
      <c r="M1455" s="932">
        <v>212275</v>
      </c>
      <c r="N1455" s="932">
        <v>148273.62</v>
      </c>
      <c r="O1455" s="932">
        <v>259478.83</v>
      </c>
      <c r="P1455" s="932">
        <v>176016.1</v>
      </c>
      <c r="Q1455" s="932">
        <v>308028.18</v>
      </c>
      <c r="R1455" s="932">
        <v>193678.38</v>
      </c>
      <c r="S1455" s="932">
        <v>338937.16</v>
      </c>
      <c r="T1455" s="932">
        <v>210227.35</v>
      </c>
      <c r="U1455" s="932">
        <v>367897.87</v>
      </c>
    </row>
    <row r="1456" spans="1:21" ht="14.4">
      <c r="A1456" s="931">
        <v>8</v>
      </c>
      <c r="B1456" s="931" t="s">
        <v>384</v>
      </c>
      <c r="C1456" s="931" t="s">
        <v>388</v>
      </c>
      <c r="D1456" s="931" t="s">
        <v>503</v>
      </c>
      <c r="E1456" s="931" t="s">
        <v>391</v>
      </c>
      <c r="F1456" s="931">
        <v>3</v>
      </c>
      <c r="G1456" s="931" t="s">
        <v>46</v>
      </c>
      <c r="H1456" s="932">
        <v>66842.59</v>
      </c>
      <c r="I1456" s="932">
        <v>116974.53</v>
      </c>
      <c r="J1456" s="932">
        <v>91166.11</v>
      </c>
      <c r="K1456" s="932">
        <v>159540.70000000001</v>
      </c>
      <c r="L1456" s="932">
        <v>115308.17</v>
      </c>
      <c r="M1456" s="932">
        <v>201789.3</v>
      </c>
      <c r="N1456" s="932">
        <v>151845.79999999999</v>
      </c>
      <c r="O1456" s="932">
        <v>265730.15000000002</v>
      </c>
      <c r="P1456" s="932">
        <v>188132.17</v>
      </c>
      <c r="Q1456" s="932">
        <v>329231.3</v>
      </c>
      <c r="R1456" s="932">
        <v>211950.85</v>
      </c>
      <c r="S1456" s="932">
        <v>370913.98</v>
      </c>
      <c r="T1456" s="932">
        <v>235471.73</v>
      </c>
      <c r="U1456" s="932">
        <v>412075.52000000002</v>
      </c>
    </row>
    <row r="1457" spans="1:21" ht="14.4">
      <c r="A1457" s="931">
        <v>8</v>
      </c>
      <c r="B1457" s="931" t="s">
        <v>384</v>
      </c>
      <c r="C1457" s="931" t="s">
        <v>388</v>
      </c>
      <c r="D1457" s="931" t="s">
        <v>503</v>
      </c>
      <c r="E1457" s="931" t="s">
        <v>391</v>
      </c>
      <c r="F1457" s="931">
        <v>4</v>
      </c>
      <c r="G1457" s="931" t="s">
        <v>23</v>
      </c>
      <c r="H1457" s="932">
        <v>76179.759999999995</v>
      </c>
      <c r="I1457" s="932">
        <v>121887.61</v>
      </c>
      <c r="J1457" s="932">
        <v>106651.66</v>
      </c>
      <c r="K1457" s="932">
        <v>170642.66</v>
      </c>
      <c r="L1457" s="932">
        <v>137123.56</v>
      </c>
      <c r="M1457" s="932">
        <v>219397.71</v>
      </c>
      <c r="N1457" s="932">
        <v>182831.42</v>
      </c>
      <c r="O1457" s="932">
        <v>292530.28000000003</v>
      </c>
      <c r="P1457" s="932">
        <v>228539.27</v>
      </c>
      <c r="Q1457" s="932">
        <v>365662.84</v>
      </c>
      <c r="R1457" s="932">
        <v>259011.18</v>
      </c>
      <c r="S1457" s="932">
        <v>414417.89</v>
      </c>
      <c r="T1457" s="932">
        <v>289483.08</v>
      </c>
      <c r="U1457" s="932">
        <v>463172.94</v>
      </c>
    </row>
    <row r="1458" spans="1:21" ht="14.4">
      <c r="A1458" s="931">
        <v>8</v>
      </c>
      <c r="B1458" s="931" t="s">
        <v>384</v>
      </c>
      <c r="C1458" s="931" t="s">
        <v>388</v>
      </c>
      <c r="D1458" s="931" t="s">
        <v>503</v>
      </c>
      <c r="E1458" s="931" t="s">
        <v>392</v>
      </c>
      <c r="F1458" s="931">
        <v>1</v>
      </c>
      <c r="G1458" s="931" t="s">
        <v>171</v>
      </c>
      <c r="H1458" s="932">
        <v>88362.59</v>
      </c>
      <c r="I1458" s="932">
        <v>154634.54</v>
      </c>
      <c r="J1458" s="932">
        <v>114468.5</v>
      </c>
      <c r="K1458" s="932">
        <v>200319.87</v>
      </c>
      <c r="L1458" s="932">
        <v>137067.4</v>
      </c>
      <c r="M1458" s="932">
        <v>239867.95</v>
      </c>
      <c r="N1458" s="932">
        <v>163569.62</v>
      </c>
      <c r="O1458" s="932">
        <v>286246.83</v>
      </c>
      <c r="P1458" s="932">
        <v>192886.56</v>
      </c>
      <c r="Q1458" s="932">
        <v>337551.48</v>
      </c>
      <c r="R1458" s="932">
        <v>211499.82</v>
      </c>
      <c r="S1458" s="932">
        <v>370124.68</v>
      </c>
      <c r="T1458" s="932">
        <v>229008.73</v>
      </c>
      <c r="U1458" s="932">
        <v>400765.27</v>
      </c>
    </row>
    <row r="1459" spans="1:21" ht="14.4">
      <c r="A1459" s="931">
        <v>8</v>
      </c>
      <c r="B1459" s="931" t="s">
        <v>384</v>
      </c>
      <c r="C1459" s="931" t="s">
        <v>388</v>
      </c>
      <c r="D1459" s="931" t="s">
        <v>503</v>
      </c>
      <c r="E1459" s="931" t="s">
        <v>392</v>
      </c>
      <c r="F1459" s="931">
        <v>2</v>
      </c>
      <c r="G1459" s="931" t="s">
        <v>21</v>
      </c>
      <c r="H1459" s="932">
        <v>75341.37</v>
      </c>
      <c r="I1459" s="932">
        <v>131847.4</v>
      </c>
      <c r="J1459" s="932">
        <v>98592.39</v>
      </c>
      <c r="K1459" s="932">
        <v>172536.67</v>
      </c>
      <c r="L1459" s="932">
        <v>119681.32</v>
      </c>
      <c r="M1459" s="932">
        <v>209442.3</v>
      </c>
      <c r="N1459" s="932">
        <v>146443.10999999999</v>
      </c>
      <c r="O1459" s="932">
        <v>256275.45</v>
      </c>
      <c r="P1459" s="932">
        <v>173929.61</v>
      </c>
      <c r="Q1459" s="932">
        <v>304376.81</v>
      </c>
      <c r="R1459" s="932">
        <v>191430.26</v>
      </c>
      <c r="S1459" s="932">
        <v>335002.95</v>
      </c>
      <c r="T1459" s="932">
        <v>207851.24</v>
      </c>
      <c r="U1459" s="932">
        <v>363739.67</v>
      </c>
    </row>
    <row r="1460" spans="1:21" ht="14.4">
      <c r="A1460" s="931">
        <v>8</v>
      </c>
      <c r="B1460" s="931" t="s">
        <v>384</v>
      </c>
      <c r="C1460" s="931" t="s">
        <v>388</v>
      </c>
      <c r="D1460" s="931" t="s">
        <v>503</v>
      </c>
      <c r="E1460" s="931" t="s">
        <v>392</v>
      </c>
      <c r="F1460" s="931">
        <v>3</v>
      </c>
      <c r="G1460" s="931" t="s">
        <v>46</v>
      </c>
      <c r="H1460" s="932">
        <v>65617.600000000006</v>
      </c>
      <c r="I1460" s="932">
        <v>114830.8</v>
      </c>
      <c r="J1460" s="932">
        <v>89425.46</v>
      </c>
      <c r="K1460" s="932">
        <v>156494.54999999999</v>
      </c>
      <c r="L1460" s="932">
        <v>113049.91</v>
      </c>
      <c r="M1460" s="932">
        <v>197837.35</v>
      </c>
      <c r="N1460" s="932">
        <v>148814.6</v>
      </c>
      <c r="O1460" s="932">
        <v>260425.54</v>
      </c>
      <c r="P1460" s="932">
        <v>184325.34</v>
      </c>
      <c r="Q1460" s="932">
        <v>322569.34999999998</v>
      </c>
      <c r="R1460" s="932">
        <v>207622.98</v>
      </c>
      <c r="S1460" s="932">
        <v>363340.21</v>
      </c>
      <c r="T1460" s="932">
        <v>230619.65</v>
      </c>
      <c r="U1460" s="932">
        <v>403584.39</v>
      </c>
    </row>
    <row r="1461" spans="1:21" ht="14.4">
      <c r="A1461" s="931">
        <v>8</v>
      </c>
      <c r="B1461" s="931" t="s">
        <v>384</v>
      </c>
      <c r="C1461" s="931" t="s">
        <v>388</v>
      </c>
      <c r="D1461" s="931" t="s">
        <v>503</v>
      </c>
      <c r="E1461" s="931" t="s">
        <v>392</v>
      </c>
      <c r="F1461" s="931">
        <v>4</v>
      </c>
      <c r="G1461" s="931" t="s">
        <v>23</v>
      </c>
      <c r="H1461" s="932">
        <v>75312.39</v>
      </c>
      <c r="I1461" s="932">
        <v>120499.82</v>
      </c>
      <c r="J1461" s="932">
        <v>105437.34</v>
      </c>
      <c r="K1461" s="932">
        <v>168699.75</v>
      </c>
      <c r="L1461" s="932">
        <v>135562.29999999999</v>
      </c>
      <c r="M1461" s="932">
        <v>216899.68</v>
      </c>
      <c r="N1461" s="932">
        <v>180749.73</v>
      </c>
      <c r="O1461" s="932">
        <v>289199.58</v>
      </c>
      <c r="P1461" s="932">
        <v>225937.17</v>
      </c>
      <c r="Q1461" s="932">
        <v>361499.47</v>
      </c>
      <c r="R1461" s="932">
        <v>256062.12</v>
      </c>
      <c r="S1461" s="932">
        <v>409699.4</v>
      </c>
      <c r="T1461" s="932">
        <v>286187.08</v>
      </c>
      <c r="U1461" s="932">
        <v>457899.33</v>
      </c>
    </row>
    <row r="1462" spans="1:21" ht="14.4">
      <c r="A1462" s="931">
        <v>8</v>
      </c>
      <c r="B1462" s="931" t="s">
        <v>384</v>
      </c>
      <c r="C1462" s="931" t="s">
        <v>393</v>
      </c>
      <c r="D1462" s="931" t="s">
        <v>504</v>
      </c>
      <c r="E1462" s="931" t="s">
        <v>394</v>
      </c>
      <c r="F1462" s="931">
        <v>1</v>
      </c>
      <c r="G1462" s="931" t="s">
        <v>171</v>
      </c>
      <c r="H1462" s="932">
        <v>92778.6</v>
      </c>
      <c r="I1462" s="932">
        <v>162362.56</v>
      </c>
      <c r="J1462" s="932">
        <v>120196.59</v>
      </c>
      <c r="K1462" s="932">
        <v>210344.04</v>
      </c>
      <c r="L1462" s="932">
        <v>143931.38</v>
      </c>
      <c r="M1462" s="932">
        <v>251879.92</v>
      </c>
      <c r="N1462" s="932">
        <v>171768.43</v>
      </c>
      <c r="O1462" s="932">
        <v>300594.76</v>
      </c>
      <c r="P1462" s="932">
        <v>202562.05</v>
      </c>
      <c r="Q1462" s="932">
        <v>354483.58</v>
      </c>
      <c r="R1462" s="932">
        <v>222112.89</v>
      </c>
      <c r="S1462" s="932">
        <v>388697.56</v>
      </c>
      <c r="T1462" s="932">
        <v>240506.73</v>
      </c>
      <c r="U1462" s="932">
        <v>420886.78</v>
      </c>
    </row>
    <row r="1463" spans="1:21" ht="14.4">
      <c r="A1463" s="931">
        <v>8</v>
      </c>
      <c r="B1463" s="931" t="s">
        <v>384</v>
      </c>
      <c r="C1463" s="931" t="s">
        <v>393</v>
      </c>
      <c r="D1463" s="931" t="s">
        <v>504</v>
      </c>
      <c r="E1463" s="931" t="s">
        <v>394</v>
      </c>
      <c r="F1463" s="931">
        <v>2</v>
      </c>
      <c r="G1463" s="931" t="s">
        <v>21</v>
      </c>
      <c r="H1463" s="932">
        <v>79072.05</v>
      </c>
      <c r="I1463" s="932">
        <v>138376.1</v>
      </c>
      <c r="J1463" s="932">
        <v>103484.9</v>
      </c>
      <c r="K1463" s="932">
        <v>181098.57</v>
      </c>
      <c r="L1463" s="932">
        <v>125630.24</v>
      </c>
      <c r="M1463" s="932">
        <v>219852.93</v>
      </c>
      <c r="N1463" s="932">
        <v>153740.53</v>
      </c>
      <c r="O1463" s="932">
        <v>269045.93</v>
      </c>
      <c r="P1463" s="932">
        <v>182607.35999999999</v>
      </c>
      <c r="Q1463" s="932">
        <v>319562.88</v>
      </c>
      <c r="R1463" s="932">
        <v>200987.03</v>
      </c>
      <c r="S1463" s="932">
        <v>351727.31</v>
      </c>
      <c r="T1463" s="932">
        <v>218235.69</v>
      </c>
      <c r="U1463" s="932">
        <v>381912.46</v>
      </c>
    </row>
    <row r="1464" spans="1:21" ht="14.4">
      <c r="A1464" s="931">
        <v>8</v>
      </c>
      <c r="B1464" s="931" t="s">
        <v>384</v>
      </c>
      <c r="C1464" s="931" t="s">
        <v>393</v>
      </c>
      <c r="D1464" s="931" t="s">
        <v>504</v>
      </c>
      <c r="E1464" s="931" t="s">
        <v>394</v>
      </c>
      <c r="F1464" s="931">
        <v>3</v>
      </c>
      <c r="G1464" s="931" t="s">
        <v>46</v>
      </c>
      <c r="H1464" s="932">
        <v>68838.17</v>
      </c>
      <c r="I1464" s="932">
        <v>120466.79</v>
      </c>
      <c r="J1464" s="932">
        <v>93805.87</v>
      </c>
      <c r="K1464" s="932">
        <v>164160.26999999999</v>
      </c>
      <c r="L1464" s="932">
        <v>118580.52</v>
      </c>
      <c r="M1464" s="932">
        <v>207515.91</v>
      </c>
      <c r="N1464" s="932">
        <v>156087.76</v>
      </c>
      <c r="O1464" s="932">
        <v>273153.58</v>
      </c>
      <c r="P1464" s="932">
        <v>193327.7</v>
      </c>
      <c r="Q1464" s="932">
        <v>338323.48</v>
      </c>
      <c r="R1464" s="932">
        <v>217758.33</v>
      </c>
      <c r="S1464" s="932">
        <v>381077.08</v>
      </c>
      <c r="T1464" s="932">
        <v>241872.16</v>
      </c>
      <c r="U1464" s="932">
        <v>423276.27</v>
      </c>
    </row>
    <row r="1465" spans="1:21" ht="14.4">
      <c r="A1465" s="931">
        <v>8</v>
      </c>
      <c r="B1465" s="931" t="s">
        <v>384</v>
      </c>
      <c r="C1465" s="931" t="s">
        <v>393</v>
      </c>
      <c r="D1465" s="931" t="s">
        <v>504</v>
      </c>
      <c r="E1465" s="931" t="s">
        <v>394</v>
      </c>
      <c r="F1465" s="931">
        <v>4</v>
      </c>
      <c r="G1465" s="931" t="s">
        <v>23</v>
      </c>
      <c r="H1465" s="932">
        <v>79074.289999999994</v>
      </c>
      <c r="I1465" s="932">
        <v>126518.87</v>
      </c>
      <c r="J1465" s="932">
        <v>110704.01</v>
      </c>
      <c r="K1465" s="932">
        <v>177126.41</v>
      </c>
      <c r="L1465" s="932">
        <v>142333.72</v>
      </c>
      <c r="M1465" s="932">
        <v>227733.96</v>
      </c>
      <c r="N1465" s="932">
        <v>189778.3</v>
      </c>
      <c r="O1465" s="932">
        <v>303645.28000000003</v>
      </c>
      <c r="P1465" s="932">
        <v>237222.87</v>
      </c>
      <c r="Q1465" s="932">
        <v>379556.6</v>
      </c>
      <c r="R1465" s="932">
        <v>268852.59000000003</v>
      </c>
      <c r="S1465" s="932">
        <v>430164.14</v>
      </c>
      <c r="T1465" s="932">
        <v>300482.3</v>
      </c>
      <c r="U1465" s="932">
        <v>480771.69</v>
      </c>
    </row>
    <row r="1466" spans="1:21" ht="14.4">
      <c r="A1466" s="931">
        <v>8</v>
      </c>
      <c r="B1466" s="931" t="s">
        <v>384</v>
      </c>
      <c r="C1466" s="931" t="s">
        <v>393</v>
      </c>
      <c r="D1466" s="931" t="s">
        <v>504</v>
      </c>
      <c r="E1466" s="931" t="s">
        <v>395</v>
      </c>
      <c r="F1466" s="931">
        <v>1</v>
      </c>
      <c r="G1466" s="931" t="s">
        <v>171</v>
      </c>
      <c r="H1466" s="932">
        <v>92778.6</v>
      </c>
      <c r="I1466" s="932">
        <v>162362.56</v>
      </c>
      <c r="J1466" s="932">
        <v>120196.59</v>
      </c>
      <c r="K1466" s="932">
        <v>210344.04</v>
      </c>
      <c r="L1466" s="932">
        <v>143931.38</v>
      </c>
      <c r="M1466" s="932">
        <v>251879.92</v>
      </c>
      <c r="N1466" s="932">
        <v>171768.43</v>
      </c>
      <c r="O1466" s="932">
        <v>300594.76</v>
      </c>
      <c r="P1466" s="932">
        <v>202562.05</v>
      </c>
      <c r="Q1466" s="932">
        <v>354483.58</v>
      </c>
      <c r="R1466" s="932">
        <v>222112.89</v>
      </c>
      <c r="S1466" s="932">
        <v>388697.56</v>
      </c>
      <c r="T1466" s="932">
        <v>240506.73</v>
      </c>
      <c r="U1466" s="932">
        <v>420886.78</v>
      </c>
    </row>
    <row r="1467" spans="1:21" ht="14.4">
      <c r="A1467" s="931">
        <v>8</v>
      </c>
      <c r="B1467" s="931" t="s">
        <v>384</v>
      </c>
      <c r="C1467" s="931" t="s">
        <v>393</v>
      </c>
      <c r="D1467" s="931" t="s">
        <v>504</v>
      </c>
      <c r="E1467" s="931" t="s">
        <v>395</v>
      </c>
      <c r="F1467" s="931">
        <v>2</v>
      </c>
      <c r="G1467" s="931" t="s">
        <v>21</v>
      </c>
      <c r="H1467" s="932">
        <v>79072.05</v>
      </c>
      <c r="I1467" s="932">
        <v>138376.1</v>
      </c>
      <c r="J1467" s="932">
        <v>103484.9</v>
      </c>
      <c r="K1467" s="932">
        <v>181098.57</v>
      </c>
      <c r="L1467" s="932">
        <v>125630.24</v>
      </c>
      <c r="M1467" s="932">
        <v>219852.93</v>
      </c>
      <c r="N1467" s="932">
        <v>153740.53</v>
      </c>
      <c r="O1467" s="932">
        <v>269045.93</v>
      </c>
      <c r="P1467" s="932">
        <v>182607.35999999999</v>
      </c>
      <c r="Q1467" s="932">
        <v>319562.88</v>
      </c>
      <c r="R1467" s="932">
        <v>200987.03</v>
      </c>
      <c r="S1467" s="932">
        <v>351727.31</v>
      </c>
      <c r="T1467" s="932">
        <v>218235.69</v>
      </c>
      <c r="U1467" s="932">
        <v>381912.46</v>
      </c>
    </row>
    <row r="1468" spans="1:21" ht="14.4">
      <c r="A1468" s="931">
        <v>8</v>
      </c>
      <c r="B1468" s="931" t="s">
        <v>384</v>
      </c>
      <c r="C1468" s="931" t="s">
        <v>393</v>
      </c>
      <c r="D1468" s="931" t="s">
        <v>504</v>
      </c>
      <c r="E1468" s="931" t="s">
        <v>395</v>
      </c>
      <c r="F1468" s="931">
        <v>3</v>
      </c>
      <c r="G1468" s="931" t="s">
        <v>46</v>
      </c>
      <c r="H1468" s="932">
        <v>68838.17</v>
      </c>
      <c r="I1468" s="932">
        <v>120466.79</v>
      </c>
      <c r="J1468" s="932">
        <v>93805.87</v>
      </c>
      <c r="K1468" s="932">
        <v>164160.26999999999</v>
      </c>
      <c r="L1468" s="932">
        <v>118580.52</v>
      </c>
      <c r="M1468" s="932">
        <v>207515.91</v>
      </c>
      <c r="N1468" s="932">
        <v>156087.76</v>
      </c>
      <c r="O1468" s="932">
        <v>273153.58</v>
      </c>
      <c r="P1468" s="932">
        <v>193327.7</v>
      </c>
      <c r="Q1468" s="932">
        <v>338323.48</v>
      </c>
      <c r="R1468" s="932">
        <v>217758.33</v>
      </c>
      <c r="S1468" s="932">
        <v>381077.08</v>
      </c>
      <c r="T1468" s="932">
        <v>241872.16</v>
      </c>
      <c r="U1468" s="932">
        <v>423276.27</v>
      </c>
    </row>
    <row r="1469" spans="1:21" ht="14.4">
      <c r="A1469" s="931">
        <v>8</v>
      </c>
      <c r="B1469" s="931" t="s">
        <v>384</v>
      </c>
      <c r="C1469" s="931" t="s">
        <v>393</v>
      </c>
      <c r="D1469" s="931" t="s">
        <v>504</v>
      </c>
      <c r="E1469" s="931" t="s">
        <v>395</v>
      </c>
      <c r="F1469" s="931">
        <v>4</v>
      </c>
      <c r="G1469" s="931" t="s">
        <v>23</v>
      </c>
      <c r="H1469" s="932">
        <v>79074.289999999994</v>
      </c>
      <c r="I1469" s="932">
        <v>126518.87</v>
      </c>
      <c r="J1469" s="932">
        <v>110704.01</v>
      </c>
      <c r="K1469" s="932">
        <v>177126.41</v>
      </c>
      <c r="L1469" s="932">
        <v>142333.72</v>
      </c>
      <c r="M1469" s="932">
        <v>227733.96</v>
      </c>
      <c r="N1469" s="932">
        <v>189778.3</v>
      </c>
      <c r="O1469" s="932">
        <v>303645.28000000003</v>
      </c>
      <c r="P1469" s="932">
        <v>237222.87</v>
      </c>
      <c r="Q1469" s="932">
        <v>379556.6</v>
      </c>
      <c r="R1469" s="932">
        <v>268852.59000000003</v>
      </c>
      <c r="S1469" s="932">
        <v>430164.14</v>
      </c>
      <c r="T1469" s="932">
        <v>300482.3</v>
      </c>
      <c r="U1469" s="932">
        <v>480771.69</v>
      </c>
    </row>
    <row r="1470" spans="1:21" ht="14.4">
      <c r="A1470" s="931">
        <v>8</v>
      </c>
      <c r="B1470" s="931" t="s">
        <v>384</v>
      </c>
      <c r="C1470" s="931" t="s">
        <v>393</v>
      </c>
      <c r="D1470" s="931" t="s">
        <v>504</v>
      </c>
      <c r="E1470" s="931" t="s">
        <v>1135</v>
      </c>
      <c r="F1470" s="931">
        <v>1</v>
      </c>
      <c r="G1470" s="931" t="s">
        <v>171</v>
      </c>
      <c r="H1470" s="932">
        <v>91796.33</v>
      </c>
      <c r="I1470" s="932">
        <v>160643.57999999999</v>
      </c>
      <c r="J1470" s="932">
        <v>118925.75999999999</v>
      </c>
      <c r="K1470" s="932">
        <v>208120.08</v>
      </c>
      <c r="L1470" s="932">
        <v>142410.76999999999</v>
      </c>
      <c r="M1470" s="932">
        <v>249218.85</v>
      </c>
      <c r="N1470" s="932">
        <v>169955.51</v>
      </c>
      <c r="O1470" s="932">
        <v>297422.15000000002</v>
      </c>
      <c r="P1470" s="932">
        <v>200425.79</v>
      </c>
      <c r="Q1470" s="932">
        <v>350745.13</v>
      </c>
      <c r="R1470" s="932">
        <v>219771.36</v>
      </c>
      <c r="S1470" s="932">
        <v>384599.88</v>
      </c>
      <c r="T1470" s="932">
        <v>237972.76</v>
      </c>
      <c r="U1470" s="932">
        <v>416452.33</v>
      </c>
    </row>
    <row r="1471" spans="1:21" ht="14.4">
      <c r="A1471" s="931">
        <v>8</v>
      </c>
      <c r="B1471" s="931" t="s">
        <v>384</v>
      </c>
      <c r="C1471" s="931" t="s">
        <v>393</v>
      </c>
      <c r="D1471" s="931" t="s">
        <v>504</v>
      </c>
      <c r="E1471" s="931" t="s">
        <v>1135</v>
      </c>
      <c r="F1471" s="931">
        <v>2</v>
      </c>
      <c r="G1471" s="931" t="s">
        <v>21</v>
      </c>
      <c r="H1471" s="932">
        <v>78226.84</v>
      </c>
      <c r="I1471" s="932">
        <v>136896.98000000001</v>
      </c>
      <c r="J1471" s="932">
        <v>102381.18</v>
      </c>
      <c r="K1471" s="932">
        <v>179167.07</v>
      </c>
      <c r="L1471" s="932">
        <v>124292.64</v>
      </c>
      <c r="M1471" s="932">
        <v>217512.13</v>
      </c>
      <c r="N1471" s="932">
        <v>152107.89000000001</v>
      </c>
      <c r="O1471" s="932">
        <v>266188.81</v>
      </c>
      <c r="P1471" s="932">
        <v>180670.65</v>
      </c>
      <c r="Q1471" s="932">
        <v>316173.64</v>
      </c>
      <c r="R1471" s="932">
        <v>198856.76</v>
      </c>
      <c r="S1471" s="932">
        <v>347999.33</v>
      </c>
      <c r="T1471" s="932">
        <v>215924.43</v>
      </c>
      <c r="U1471" s="932">
        <v>377867.76</v>
      </c>
    </row>
    <row r="1472" spans="1:21" ht="14.4">
      <c r="A1472" s="931">
        <v>8</v>
      </c>
      <c r="B1472" s="931" t="s">
        <v>384</v>
      </c>
      <c r="C1472" s="931" t="s">
        <v>393</v>
      </c>
      <c r="D1472" s="931" t="s">
        <v>504</v>
      </c>
      <c r="E1472" s="931" t="s">
        <v>1135</v>
      </c>
      <c r="F1472" s="931">
        <v>3</v>
      </c>
      <c r="G1472" s="931" t="s">
        <v>46</v>
      </c>
      <c r="H1472" s="932">
        <v>68095.679999999993</v>
      </c>
      <c r="I1472" s="932">
        <v>119167.44</v>
      </c>
      <c r="J1472" s="932">
        <v>92792.06</v>
      </c>
      <c r="K1472" s="932">
        <v>162386.10999999999</v>
      </c>
      <c r="L1472" s="932">
        <v>117297.33</v>
      </c>
      <c r="M1472" s="932">
        <v>205270.32</v>
      </c>
      <c r="N1472" s="932">
        <v>154397.03</v>
      </c>
      <c r="O1472" s="932">
        <v>270194.81</v>
      </c>
      <c r="P1472" s="932">
        <v>191232.11</v>
      </c>
      <c r="Q1472" s="932">
        <v>334656.19</v>
      </c>
      <c r="R1472" s="932">
        <v>215396.79</v>
      </c>
      <c r="S1472" s="932">
        <v>376944.38</v>
      </c>
      <c r="T1472" s="932">
        <v>239247.84</v>
      </c>
      <c r="U1472" s="932">
        <v>418683.71</v>
      </c>
    </row>
    <row r="1473" spans="1:21" ht="14.4">
      <c r="A1473" s="931">
        <v>8</v>
      </c>
      <c r="B1473" s="931" t="s">
        <v>384</v>
      </c>
      <c r="C1473" s="931" t="s">
        <v>393</v>
      </c>
      <c r="D1473" s="931" t="s">
        <v>504</v>
      </c>
      <c r="E1473" s="931" t="s">
        <v>1135</v>
      </c>
      <c r="F1473" s="931">
        <v>4</v>
      </c>
      <c r="G1473" s="931" t="s">
        <v>23</v>
      </c>
      <c r="H1473" s="932">
        <v>78236.66</v>
      </c>
      <c r="I1473" s="932">
        <v>125178.66</v>
      </c>
      <c r="J1473" s="932">
        <v>109531.32</v>
      </c>
      <c r="K1473" s="932">
        <v>175250.12</v>
      </c>
      <c r="L1473" s="932">
        <v>140825.99</v>
      </c>
      <c r="M1473" s="932">
        <v>225321.59</v>
      </c>
      <c r="N1473" s="932">
        <v>187767.99</v>
      </c>
      <c r="O1473" s="932">
        <v>300428.78000000003</v>
      </c>
      <c r="P1473" s="932">
        <v>234709.98</v>
      </c>
      <c r="Q1473" s="932">
        <v>375535.98</v>
      </c>
      <c r="R1473" s="932">
        <v>266004.65000000002</v>
      </c>
      <c r="S1473" s="932">
        <v>425607.44</v>
      </c>
      <c r="T1473" s="932">
        <v>297299.31</v>
      </c>
      <c r="U1473" s="932">
        <v>475678.9</v>
      </c>
    </row>
    <row r="1474" spans="1:21" ht="14.4">
      <c r="A1474" s="931">
        <v>8</v>
      </c>
      <c r="B1474" s="931" t="s">
        <v>384</v>
      </c>
      <c r="C1474" s="931" t="s">
        <v>393</v>
      </c>
      <c r="D1474" s="931" t="s">
        <v>504</v>
      </c>
      <c r="E1474" s="931" t="s">
        <v>761</v>
      </c>
      <c r="F1474" s="931">
        <v>1</v>
      </c>
      <c r="G1474" s="931" t="s">
        <v>171</v>
      </c>
      <c r="H1474" s="932">
        <v>92778.6</v>
      </c>
      <c r="I1474" s="932">
        <v>162362.56</v>
      </c>
      <c r="J1474" s="932">
        <v>120196.59</v>
      </c>
      <c r="K1474" s="932">
        <v>210344.04</v>
      </c>
      <c r="L1474" s="932">
        <v>143931.38</v>
      </c>
      <c r="M1474" s="932">
        <v>251879.92</v>
      </c>
      <c r="N1474" s="932">
        <v>171768.43</v>
      </c>
      <c r="O1474" s="932">
        <v>300594.76</v>
      </c>
      <c r="P1474" s="932">
        <v>202562.05</v>
      </c>
      <c r="Q1474" s="932">
        <v>354483.58</v>
      </c>
      <c r="R1474" s="932">
        <v>222112.89</v>
      </c>
      <c r="S1474" s="932">
        <v>388697.56</v>
      </c>
      <c r="T1474" s="932">
        <v>240506.73</v>
      </c>
      <c r="U1474" s="932">
        <v>420886.78</v>
      </c>
    </row>
    <row r="1475" spans="1:21" ht="14.4">
      <c r="A1475" s="931">
        <v>8</v>
      </c>
      <c r="B1475" s="931" t="s">
        <v>384</v>
      </c>
      <c r="C1475" s="931" t="s">
        <v>393</v>
      </c>
      <c r="D1475" s="931" t="s">
        <v>504</v>
      </c>
      <c r="E1475" s="931" t="s">
        <v>761</v>
      </c>
      <c r="F1475" s="931">
        <v>2</v>
      </c>
      <c r="G1475" s="931" t="s">
        <v>21</v>
      </c>
      <c r="H1475" s="932">
        <v>79072.05</v>
      </c>
      <c r="I1475" s="932">
        <v>138376.1</v>
      </c>
      <c r="J1475" s="932">
        <v>103484.9</v>
      </c>
      <c r="K1475" s="932">
        <v>181098.57</v>
      </c>
      <c r="L1475" s="932">
        <v>125630.24</v>
      </c>
      <c r="M1475" s="932">
        <v>219852.93</v>
      </c>
      <c r="N1475" s="932">
        <v>153740.53</v>
      </c>
      <c r="O1475" s="932">
        <v>269045.93</v>
      </c>
      <c r="P1475" s="932">
        <v>182607.35999999999</v>
      </c>
      <c r="Q1475" s="932">
        <v>319562.88</v>
      </c>
      <c r="R1475" s="932">
        <v>200987.03</v>
      </c>
      <c r="S1475" s="932">
        <v>351727.31</v>
      </c>
      <c r="T1475" s="932">
        <v>218235.69</v>
      </c>
      <c r="U1475" s="932">
        <v>381912.46</v>
      </c>
    </row>
    <row r="1476" spans="1:21" ht="14.4">
      <c r="A1476" s="931">
        <v>8</v>
      </c>
      <c r="B1476" s="931" t="s">
        <v>384</v>
      </c>
      <c r="C1476" s="931" t="s">
        <v>393</v>
      </c>
      <c r="D1476" s="931" t="s">
        <v>504</v>
      </c>
      <c r="E1476" s="931" t="s">
        <v>761</v>
      </c>
      <c r="F1476" s="931">
        <v>3</v>
      </c>
      <c r="G1476" s="931" t="s">
        <v>46</v>
      </c>
      <c r="H1476" s="932">
        <v>68838.17</v>
      </c>
      <c r="I1476" s="932">
        <v>120466.79</v>
      </c>
      <c r="J1476" s="932">
        <v>93805.87</v>
      </c>
      <c r="K1476" s="932">
        <v>164160.26999999999</v>
      </c>
      <c r="L1476" s="932">
        <v>118580.52</v>
      </c>
      <c r="M1476" s="932">
        <v>207515.91</v>
      </c>
      <c r="N1476" s="932">
        <v>156087.76</v>
      </c>
      <c r="O1476" s="932">
        <v>273153.58</v>
      </c>
      <c r="P1476" s="932">
        <v>193327.7</v>
      </c>
      <c r="Q1476" s="932">
        <v>338323.48</v>
      </c>
      <c r="R1476" s="932">
        <v>217758.33</v>
      </c>
      <c r="S1476" s="932">
        <v>381077.08</v>
      </c>
      <c r="T1476" s="932">
        <v>241872.16</v>
      </c>
      <c r="U1476" s="932">
        <v>423276.27</v>
      </c>
    </row>
    <row r="1477" spans="1:21" ht="14.4">
      <c r="A1477" s="931">
        <v>8</v>
      </c>
      <c r="B1477" s="931" t="s">
        <v>384</v>
      </c>
      <c r="C1477" s="931" t="s">
        <v>393</v>
      </c>
      <c r="D1477" s="931" t="s">
        <v>504</v>
      </c>
      <c r="E1477" s="931" t="s">
        <v>761</v>
      </c>
      <c r="F1477" s="931">
        <v>4</v>
      </c>
      <c r="G1477" s="931" t="s">
        <v>23</v>
      </c>
      <c r="H1477" s="932">
        <v>79074.289999999994</v>
      </c>
      <c r="I1477" s="932">
        <v>126518.87</v>
      </c>
      <c r="J1477" s="932">
        <v>110704.01</v>
      </c>
      <c r="K1477" s="932">
        <v>177126.41</v>
      </c>
      <c r="L1477" s="932">
        <v>142333.72</v>
      </c>
      <c r="M1477" s="932">
        <v>227733.96</v>
      </c>
      <c r="N1477" s="932">
        <v>189778.3</v>
      </c>
      <c r="O1477" s="932">
        <v>303645.28000000003</v>
      </c>
      <c r="P1477" s="932">
        <v>237222.87</v>
      </c>
      <c r="Q1477" s="932">
        <v>379556.6</v>
      </c>
      <c r="R1477" s="932">
        <v>268852.59000000003</v>
      </c>
      <c r="S1477" s="932">
        <v>430164.14</v>
      </c>
      <c r="T1477" s="932">
        <v>300482.3</v>
      </c>
      <c r="U1477" s="932">
        <v>480771.69</v>
      </c>
    </row>
    <row r="1478" spans="1:21" ht="14.4">
      <c r="A1478" s="931">
        <v>8</v>
      </c>
      <c r="B1478" s="931" t="s">
        <v>384</v>
      </c>
      <c r="C1478" s="931" t="s">
        <v>393</v>
      </c>
      <c r="D1478" s="931" t="s">
        <v>504</v>
      </c>
      <c r="E1478" s="931" t="s">
        <v>1136</v>
      </c>
      <c r="F1478" s="931">
        <v>1</v>
      </c>
      <c r="G1478" s="931" t="s">
        <v>171</v>
      </c>
      <c r="H1478" s="932">
        <v>91787.87</v>
      </c>
      <c r="I1478" s="932">
        <v>160628.76</v>
      </c>
      <c r="J1478" s="932">
        <v>118944.46</v>
      </c>
      <c r="K1478" s="932">
        <v>208152.81</v>
      </c>
      <c r="L1478" s="932">
        <v>142453.24</v>
      </c>
      <c r="M1478" s="932">
        <v>249293.18</v>
      </c>
      <c r="N1478" s="932">
        <v>170036.86</v>
      </c>
      <c r="O1478" s="932">
        <v>297564.5</v>
      </c>
      <c r="P1478" s="932">
        <v>200550.44</v>
      </c>
      <c r="Q1478" s="932">
        <v>350963.28</v>
      </c>
      <c r="R1478" s="932">
        <v>219923.69</v>
      </c>
      <c r="S1478" s="932">
        <v>384866.46</v>
      </c>
      <c r="T1478" s="932">
        <v>238163.04</v>
      </c>
      <c r="U1478" s="932">
        <v>416785.33</v>
      </c>
    </row>
    <row r="1479" spans="1:21" ht="14.4">
      <c r="A1479" s="931">
        <v>8</v>
      </c>
      <c r="B1479" s="931" t="s">
        <v>384</v>
      </c>
      <c r="C1479" s="931" t="s">
        <v>393</v>
      </c>
      <c r="D1479" s="931" t="s">
        <v>504</v>
      </c>
      <c r="E1479" s="931" t="s">
        <v>1136</v>
      </c>
      <c r="F1479" s="931">
        <v>2</v>
      </c>
      <c r="G1479" s="931" t="s">
        <v>21</v>
      </c>
      <c r="H1479" s="932">
        <v>78081.320000000007</v>
      </c>
      <c r="I1479" s="932">
        <v>136642.29999999999</v>
      </c>
      <c r="J1479" s="932">
        <v>102232.77</v>
      </c>
      <c r="K1479" s="932">
        <v>178907.34</v>
      </c>
      <c r="L1479" s="932">
        <v>124152.1</v>
      </c>
      <c r="M1479" s="932">
        <v>217266.18</v>
      </c>
      <c r="N1479" s="932">
        <v>152008.95999999999</v>
      </c>
      <c r="O1479" s="932">
        <v>266015.67</v>
      </c>
      <c r="P1479" s="932">
        <v>180595.76</v>
      </c>
      <c r="Q1479" s="932">
        <v>316042.57</v>
      </c>
      <c r="R1479" s="932">
        <v>198797.84</v>
      </c>
      <c r="S1479" s="932">
        <v>347896.21</v>
      </c>
      <c r="T1479" s="932">
        <v>215892</v>
      </c>
      <c r="U1479" s="932">
        <v>377811.01</v>
      </c>
    </row>
    <row r="1480" spans="1:21" ht="14.4">
      <c r="A1480" s="931">
        <v>8</v>
      </c>
      <c r="B1480" s="931" t="s">
        <v>384</v>
      </c>
      <c r="C1480" s="931" t="s">
        <v>393</v>
      </c>
      <c r="D1480" s="931" t="s">
        <v>504</v>
      </c>
      <c r="E1480" s="931" t="s">
        <v>1136</v>
      </c>
      <c r="F1480" s="931">
        <v>3</v>
      </c>
      <c r="G1480" s="931" t="s">
        <v>46</v>
      </c>
      <c r="H1480" s="932">
        <v>67854.429999999993</v>
      </c>
      <c r="I1480" s="932">
        <v>118745.25</v>
      </c>
      <c r="J1480" s="932">
        <v>92428.64</v>
      </c>
      <c r="K1480" s="932">
        <v>161750.12</v>
      </c>
      <c r="L1480" s="932">
        <v>116809.8</v>
      </c>
      <c r="M1480" s="932">
        <v>204417.14</v>
      </c>
      <c r="N1480" s="932">
        <v>153726.79</v>
      </c>
      <c r="O1480" s="932">
        <v>269021.89</v>
      </c>
      <c r="P1480" s="932">
        <v>190376.49</v>
      </c>
      <c r="Q1480" s="932">
        <v>333158.86</v>
      </c>
      <c r="R1480" s="932">
        <v>214413.62</v>
      </c>
      <c r="S1480" s="932">
        <v>375223.84</v>
      </c>
      <c r="T1480" s="932">
        <v>238133.96</v>
      </c>
      <c r="U1480" s="932">
        <v>416734.43</v>
      </c>
    </row>
    <row r="1481" spans="1:21" ht="14.4">
      <c r="A1481" s="931">
        <v>8</v>
      </c>
      <c r="B1481" s="931" t="s">
        <v>384</v>
      </c>
      <c r="C1481" s="931" t="s">
        <v>393</v>
      </c>
      <c r="D1481" s="931" t="s">
        <v>504</v>
      </c>
      <c r="E1481" s="931" t="s">
        <v>1136</v>
      </c>
      <c r="F1481" s="931">
        <v>4</v>
      </c>
      <c r="G1481" s="931" t="s">
        <v>23</v>
      </c>
      <c r="H1481" s="932">
        <v>78221.789999999994</v>
      </c>
      <c r="I1481" s="932">
        <v>125154.87</v>
      </c>
      <c r="J1481" s="932">
        <v>109510.51</v>
      </c>
      <c r="K1481" s="932">
        <v>175216.81</v>
      </c>
      <c r="L1481" s="932">
        <v>140799.22</v>
      </c>
      <c r="M1481" s="932">
        <v>225278.76</v>
      </c>
      <c r="N1481" s="932">
        <v>187732.3</v>
      </c>
      <c r="O1481" s="932">
        <v>300371.68</v>
      </c>
      <c r="P1481" s="932">
        <v>234665.37</v>
      </c>
      <c r="Q1481" s="932">
        <v>375464.6</v>
      </c>
      <c r="R1481" s="932">
        <v>265954.09000000003</v>
      </c>
      <c r="S1481" s="932">
        <v>425526.55</v>
      </c>
      <c r="T1481" s="932">
        <v>297242.81</v>
      </c>
      <c r="U1481" s="932">
        <v>475588.5</v>
      </c>
    </row>
    <row r="1482" spans="1:21" ht="14.4">
      <c r="A1482" s="931">
        <v>8</v>
      </c>
      <c r="B1482" s="931" t="s">
        <v>384</v>
      </c>
      <c r="C1482" s="931" t="s">
        <v>393</v>
      </c>
      <c r="D1482" s="931" t="s">
        <v>504</v>
      </c>
      <c r="E1482" s="931" t="s">
        <v>1137</v>
      </c>
      <c r="F1482" s="931">
        <v>1</v>
      </c>
      <c r="G1482" s="931" t="s">
        <v>171</v>
      </c>
      <c r="H1482" s="932">
        <v>92283.24</v>
      </c>
      <c r="I1482" s="932">
        <v>161495.66</v>
      </c>
      <c r="J1482" s="932">
        <v>119570.53</v>
      </c>
      <c r="K1482" s="932">
        <v>209248.42</v>
      </c>
      <c r="L1482" s="932">
        <v>143192.31</v>
      </c>
      <c r="M1482" s="932">
        <v>250586.55</v>
      </c>
      <c r="N1482" s="932">
        <v>170902.64</v>
      </c>
      <c r="O1482" s="932">
        <v>299079.63</v>
      </c>
      <c r="P1482" s="932">
        <v>201556.25</v>
      </c>
      <c r="Q1482" s="932">
        <v>352723.43</v>
      </c>
      <c r="R1482" s="932">
        <v>221018.29</v>
      </c>
      <c r="S1482" s="932">
        <v>386782.01</v>
      </c>
      <c r="T1482" s="932">
        <v>239334.89</v>
      </c>
      <c r="U1482" s="932">
        <v>418836.05</v>
      </c>
    </row>
    <row r="1483" spans="1:21" ht="14.4">
      <c r="A1483" s="931">
        <v>8</v>
      </c>
      <c r="B1483" s="931" t="s">
        <v>384</v>
      </c>
      <c r="C1483" s="931" t="s">
        <v>393</v>
      </c>
      <c r="D1483" s="931" t="s">
        <v>504</v>
      </c>
      <c r="E1483" s="931" t="s">
        <v>1137</v>
      </c>
      <c r="F1483" s="931">
        <v>2</v>
      </c>
      <c r="G1483" s="931" t="s">
        <v>21</v>
      </c>
      <c r="H1483" s="932">
        <v>78576.69</v>
      </c>
      <c r="I1483" s="932">
        <v>137509.20000000001</v>
      </c>
      <c r="J1483" s="932">
        <v>102858.83</v>
      </c>
      <c r="K1483" s="932">
        <v>180002.96</v>
      </c>
      <c r="L1483" s="932">
        <v>124891.17</v>
      </c>
      <c r="M1483" s="932">
        <v>218559.55</v>
      </c>
      <c r="N1483" s="932">
        <v>152874.74</v>
      </c>
      <c r="O1483" s="932">
        <v>267530.8</v>
      </c>
      <c r="P1483" s="932">
        <v>181601.56</v>
      </c>
      <c r="Q1483" s="932">
        <v>317802.73</v>
      </c>
      <c r="R1483" s="932">
        <v>199892.43</v>
      </c>
      <c r="S1483" s="932">
        <v>349811.76</v>
      </c>
      <c r="T1483" s="932">
        <v>217063.85</v>
      </c>
      <c r="U1483" s="932">
        <v>379861.73</v>
      </c>
    </row>
    <row r="1484" spans="1:21" ht="14.4">
      <c r="A1484" s="931">
        <v>8</v>
      </c>
      <c r="B1484" s="931" t="s">
        <v>384</v>
      </c>
      <c r="C1484" s="931" t="s">
        <v>393</v>
      </c>
      <c r="D1484" s="931" t="s">
        <v>504</v>
      </c>
      <c r="E1484" s="931" t="s">
        <v>1137</v>
      </c>
      <c r="F1484" s="931">
        <v>3</v>
      </c>
      <c r="G1484" s="931" t="s">
        <v>46</v>
      </c>
      <c r="H1484" s="932">
        <v>68346.3</v>
      </c>
      <c r="I1484" s="932">
        <v>119606.02</v>
      </c>
      <c r="J1484" s="932">
        <v>93117.25</v>
      </c>
      <c r="K1484" s="932">
        <v>162955.19</v>
      </c>
      <c r="L1484" s="932">
        <v>117695.16</v>
      </c>
      <c r="M1484" s="932">
        <v>205966.53</v>
      </c>
      <c r="N1484" s="932">
        <v>154907.28</v>
      </c>
      <c r="O1484" s="932">
        <v>271087.74</v>
      </c>
      <c r="P1484" s="932">
        <v>191852.1</v>
      </c>
      <c r="Q1484" s="932">
        <v>335741.17</v>
      </c>
      <c r="R1484" s="932">
        <v>216085.98</v>
      </c>
      <c r="S1484" s="932">
        <v>378150.46</v>
      </c>
      <c r="T1484" s="932">
        <v>240003.06</v>
      </c>
      <c r="U1484" s="932">
        <v>420005.35</v>
      </c>
    </row>
    <row r="1485" spans="1:21" ht="14.4">
      <c r="A1485" s="931">
        <v>8</v>
      </c>
      <c r="B1485" s="931" t="s">
        <v>384</v>
      </c>
      <c r="C1485" s="931" t="s">
        <v>393</v>
      </c>
      <c r="D1485" s="931" t="s">
        <v>504</v>
      </c>
      <c r="E1485" s="931" t="s">
        <v>1137</v>
      </c>
      <c r="F1485" s="931">
        <v>4</v>
      </c>
      <c r="G1485" s="931" t="s">
        <v>23</v>
      </c>
      <c r="H1485" s="932">
        <v>78648.039999999994</v>
      </c>
      <c r="I1485" s="932">
        <v>125836.87</v>
      </c>
      <c r="J1485" s="932">
        <v>110107.26</v>
      </c>
      <c r="K1485" s="932">
        <v>176171.61</v>
      </c>
      <c r="L1485" s="932">
        <v>141566.47</v>
      </c>
      <c r="M1485" s="932">
        <v>226506.36</v>
      </c>
      <c r="N1485" s="932">
        <v>188755.3</v>
      </c>
      <c r="O1485" s="932">
        <v>302008.48</v>
      </c>
      <c r="P1485" s="932">
        <v>235944.12</v>
      </c>
      <c r="Q1485" s="932">
        <v>377510.6</v>
      </c>
      <c r="R1485" s="932">
        <v>267403.34000000003</v>
      </c>
      <c r="S1485" s="932">
        <v>427845.35</v>
      </c>
      <c r="T1485" s="932">
        <v>298862.55</v>
      </c>
      <c r="U1485" s="932">
        <v>478180.09</v>
      </c>
    </row>
    <row r="1486" spans="1:21" ht="14.4">
      <c r="A1486" s="931">
        <v>8</v>
      </c>
      <c r="B1486" s="931" t="s">
        <v>384</v>
      </c>
      <c r="C1486" s="931" t="s">
        <v>396</v>
      </c>
      <c r="D1486" s="931" t="s">
        <v>513</v>
      </c>
      <c r="E1486" s="931" t="s">
        <v>448</v>
      </c>
      <c r="F1486" s="931">
        <v>1</v>
      </c>
      <c r="G1486" s="931" t="s">
        <v>171</v>
      </c>
      <c r="H1486" s="932">
        <v>89361.79</v>
      </c>
      <c r="I1486" s="932">
        <v>156383.14000000001</v>
      </c>
      <c r="J1486" s="932">
        <v>115701.92</v>
      </c>
      <c r="K1486" s="932">
        <v>202478.37</v>
      </c>
      <c r="L1486" s="932">
        <v>138503.07</v>
      </c>
      <c r="M1486" s="932">
        <v>242380.37</v>
      </c>
      <c r="N1486" s="932">
        <v>165219.85</v>
      </c>
      <c r="O1486" s="932">
        <v>289134.73</v>
      </c>
      <c r="P1486" s="932">
        <v>194773.51</v>
      </c>
      <c r="Q1486" s="932">
        <v>340853.64</v>
      </c>
      <c r="R1486" s="932">
        <v>213536.68</v>
      </c>
      <c r="S1486" s="932">
        <v>373689.2</v>
      </c>
      <c r="T1486" s="932">
        <v>231162.13</v>
      </c>
      <c r="U1486" s="932">
        <v>404533.73</v>
      </c>
    </row>
    <row r="1487" spans="1:21" ht="14.4">
      <c r="A1487" s="931">
        <v>8</v>
      </c>
      <c r="B1487" s="931" t="s">
        <v>384</v>
      </c>
      <c r="C1487" s="931" t="s">
        <v>396</v>
      </c>
      <c r="D1487" s="931" t="s">
        <v>513</v>
      </c>
      <c r="E1487" s="931" t="s">
        <v>448</v>
      </c>
      <c r="F1487" s="931">
        <v>2</v>
      </c>
      <c r="G1487" s="931" t="s">
        <v>21</v>
      </c>
      <c r="H1487" s="932">
        <v>76477.64</v>
      </c>
      <c r="I1487" s="932">
        <v>133835.87</v>
      </c>
      <c r="J1487" s="932">
        <v>99992.93</v>
      </c>
      <c r="K1487" s="932">
        <v>174987.63</v>
      </c>
      <c r="L1487" s="932">
        <v>121300</v>
      </c>
      <c r="M1487" s="932">
        <v>212275</v>
      </c>
      <c r="N1487" s="932">
        <v>148273.62</v>
      </c>
      <c r="O1487" s="932">
        <v>259478.83</v>
      </c>
      <c r="P1487" s="932">
        <v>176016.1</v>
      </c>
      <c r="Q1487" s="932">
        <v>308028.18</v>
      </c>
      <c r="R1487" s="932">
        <v>193678.38</v>
      </c>
      <c r="S1487" s="932">
        <v>338937.16</v>
      </c>
      <c r="T1487" s="932">
        <v>210227.35</v>
      </c>
      <c r="U1487" s="932">
        <v>367897.87</v>
      </c>
    </row>
    <row r="1488" spans="1:21" ht="14.4">
      <c r="A1488" s="931">
        <v>8</v>
      </c>
      <c r="B1488" s="931" t="s">
        <v>384</v>
      </c>
      <c r="C1488" s="931" t="s">
        <v>396</v>
      </c>
      <c r="D1488" s="931" t="s">
        <v>513</v>
      </c>
      <c r="E1488" s="931" t="s">
        <v>448</v>
      </c>
      <c r="F1488" s="931">
        <v>3</v>
      </c>
      <c r="G1488" s="931" t="s">
        <v>46</v>
      </c>
      <c r="H1488" s="932">
        <v>66842.59</v>
      </c>
      <c r="I1488" s="932">
        <v>116974.53</v>
      </c>
      <c r="J1488" s="932">
        <v>91166.11</v>
      </c>
      <c r="K1488" s="932">
        <v>159540.70000000001</v>
      </c>
      <c r="L1488" s="932">
        <v>115308.17</v>
      </c>
      <c r="M1488" s="932">
        <v>201789.3</v>
      </c>
      <c r="N1488" s="932">
        <v>151845.79999999999</v>
      </c>
      <c r="O1488" s="932">
        <v>265730.15000000002</v>
      </c>
      <c r="P1488" s="932">
        <v>188132.17</v>
      </c>
      <c r="Q1488" s="932">
        <v>329231.3</v>
      </c>
      <c r="R1488" s="932">
        <v>211950.85</v>
      </c>
      <c r="S1488" s="932">
        <v>370913.98</v>
      </c>
      <c r="T1488" s="932">
        <v>235471.73</v>
      </c>
      <c r="U1488" s="932">
        <v>412075.52000000002</v>
      </c>
    </row>
    <row r="1489" spans="1:21" ht="14.4">
      <c r="A1489" s="931">
        <v>8</v>
      </c>
      <c r="B1489" s="931" t="s">
        <v>384</v>
      </c>
      <c r="C1489" s="931" t="s">
        <v>396</v>
      </c>
      <c r="D1489" s="931" t="s">
        <v>513</v>
      </c>
      <c r="E1489" s="931" t="s">
        <v>448</v>
      </c>
      <c r="F1489" s="931">
        <v>4</v>
      </c>
      <c r="G1489" s="931" t="s">
        <v>23</v>
      </c>
      <c r="H1489" s="932">
        <v>76179.759999999995</v>
      </c>
      <c r="I1489" s="932">
        <v>121887.61</v>
      </c>
      <c r="J1489" s="932">
        <v>106651.66</v>
      </c>
      <c r="K1489" s="932">
        <v>170642.66</v>
      </c>
      <c r="L1489" s="932">
        <v>137123.56</v>
      </c>
      <c r="M1489" s="932">
        <v>219397.71</v>
      </c>
      <c r="N1489" s="932">
        <v>182831.42</v>
      </c>
      <c r="O1489" s="932">
        <v>292530.28000000003</v>
      </c>
      <c r="P1489" s="932">
        <v>228539.27</v>
      </c>
      <c r="Q1489" s="932">
        <v>365662.84</v>
      </c>
      <c r="R1489" s="932">
        <v>259011.18</v>
      </c>
      <c r="S1489" s="932">
        <v>414417.89</v>
      </c>
      <c r="T1489" s="932">
        <v>289483.08</v>
      </c>
      <c r="U1489" s="932">
        <v>463172.94</v>
      </c>
    </row>
    <row r="1490" spans="1:21" ht="14.4">
      <c r="A1490" s="931">
        <v>8</v>
      </c>
      <c r="B1490" s="931" t="s">
        <v>384</v>
      </c>
      <c r="C1490" s="931" t="s">
        <v>396</v>
      </c>
      <c r="D1490" s="931" t="s">
        <v>513</v>
      </c>
      <c r="E1490" s="931" t="s">
        <v>1138</v>
      </c>
      <c r="F1490" s="931">
        <v>1</v>
      </c>
      <c r="G1490" s="931" t="s">
        <v>171</v>
      </c>
      <c r="H1490" s="932">
        <v>83442.75</v>
      </c>
      <c r="I1490" s="932">
        <v>146024.81</v>
      </c>
      <c r="J1490" s="932">
        <v>108133.03</v>
      </c>
      <c r="K1490" s="932">
        <v>189232.81</v>
      </c>
      <c r="L1490" s="932">
        <v>129506.81</v>
      </c>
      <c r="M1490" s="932">
        <v>226636.92</v>
      </c>
      <c r="N1490" s="932">
        <v>154586.35999999999</v>
      </c>
      <c r="O1490" s="932">
        <v>270526.13</v>
      </c>
      <c r="P1490" s="932">
        <v>182329.92</v>
      </c>
      <c r="Q1490" s="932">
        <v>319077.36</v>
      </c>
      <c r="R1490" s="932">
        <v>199944.48</v>
      </c>
      <c r="S1490" s="932">
        <v>349902.85</v>
      </c>
      <c r="T1490" s="932">
        <v>216529.16</v>
      </c>
      <c r="U1490" s="932">
        <v>378926.03</v>
      </c>
    </row>
    <row r="1491" spans="1:21" ht="14.4">
      <c r="A1491" s="931">
        <v>8</v>
      </c>
      <c r="B1491" s="931" t="s">
        <v>384</v>
      </c>
      <c r="C1491" s="931" t="s">
        <v>396</v>
      </c>
      <c r="D1491" s="931" t="s">
        <v>513</v>
      </c>
      <c r="E1491" s="931" t="s">
        <v>1138</v>
      </c>
      <c r="F1491" s="931">
        <v>2</v>
      </c>
      <c r="G1491" s="931" t="s">
        <v>21</v>
      </c>
      <c r="H1491" s="932">
        <v>70969.789999999994</v>
      </c>
      <c r="I1491" s="932">
        <v>124197.13</v>
      </c>
      <c r="J1491" s="932">
        <v>92925.39</v>
      </c>
      <c r="K1491" s="932">
        <v>162619.43</v>
      </c>
      <c r="L1491" s="932">
        <v>112852.77</v>
      </c>
      <c r="M1491" s="932">
        <v>197492.36</v>
      </c>
      <c r="N1491" s="932">
        <v>138180.97</v>
      </c>
      <c r="O1491" s="932">
        <v>241816.7</v>
      </c>
      <c r="P1491" s="932">
        <v>164171.16</v>
      </c>
      <c r="Q1491" s="932">
        <v>287299.52</v>
      </c>
      <c r="R1491" s="932">
        <v>180719.95</v>
      </c>
      <c r="S1491" s="932">
        <v>316259.92</v>
      </c>
      <c r="T1491" s="932">
        <v>196262.52</v>
      </c>
      <c r="U1491" s="932">
        <v>343459.4</v>
      </c>
    </row>
    <row r="1492" spans="1:21" ht="14.4">
      <c r="A1492" s="931">
        <v>8</v>
      </c>
      <c r="B1492" s="931" t="s">
        <v>384</v>
      </c>
      <c r="C1492" s="931" t="s">
        <v>396</v>
      </c>
      <c r="D1492" s="931" t="s">
        <v>513</v>
      </c>
      <c r="E1492" s="931" t="s">
        <v>1138</v>
      </c>
      <c r="F1492" s="931">
        <v>3</v>
      </c>
      <c r="G1492" s="931" t="s">
        <v>46</v>
      </c>
      <c r="H1492" s="932">
        <v>61663.92</v>
      </c>
      <c r="I1492" s="932">
        <v>107911.85</v>
      </c>
      <c r="J1492" s="932">
        <v>83993</v>
      </c>
      <c r="K1492" s="932">
        <v>146987.75</v>
      </c>
      <c r="L1492" s="932">
        <v>106146.4</v>
      </c>
      <c r="M1492" s="932">
        <v>185756.21</v>
      </c>
      <c r="N1492" s="932">
        <v>139690.70000000001</v>
      </c>
      <c r="O1492" s="932">
        <v>244458.73</v>
      </c>
      <c r="P1492" s="932">
        <v>172991.76</v>
      </c>
      <c r="Q1492" s="932">
        <v>302735.58</v>
      </c>
      <c r="R1492" s="932">
        <v>194832.1</v>
      </c>
      <c r="S1492" s="932">
        <v>340956.18</v>
      </c>
      <c r="T1492" s="932">
        <v>216384.16</v>
      </c>
      <c r="U1492" s="932">
        <v>378672.28</v>
      </c>
    </row>
    <row r="1493" spans="1:21" ht="14.4">
      <c r="A1493" s="931">
        <v>8</v>
      </c>
      <c r="B1493" s="931" t="s">
        <v>384</v>
      </c>
      <c r="C1493" s="931" t="s">
        <v>396</v>
      </c>
      <c r="D1493" s="931" t="s">
        <v>513</v>
      </c>
      <c r="E1493" s="931" t="s">
        <v>1138</v>
      </c>
      <c r="F1493" s="931">
        <v>4</v>
      </c>
      <c r="G1493" s="931" t="s">
        <v>23</v>
      </c>
      <c r="H1493" s="932">
        <v>71109.37</v>
      </c>
      <c r="I1493" s="932">
        <v>113774.99</v>
      </c>
      <c r="J1493" s="932">
        <v>99553.12</v>
      </c>
      <c r="K1493" s="932">
        <v>159284.99</v>
      </c>
      <c r="L1493" s="932">
        <v>127996.86</v>
      </c>
      <c r="M1493" s="932">
        <v>204794.99</v>
      </c>
      <c r="N1493" s="932">
        <v>170662.49</v>
      </c>
      <c r="O1493" s="932">
        <v>273059.98</v>
      </c>
      <c r="P1493" s="932">
        <v>213328.11</v>
      </c>
      <c r="Q1493" s="932">
        <v>341324.98</v>
      </c>
      <c r="R1493" s="932">
        <v>241771.85</v>
      </c>
      <c r="S1493" s="932">
        <v>386834.97</v>
      </c>
      <c r="T1493" s="932">
        <v>270215.59999999998</v>
      </c>
      <c r="U1493" s="932">
        <v>432344.97</v>
      </c>
    </row>
    <row r="1494" spans="1:21" ht="14.4">
      <c r="A1494" s="931">
        <v>8</v>
      </c>
      <c r="B1494" s="931" t="s">
        <v>384</v>
      </c>
      <c r="C1494" s="931" t="s">
        <v>396</v>
      </c>
      <c r="D1494" s="931" t="s">
        <v>513</v>
      </c>
      <c r="E1494" s="931" t="s">
        <v>397</v>
      </c>
      <c r="F1494" s="931">
        <v>1</v>
      </c>
      <c r="G1494" s="931" t="s">
        <v>171</v>
      </c>
      <c r="H1494" s="932">
        <v>85919.59</v>
      </c>
      <c r="I1494" s="932">
        <v>150359.29</v>
      </c>
      <c r="J1494" s="932">
        <v>111263.36</v>
      </c>
      <c r="K1494" s="932">
        <v>194710.88</v>
      </c>
      <c r="L1494" s="932">
        <v>133202.16</v>
      </c>
      <c r="M1494" s="932">
        <v>233103.79</v>
      </c>
      <c r="N1494" s="932">
        <v>158915.29999999999</v>
      </c>
      <c r="O1494" s="932">
        <v>278101.77</v>
      </c>
      <c r="P1494" s="932">
        <v>187358.93</v>
      </c>
      <c r="Q1494" s="932">
        <v>327878.13</v>
      </c>
      <c r="R1494" s="932">
        <v>205417.48</v>
      </c>
      <c r="S1494" s="932">
        <v>359480.59</v>
      </c>
      <c r="T1494" s="932">
        <v>222388.38</v>
      </c>
      <c r="U1494" s="932">
        <v>389179.66</v>
      </c>
    </row>
    <row r="1495" spans="1:21" ht="14.4">
      <c r="A1495" s="931">
        <v>8</v>
      </c>
      <c r="B1495" s="931" t="s">
        <v>384</v>
      </c>
      <c r="C1495" s="931" t="s">
        <v>396</v>
      </c>
      <c r="D1495" s="931" t="s">
        <v>513</v>
      </c>
      <c r="E1495" s="931" t="s">
        <v>397</v>
      </c>
      <c r="F1495" s="931">
        <v>2</v>
      </c>
      <c r="G1495" s="931" t="s">
        <v>21</v>
      </c>
      <c r="H1495" s="932">
        <v>73446.63</v>
      </c>
      <c r="I1495" s="932">
        <v>128531.61</v>
      </c>
      <c r="J1495" s="932">
        <v>96055.72</v>
      </c>
      <c r="K1495" s="932">
        <v>168097.5</v>
      </c>
      <c r="L1495" s="932">
        <v>116548.13</v>
      </c>
      <c r="M1495" s="932">
        <v>203959.22</v>
      </c>
      <c r="N1495" s="932">
        <v>142509.91</v>
      </c>
      <c r="O1495" s="932">
        <v>249392.34</v>
      </c>
      <c r="P1495" s="932">
        <v>169200.16</v>
      </c>
      <c r="Q1495" s="932">
        <v>296100.28999999998</v>
      </c>
      <c r="R1495" s="932">
        <v>186192.95</v>
      </c>
      <c r="S1495" s="932">
        <v>325837.65999999997</v>
      </c>
      <c r="T1495" s="932">
        <v>202121.73</v>
      </c>
      <c r="U1495" s="932">
        <v>353713.03</v>
      </c>
    </row>
    <row r="1496" spans="1:21" ht="14.4">
      <c r="A1496" s="931">
        <v>8</v>
      </c>
      <c r="B1496" s="931" t="s">
        <v>384</v>
      </c>
      <c r="C1496" s="931" t="s">
        <v>396</v>
      </c>
      <c r="D1496" s="931" t="s">
        <v>513</v>
      </c>
      <c r="E1496" s="931" t="s">
        <v>397</v>
      </c>
      <c r="F1496" s="931">
        <v>3</v>
      </c>
      <c r="G1496" s="931" t="s">
        <v>46</v>
      </c>
      <c r="H1496" s="932">
        <v>64123.26</v>
      </c>
      <c r="I1496" s="932">
        <v>112215.7</v>
      </c>
      <c r="J1496" s="932">
        <v>87436.08</v>
      </c>
      <c r="K1496" s="932">
        <v>153013.13</v>
      </c>
      <c r="L1496" s="932">
        <v>110573.22</v>
      </c>
      <c r="M1496" s="932">
        <v>193503.13</v>
      </c>
      <c r="N1496" s="932">
        <v>145593.12</v>
      </c>
      <c r="O1496" s="932">
        <v>254787.96</v>
      </c>
      <c r="P1496" s="932">
        <v>180369.78</v>
      </c>
      <c r="Q1496" s="932">
        <v>315647.12</v>
      </c>
      <c r="R1496" s="932">
        <v>203193.86</v>
      </c>
      <c r="S1496" s="932">
        <v>355589.26</v>
      </c>
      <c r="T1496" s="932">
        <v>225729.66</v>
      </c>
      <c r="U1496" s="932">
        <v>395026.9</v>
      </c>
    </row>
    <row r="1497" spans="1:21" ht="14.4">
      <c r="A1497" s="931">
        <v>8</v>
      </c>
      <c r="B1497" s="931" t="s">
        <v>384</v>
      </c>
      <c r="C1497" s="931" t="s">
        <v>396</v>
      </c>
      <c r="D1497" s="931" t="s">
        <v>513</v>
      </c>
      <c r="E1497" s="931" t="s">
        <v>397</v>
      </c>
      <c r="F1497" s="931">
        <v>4</v>
      </c>
      <c r="G1497" s="931" t="s">
        <v>23</v>
      </c>
      <c r="H1497" s="932">
        <v>73240.62</v>
      </c>
      <c r="I1497" s="932">
        <v>117184.99</v>
      </c>
      <c r="J1497" s="932">
        <v>102536.86</v>
      </c>
      <c r="K1497" s="932">
        <v>164058.98000000001</v>
      </c>
      <c r="L1497" s="932">
        <v>131833.10999999999</v>
      </c>
      <c r="M1497" s="932">
        <v>210932.98</v>
      </c>
      <c r="N1497" s="932">
        <v>175777.48</v>
      </c>
      <c r="O1497" s="932">
        <v>281243.96999999997</v>
      </c>
      <c r="P1497" s="932">
        <v>219721.85</v>
      </c>
      <c r="Q1497" s="932">
        <v>351554.97</v>
      </c>
      <c r="R1497" s="932">
        <v>249018.1</v>
      </c>
      <c r="S1497" s="932">
        <v>398428.96</v>
      </c>
      <c r="T1497" s="932">
        <v>278314.34000000003</v>
      </c>
      <c r="U1497" s="932">
        <v>445302.96</v>
      </c>
    </row>
    <row r="1498" spans="1:21" ht="14.4">
      <c r="A1498" s="931">
        <v>8</v>
      </c>
      <c r="B1498" s="931" t="s">
        <v>384</v>
      </c>
      <c r="C1498" s="931" t="s">
        <v>396</v>
      </c>
      <c r="D1498" s="931" t="s">
        <v>513</v>
      </c>
      <c r="E1498" s="931" t="s">
        <v>398</v>
      </c>
      <c r="F1498" s="931">
        <v>1</v>
      </c>
      <c r="G1498" s="931" t="s">
        <v>171</v>
      </c>
      <c r="H1498" s="932">
        <v>88379.520000000004</v>
      </c>
      <c r="I1498" s="932">
        <v>154664.16</v>
      </c>
      <c r="J1498" s="932">
        <v>114431.09</v>
      </c>
      <c r="K1498" s="932">
        <v>200254.41</v>
      </c>
      <c r="L1498" s="932">
        <v>136982.46</v>
      </c>
      <c r="M1498" s="932">
        <v>239719.3</v>
      </c>
      <c r="N1498" s="932">
        <v>163406.93</v>
      </c>
      <c r="O1498" s="932">
        <v>285962.12</v>
      </c>
      <c r="P1498" s="932">
        <v>192637.25</v>
      </c>
      <c r="Q1498" s="932">
        <v>337115.19</v>
      </c>
      <c r="R1498" s="932">
        <v>211195.15</v>
      </c>
      <c r="S1498" s="932">
        <v>369591.51</v>
      </c>
      <c r="T1498" s="932">
        <v>228628.16</v>
      </c>
      <c r="U1498" s="932">
        <v>400099.28</v>
      </c>
    </row>
    <row r="1499" spans="1:21" ht="14.4">
      <c r="A1499" s="931">
        <v>8</v>
      </c>
      <c r="B1499" s="931" t="s">
        <v>384</v>
      </c>
      <c r="C1499" s="931" t="s">
        <v>396</v>
      </c>
      <c r="D1499" s="931" t="s">
        <v>513</v>
      </c>
      <c r="E1499" s="931" t="s">
        <v>398</v>
      </c>
      <c r="F1499" s="931">
        <v>2</v>
      </c>
      <c r="G1499" s="931" t="s">
        <v>21</v>
      </c>
      <c r="H1499" s="932">
        <v>75632.429999999993</v>
      </c>
      <c r="I1499" s="932">
        <v>132356.75</v>
      </c>
      <c r="J1499" s="932">
        <v>98889.22</v>
      </c>
      <c r="K1499" s="932">
        <v>173056.13</v>
      </c>
      <c r="L1499" s="932">
        <v>119962.4</v>
      </c>
      <c r="M1499" s="932">
        <v>209934.2</v>
      </c>
      <c r="N1499" s="932">
        <v>146640.98000000001</v>
      </c>
      <c r="O1499" s="932">
        <v>256621.71</v>
      </c>
      <c r="P1499" s="932">
        <v>174079.39</v>
      </c>
      <c r="Q1499" s="932">
        <v>304638.93</v>
      </c>
      <c r="R1499" s="932">
        <v>191548.1</v>
      </c>
      <c r="S1499" s="932">
        <v>335209.18</v>
      </c>
      <c r="T1499" s="932">
        <v>207916.09</v>
      </c>
      <c r="U1499" s="932">
        <v>363853.17</v>
      </c>
    </row>
    <row r="1500" spans="1:21" ht="14.4">
      <c r="A1500" s="931">
        <v>8</v>
      </c>
      <c r="B1500" s="931" t="s">
        <v>384</v>
      </c>
      <c r="C1500" s="931" t="s">
        <v>396</v>
      </c>
      <c r="D1500" s="931" t="s">
        <v>513</v>
      </c>
      <c r="E1500" s="931" t="s">
        <v>398</v>
      </c>
      <c r="F1500" s="931">
        <v>3</v>
      </c>
      <c r="G1500" s="931" t="s">
        <v>46</v>
      </c>
      <c r="H1500" s="932">
        <v>66100.100000000006</v>
      </c>
      <c r="I1500" s="932">
        <v>115675.18</v>
      </c>
      <c r="J1500" s="932">
        <v>90152.31</v>
      </c>
      <c r="K1500" s="932">
        <v>157766.54</v>
      </c>
      <c r="L1500" s="932">
        <v>114024.98</v>
      </c>
      <c r="M1500" s="932">
        <v>199543.71</v>
      </c>
      <c r="N1500" s="932">
        <v>150155.07</v>
      </c>
      <c r="O1500" s="932">
        <v>262771.38</v>
      </c>
      <c r="P1500" s="932">
        <v>186036.58</v>
      </c>
      <c r="Q1500" s="932">
        <v>325564.02</v>
      </c>
      <c r="R1500" s="932">
        <v>209589.31</v>
      </c>
      <c r="S1500" s="932">
        <v>366781.29</v>
      </c>
      <c r="T1500" s="932">
        <v>232847.41</v>
      </c>
      <c r="U1500" s="932">
        <v>407482.96</v>
      </c>
    </row>
    <row r="1501" spans="1:21" ht="14.4">
      <c r="A1501" s="931">
        <v>8</v>
      </c>
      <c r="B1501" s="931" t="s">
        <v>384</v>
      </c>
      <c r="C1501" s="931" t="s">
        <v>396</v>
      </c>
      <c r="D1501" s="931" t="s">
        <v>513</v>
      </c>
      <c r="E1501" s="931" t="s">
        <v>398</v>
      </c>
      <c r="F1501" s="931">
        <v>4</v>
      </c>
      <c r="G1501" s="931" t="s">
        <v>23</v>
      </c>
      <c r="H1501" s="932">
        <v>75342.13</v>
      </c>
      <c r="I1501" s="932">
        <v>120547.41</v>
      </c>
      <c r="J1501" s="932">
        <v>105478.98</v>
      </c>
      <c r="K1501" s="932">
        <v>168766.37</v>
      </c>
      <c r="L1501" s="932">
        <v>135615.82999999999</v>
      </c>
      <c r="M1501" s="932">
        <v>216985.33</v>
      </c>
      <c r="N1501" s="932">
        <v>180821.11</v>
      </c>
      <c r="O1501" s="932">
        <v>289313.78000000003</v>
      </c>
      <c r="P1501" s="932">
        <v>226026.39</v>
      </c>
      <c r="Q1501" s="932">
        <v>361642.22</v>
      </c>
      <c r="R1501" s="932">
        <v>256163.24</v>
      </c>
      <c r="S1501" s="932">
        <v>409861.18</v>
      </c>
      <c r="T1501" s="932">
        <v>286300.09000000003</v>
      </c>
      <c r="U1501" s="932">
        <v>458080.15</v>
      </c>
    </row>
    <row r="1502" spans="1:21" ht="14.4">
      <c r="A1502" s="931">
        <v>8</v>
      </c>
      <c r="B1502" s="931" t="s">
        <v>384</v>
      </c>
      <c r="C1502" s="931" t="s">
        <v>396</v>
      </c>
      <c r="D1502" s="931" t="s">
        <v>513</v>
      </c>
      <c r="E1502" s="931" t="s">
        <v>399</v>
      </c>
      <c r="F1502" s="931">
        <v>1</v>
      </c>
      <c r="G1502" s="931" t="s">
        <v>171</v>
      </c>
      <c r="H1502" s="932">
        <v>89865.63</v>
      </c>
      <c r="I1502" s="932">
        <v>157264.85</v>
      </c>
      <c r="J1502" s="932">
        <v>116309.29</v>
      </c>
      <c r="K1502" s="932">
        <v>203541.26</v>
      </c>
      <c r="L1502" s="932">
        <v>139199.67000000001</v>
      </c>
      <c r="M1502" s="932">
        <v>243599.42</v>
      </c>
      <c r="N1502" s="932">
        <v>166004.29</v>
      </c>
      <c r="O1502" s="932">
        <v>290507.5</v>
      </c>
      <c r="P1502" s="932">
        <v>195654.66</v>
      </c>
      <c r="Q1502" s="932">
        <v>342395.65</v>
      </c>
      <c r="R1502" s="932">
        <v>214478.95</v>
      </c>
      <c r="S1502" s="932">
        <v>375338.16</v>
      </c>
      <c r="T1502" s="932">
        <v>232143.69</v>
      </c>
      <c r="U1502" s="932">
        <v>406251.46</v>
      </c>
    </row>
    <row r="1503" spans="1:21" ht="14.4">
      <c r="A1503" s="931">
        <v>8</v>
      </c>
      <c r="B1503" s="931" t="s">
        <v>384</v>
      </c>
      <c r="C1503" s="931" t="s">
        <v>396</v>
      </c>
      <c r="D1503" s="931" t="s">
        <v>513</v>
      </c>
      <c r="E1503" s="931" t="s">
        <v>399</v>
      </c>
      <c r="F1503" s="931">
        <v>2</v>
      </c>
      <c r="G1503" s="931" t="s">
        <v>21</v>
      </c>
      <c r="H1503" s="932">
        <v>77118.539999999994</v>
      </c>
      <c r="I1503" s="932">
        <v>134957.44</v>
      </c>
      <c r="J1503" s="932">
        <v>100767.41</v>
      </c>
      <c r="K1503" s="932">
        <v>176342.97</v>
      </c>
      <c r="L1503" s="932">
        <v>122179.61</v>
      </c>
      <c r="M1503" s="932">
        <v>213814.32</v>
      </c>
      <c r="N1503" s="932">
        <v>149238.34</v>
      </c>
      <c r="O1503" s="932">
        <v>261167.1</v>
      </c>
      <c r="P1503" s="932">
        <v>177096.8</v>
      </c>
      <c r="Q1503" s="932">
        <v>309919.39</v>
      </c>
      <c r="R1503" s="932">
        <v>194831.9</v>
      </c>
      <c r="S1503" s="932">
        <v>340955.83</v>
      </c>
      <c r="T1503" s="932">
        <v>211431.62</v>
      </c>
      <c r="U1503" s="932">
        <v>370005.34</v>
      </c>
    </row>
    <row r="1504" spans="1:21" ht="14.4">
      <c r="A1504" s="931">
        <v>8</v>
      </c>
      <c r="B1504" s="931" t="s">
        <v>384</v>
      </c>
      <c r="C1504" s="931" t="s">
        <v>396</v>
      </c>
      <c r="D1504" s="931" t="s">
        <v>513</v>
      </c>
      <c r="E1504" s="931" t="s">
        <v>399</v>
      </c>
      <c r="F1504" s="931">
        <v>3</v>
      </c>
      <c r="G1504" s="931" t="s">
        <v>46</v>
      </c>
      <c r="H1504" s="932">
        <v>67575.710000000006</v>
      </c>
      <c r="I1504" s="932">
        <v>118257.49</v>
      </c>
      <c r="J1504" s="932">
        <v>92218.15</v>
      </c>
      <c r="K1504" s="932">
        <v>161381.76999999999</v>
      </c>
      <c r="L1504" s="932">
        <v>116681.06</v>
      </c>
      <c r="M1504" s="932">
        <v>204191.86</v>
      </c>
      <c r="N1504" s="932">
        <v>153696.51999999999</v>
      </c>
      <c r="O1504" s="932">
        <v>268968.92</v>
      </c>
      <c r="P1504" s="932">
        <v>190463.39</v>
      </c>
      <c r="Q1504" s="932">
        <v>333310.94</v>
      </c>
      <c r="R1504" s="932">
        <v>214606.36</v>
      </c>
      <c r="S1504" s="932">
        <v>375561.13</v>
      </c>
      <c r="T1504" s="932">
        <v>238454.71</v>
      </c>
      <c r="U1504" s="932">
        <v>417295.73</v>
      </c>
    </row>
    <row r="1505" spans="1:21" ht="14.4">
      <c r="A1505" s="931">
        <v>8</v>
      </c>
      <c r="B1505" s="931" t="s">
        <v>384</v>
      </c>
      <c r="C1505" s="931" t="s">
        <v>396</v>
      </c>
      <c r="D1505" s="931" t="s">
        <v>513</v>
      </c>
      <c r="E1505" s="931" t="s">
        <v>399</v>
      </c>
      <c r="F1505" s="931">
        <v>4</v>
      </c>
      <c r="G1505" s="931" t="s">
        <v>23</v>
      </c>
      <c r="H1505" s="932">
        <v>76620.88</v>
      </c>
      <c r="I1505" s="932">
        <v>122593.41</v>
      </c>
      <c r="J1505" s="932">
        <v>107269.23</v>
      </c>
      <c r="K1505" s="932">
        <v>171630.77</v>
      </c>
      <c r="L1505" s="932">
        <v>137917.57999999999</v>
      </c>
      <c r="M1505" s="932">
        <v>220668.13</v>
      </c>
      <c r="N1505" s="932">
        <v>183890.11</v>
      </c>
      <c r="O1505" s="932">
        <v>294224.17</v>
      </c>
      <c r="P1505" s="932">
        <v>229862.63</v>
      </c>
      <c r="Q1505" s="932">
        <v>367780.22</v>
      </c>
      <c r="R1505" s="932">
        <v>260510.98</v>
      </c>
      <c r="S1505" s="932">
        <v>416817.58</v>
      </c>
      <c r="T1505" s="932">
        <v>291159.33</v>
      </c>
      <c r="U1505" s="932">
        <v>465854.94</v>
      </c>
    </row>
    <row r="1506" spans="1:21" ht="14.4">
      <c r="A1506" s="931">
        <v>8</v>
      </c>
      <c r="B1506" s="931" t="s">
        <v>384</v>
      </c>
      <c r="C1506" s="931" t="s">
        <v>396</v>
      </c>
      <c r="D1506" s="931" t="s">
        <v>513</v>
      </c>
      <c r="E1506" s="931" t="s">
        <v>1043</v>
      </c>
      <c r="F1506" s="931">
        <v>1</v>
      </c>
      <c r="G1506" s="931" t="s">
        <v>171</v>
      </c>
      <c r="H1506" s="932">
        <v>86901.87</v>
      </c>
      <c r="I1506" s="932">
        <v>152078.28</v>
      </c>
      <c r="J1506" s="932">
        <v>112534.2</v>
      </c>
      <c r="K1506" s="932">
        <v>196934.84</v>
      </c>
      <c r="L1506" s="932">
        <v>134722.78</v>
      </c>
      <c r="M1506" s="932">
        <v>235764.86</v>
      </c>
      <c r="N1506" s="932">
        <v>160728.22</v>
      </c>
      <c r="O1506" s="932">
        <v>281274.39</v>
      </c>
      <c r="P1506" s="932">
        <v>189495.19</v>
      </c>
      <c r="Q1506" s="932">
        <v>331616.59000000003</v>
      </c>
      <c r="R1506" s="932">
        <v>207759.02</v>
      </c>
      <c r="S1506" s="932">
        <v>363578.28</v>
      </c>
      <c r="T1506" s="932">
        <v>224922.35</v>
      </c>
      <c r="U1506" s="932">
        <v>393614.12</v>
      </c>
    </row>
    <row r="1507" spans="1:21" ht="14.4">
      <c r="A1507" s="931">
        <v>8</v>
      </c>
      <c r="B1507" s="931" t="s">
        <v>384</v>
      </c>
      <c r="C1507" s="931" t="s">
        <v>396</v>
      </c>
      <c r="D1507" s="931" t="s">
        <v>513</v>
      </c>
      <c r="E1507" s="931" t="s">
        <v>1043</v>
      </c>
      <c r="F1507" s="931">
        <v>2</v>
      </c>
      <c r="G1507" s="931" t="s">
        <v>21</v>
      </c>
      <c r="H1507" s="932">
        <v>74291.850000000006</v>
      </c>
      <c r="I1507" s="932">
        <v>130010.73</v>
      </c>
      <c r="J1507" s="932">
        <v>97159.44</v>
      </c>
      <c r="K1507" s="932">
        <v>170029.01</v>
      </c>
      <c r="L1507" s="932">
        <v>117885.73</v>
      </c>
      <c r="M1507" s="932">
        <v>206300.03</v>
      </c>
      <c r="N1507" s="932">
        <v>144142.54999999999</v>
      </c>
      <c r="O1507" s="932">
        <v>252249.47</v>
      </c>
      <c r="P1507" s="932">
        <v>171136.88</v>
      </c>
      <c r="Q1507" s="932">
        <v>299489.53999999998</v>
      </c>
      <c r="R1507" s="932">
        <v>188323.23</v>
      </c>
      <c r="S1507" s="932">
        <v>329565.65000000002</v>
      </c>
      <c r="T1507" s="932">
        <v>204432.99</v>
      </c>
      <c r="U1507" s="932">
        <v>357757.74</v>
      </c>
    </row>
    <row r="1508" spans="1:21" ht="14.4">
      <c r="A1508" s="931">
        <v>8</v>
      </c>
      <c r="B1508" s="931" t="s">
        <v>384</v>
      </c>
      <c r="C1508" s="931" t="s">
        <v>396</v>
      </c>
      <c r="D1508" s="931" t="s">
        <v>513</v>
      </c>
      <c r="E1508" s="931" t="s">
        <v>1043</v>
      </c>
      <c r="F1508" s="931">
        <v>3</v>
      </c>
      <c r="G1508" s="931" t="s">
        <v>46</v>
      </c>
      <c r="H1508" s="932">
        <v>64865.75</v>
      </c>
      <c r="I1508" s="932">
        <v>113515.06</v>
      </c>
      <c r="J1508" s="932">
        <v>88449.89</v>
      </c>
      <c r="K1508" s="932">
        <v>154787.29999999999</v>
      </c>
      <c r="L1508" s="932">
        <v>111856.42</v>
      </c>
      <c r="M1508" s="932">
        <v>195748.73</v>
      </c>
      <c r="N1508" s="932">
        <v>147283.85999999999</v>
      </c>
      <c r="O1508" s="932">
        <v>257746.75</v>
      </c>
      <c r="P1508" s="932">
        <v>182465.38</v>
      </c>
      <c r="Q1508" s="932">
        <v>319314.42</v>
      </c>
      <c r="R1508" s="932">
        <v>205555.41</v>
      </c>
      <c r="S1508" s="932">
        <v>359721.97</v>
      </c>
      <c r="T1508" s="932">
        <v>228353.99</v>
      </c>
      <c r="U1508" s="932">
        <v>399619.48</v>
      </c>
    </row>
    <row r="1509" spans="1:21" ht="14.4">
      <c r="A1509" s="931">
        <v>8</v>
      </c>
      <c r="B1509" s="931" t="s">
        <v>384</v>
      </c>
      <c r="C1509" s="931" t="s">
        <v>396</v>
      </c>
      <c r="D1509" s="931" t="s">
        <v>513</v>
      </c>
      <c r="E1509" s="931" t="s">
        <v>1043</v>
      </c>
      <c r="F1509" s="931">
        <v>4</v>
      </c>
      <c r="G1509" s="931" t="s">
        <v>23</v>
      </c>
      <c r="H1509" s="932">
        <v>74078.25</v>
      </c>
      <c r="I1509" s="932">
        <v>118525.2</v>
      </c>
      <c r="J1509" s="932">
        <v>103709.55</v>
      </c>
      <c r="K1509" s="932">
        <v>165935.28</v>
      </c>
      <c r="L1509" s="932">
        <v>133340.85</v>
      </c>
      <c r="M1509" s="932">
        <v>213345.36</v>
      </c>
      <c r="N1509" s="932">
        <v>177787.8</v>
      </c>
      <c r="O1509" s="932">
        <v>284460.48</v>
      </c>
      <c r="P1509" s="932">
        <v>222234.75</v>
      </c>
      <c r="Q1509" s="932">
        <v>355575.6</v>
      </c>
      <c r="R1509" s="932">
        <v>251866.05</v>
      </c>
      <c r="S1509" s="932">
        <v>402985.68</v>
      </c>
      <c r="T1509" s="932">
        <v>281497.34999999998</v>
      </c>
      <c r="U1509" s="932">
        <v>450395.76</v>
      </c>
    </row>
    <row r="1510" spans="1:21" ht="14.4">
      <c r="A1510" s="931">
        <v>8</v>
      </c>
      <c r="B1510" s="931" t="s">
        <v>384</v>
      </c>
      <c r="C1510" s="931" t="s">
        <v>400</v>
      </c>
      <c r="D1510" s="931" t="s">
        <v>1139</v>
      </c>
      <c r="E1510" s="931" t="s">
        <v>1140</v>
      </c>
      <c r="F1510" s="931">
        <v>1</v>
      </c>
      <c r="G1510" s="931" t="s">
        <v>171</v>
      </c>
      <c r="H1510" s="932">
        <v>86766.91</v>
      </c>
      <c r="I1510" s="932">
        <v>151842.09</v>
      </c>
      <c r="J1510" s="932">
        <v>112415.29</v>
      </c>
      <c r="K1510" s="932">
        <v>196726.75</v>
      </c>
      <c r="L1510" s="932">
        <v>134618.25</v>
      </c>
      <c r="M1510" s="932">
        <v>235581.94</v>
      </c>
      <c r="N1510" s="932">
        <v>160661.29999999999</v>
      </c>
      <c r="O1510" s="932">
        <v>281157.27</v>
      </c>
      <c r="P1510" s="932">
        <v>189470.44</v>
      </c>
      <c r="Q1510" s="932">
        <v>331573.28000000003</v>
      </c>
      <c r="R1510" s="932">
        <v>207761.39</v>
      </c>
      <c r="S1510" s="932">
        <v>363582.44</v>
      </c>
      <c r="T1510" s="932">
        <v>224972.7</v>
      </c>
      <c r="U1510" s="932">
        <v>393702.22</v>
      </c>
    </row>
    <row r="1511" spans="1:21" ht="14.4">
      <c r="A1511" s="931">
        <v>8</v>
      </c>
      <c r="B1511" s="931" t="s">
        <v>384</v>
      </c>
      <c r="C1511" s="931" t="s">
        <v>400</v>
      </c>
      <c r="D1511" s="931" t="s">
        <v>1139</v>
      </c>
      <c r="E1511" s="931" t="s">
        <v>1140</v>
      </c>
      <c r="F1511" s="931">
        <v>2</v>
      </c>
      <c r="G1511" s="931" t="s">
        <v>21</v>
      </c>
      <c r="H1511" s="932">
        <v>73915.98</v>
      </c>
      <c r="I1511" s="932">
        <v>129352.96000000001</v>
      </c>
      <c r="J1511" s="932">
        <v>96746.81</v>
      </c>
      <c r="K1511" s="932">
        <v>169306.91</v>
      </c>
      <c r="L1511" s="932">
        <v>117459.54</v>
      </c>
      <c r="M1511" s="932">
        <v>205554.2</v>
      </c>
      <c r="N1511" s="932">
        <v>143758.78</v>
      </c>
      <c r="O1511" s="932">
        <v>251577.86</v>
      </c>
      <c r="P1511" s="932">
        <v>170761.41</v>
      </c>
      <c r="Q1511" s="932">
        <v>298832.46999999997</v>
      </c>
      <c r="R1511" s="932">
        <v>187954.3</v>
      </c>
      <c r="S1511" s="932">
        <v>328920.03000000003</v>
      </c>
      <c r="T1511" s="932">
        <v>204091.91</v>
      </c>
      <c r="U1511" s="932">
        <v>357160.84</v>
      </c>
    </row>
    <row r="1512" spans="1:21" ht="14.4">
      <c r="A1512" s="931">
        <v>8</v>
      </c>
      <c r="B1512" s="931" t="s">
        <v>384</v>
      </c>
      <c r="C1512" s="931" t="s">
        <v>400</v>
      </c>
      <c r="D1512" s="931" t="s">
        <v>1139</v>
      </c>
      <c r="E1512" s="931" t="s">
        <v>1140</v>
      </c>
      <c r="F1512" s="931">
        <v>3</v>
      </c>
      <c r="G1512" s="931" t="s">
        <v>46</v>
      </c>
      <c r="H1512" s="932">
        <v>64322.49</v>
      </c>
      <c r="I1512" s="932">
        <v>112564.35</v>
      </c>
      <c r="J1512" s="932">
        <v>87644.2</v>
      </c>
      <c r="K1512" s="932">
        <v>153377.34</v>
      </c>
      <c r="L1512" s="932">
        <v>110784.91</v>
      </c>
      <c r="M1512" s="932">
        <v>193873.59</v>
      </c>
      <c r="N1512" s="932">
        <v>145819.68</v>
      </c>
      <c r="O1512" s="932">
        <v>255184.44</v>
      </c>
      <c r="P1512" s="932">
        <v>180603.84</v>
      </c>
      <c r="Q1512" s="932">
        <v>316056.71999999997</v>
      </c>
      <c r="R1512" s="932">
        <v>203422</v>
      </c>
      <c r="S1512" s="932">
        <v>355988.5</v>
      </c>
      <c r="T1512" s="932">
        <v>225943.14</v>
      </c>
      <c r="U1512" s="932">
        <v>395400.49</v>
      </c>
    </row>
    <row r="1513" spans="1:21" ht="14.4">
      <c r="A1513" s="931">
        <v>8</v>
      </c>
      <c r="B1513" s="931" t="s">
        <v>384</v>
      </c>
      <c r="C1513" s="931" t="s">
        <v>400</v>
      </c>
      <c r="D1513" s="931" t="s">
        <v>1139</v>
      </c>
      <c r="E1513" s="931" t="s">
        <v>1140</v>
      </c>
      <c r="F1513" s="931">
        <v>4</v>
      </c>
      <c r="G1513" s="931" t="s">
        <v>23</v>
      </c>
      <c r="H1513" s="932">
        <v>73948.78</v>
      </c>
      <c r="I1513" s="932">
        <v>118318.05</v>
      </c>
      <c r="J1513" s="932">
        <v>103528.29</v>
      </c>
      <c r="K1513" s="932">
        <v>165645.26999999999</v>
      </c>
      <c r="L1513" s="932">
        <v>133107.79999999999</v>
      </c>
      <c r="M1513" s="932">
        <v>212972.49</v>
      </c>
      <c r="N1513" s="932">
        <v>177477.07</v>
      </c>
      <c r="O1513" s="932">
        <v>283963.32</v>
      </c>
      <c r="P1513" s="932">
        <v>221846.34</v>
      </c>
      <c r="Q1513" s="932">
        <v>354954.14</v>
      </c>
      <c r="R1513" s="932">
        <v>251425.85</v>
      </c>
      <c r="S1513" s="932">
        <v>402281.36</v>
      </c>
      <c r="T1513" s="932">
        <v>281005.36</v>
      </c>
      <c r="U1513" s="932">
        <v>449608.58</v>
      </c>
    </row>
    <row r="1514" spans="1:21" ht="14.4">
      <c r="A1514" s="931">
        <v>8</v>
      </c>
      <c r="B1514" s="931" t="s">
        <v>384</v>
      </c>
      <c r="C1514" s="931" t="s">
        <v>400</v>
      </c>
      <c r="D1514" s="931" t="s">
        <v>1139</v>
      </c>
      <c r="E1514" s="931" t="s">
        <v>1141</v>
      </c>
      <c r="F1514" s="931">
        <v>1</v>
      </c>
      <c r="G1514" s="931" t="s">
        <v>171</v>
      </c>
      <c r="H1514" s="932">
        <v>85919.59</v>
      </c>
      <c r="I1514" s="932">
        <v>150359.29</v>
      </c>
      <c r="J1514" s="932">
        <v>111263.36</v>
      </c>
      <c r="K1514" s="932">
        <v>194710.88</v>
      </c>
      <c r="L1514" s="932">
        <v>133202.16</v>
      </c>
      <c r="M1514" s="932">
        <v>233103.79</v>
      </c>
      <c r="N1514" s="932">
        <v>158915.29999999999</v>
      </c>
      <c r="O1514" s="932">
        <v>278101.77</v>
      </c>
      <c r="P1514" s="932">
        <v>187358.93</v>
      </c>
      <c r="Q1514" s="932">
        <v>327878.13</v>
      </c>
      <c r="R1514" s="932">
        <v>205417.48</v>
      </c>
      <c r="S1514" s="932">
        <v>359480.59</v>
      </c>
      <c r="T1514" s="932">
        <v>222388.38</v>
      </c>
      <c r="U1514" s="932">
        <v>389179.66</v>
      </c>
    </row>
    <row r="1515" spans="1:21" ht="14.4">
      <c r="A1515" s="931">
        <v>8</v>
      </c>
      <c r="B1515" s="931" t="s">
        <v>384</v>
      </c>
      <c r="C1515" s="931" t="s">
        <v>400</v>
      </c>
      <c r="D1515" s="931" t="s">
        <v>1139</v>
      </c>
      <c r="E1515" s="931" t="s">
        <v>1141</v>
      </c>
      <c r="F1515" s="931">
        <v>2</v>
      </c>
      <c r="G1515" s="931" t="s">
        <v>21</v>
      </c>
      <c r="H1515" s="932">
        <v>73446.63</v>
      </c>
      <c r="I1515" s="932">
        <v>128531.61</v>
      </c>
      <c r="J1515" s="932">
        <v>96055.72</v>
      </c>
      <c r="K1515" s="932">
        <v>168097.5</v>
      </c>
      <c r="L1515" s="932">
        <v>116548.13</v>
      </c>
      <c r="M1515" s="932">
        <v>203959.22</v>
      </c>
      <c r="N1515" s="932">
        <v>142509.91</v>
      </c>
      <c r="O1515" s="932">
        <v>249392.34</v>
      </c>
      <c r="P1515" s="932">
        <v>169200.16</v>
      </c>
      <c r="Q1515" s="932">
        <v>296100.28999999998</v>
      </c>
      <c r="R1515" s="932">
        <v>186192.95</v>
      </c>
      <c r="S1515" s="932">
        <v>325837.65999999997</v>
      </c>
      <c r="T1515" s="932">
        <v>202121.73</v>
      </c>
      <c r="U1515" s="932">
        <v>353713.03</v>
      </c>
    </row>
    <row r="1516" spans="1:21" ht="14.4">
      <c r="A1516" s="931">
        <v>8</v>
      </c>
      <c r="B1516" s="931" t="s">
        <v>384</v>
      </c>
      <c r="C1516" s="931" t="s">
        <v>400</v>
      </c>
      <c r="D1516" s="931" t="s">
        <v>1139</v>
      </c>
      <c r="E1516" s="931" t="s">
        <v>1141</v>
      </c>
      <c r="F1516" s="931">
        <v>3</v>
      </c>
      <c r="G1516" s="931" t="s">
        <v>46</v>
      </c>
      <c r="H1516" s="932">
        <v>64123.26</v>
      </c>
      <c r="I1516" s="932">
        <v>112215.7</v>
      </c>
      <c r="J1516" s="932">
        <v>87436.08</v>
      </c>
      <c r="K1516" s="932">
        <v>153013.13</v>
      </c>
      <c r="L1516" s="932">
        <v>110573.22</v>
      </c>
      <c r="M1516" s="932">
        <v>193503.13</v>
      </c>
      <c r="N1516" s="932">
        <v>145593.12</v>
      </c>
      <c r="O1516" s="932">
        <v>254787.96</v>
      </c>
      <c r="P1516" s="932">
        <v>180369.78</v>
      </c>
      <c r="Q1516" s="932">
        <v>315647.12</v>
      </c>
      <c r="R1516" s="932">
        <v>203193.86</v>
      </c>
      <c r="S1516" s="932">
        <v>355589.26</v>
      </c>
      <c r="T1516" s="932">
        <v>225729.66</v>
      </c>
      <c r="U1516" s="932">
        <v>395026.9</v>
      </c>
    </row>
    <row r="1517" spans="1:21" ht="14.4">
      <c r="A1517" s="931">
        <v>8</v>
      </c>
      <c r="B1517" s="931" t="s">
        <v>384</v>
      </c>
      <c r="C1517" s="931" t="s">
        <v>400</v>
      </c>
      <c r="D1517" s="931" t="s">
        <v>1139</v>
      </c>
      <c r="E1517" s="931" t="s">
        <v>1141</v>
      </c>
      <c r="F1517" s="931">
        <v>4</v>
      </c>
      <c r="G1517" s="931" t="s">
        <v>23</v>
      </c>
      <c r="H1517" s="932">
        <v>73240.62</v>
      </c>
      <c r="I1517" s="932">
        <v>117184.99</v>
      </c>
      <c r="J1517" s="932">
        <v>102536.86</v>
      </c>
      <c r="K1517" s="932">
        <v>164058.98000000001</v>
      </c>
      <c r="L1517" s="932">
        <v>131833.10999999999</v>
      </c>
      <c r="M1517" s="932">
        <v>210932.98</v>
      </c>
      <c r="N1517" s="932">
        <v>175777.48</v>
      </c>
      <c r="O1517" s="932">
        <v>281243.96999999997</v>
      </c>
      <c r="P1517" s="932">
        <v>219721.85</v>
      </c>
      <c r="Q1517" s="932">
        <v>351554.97</v>
      </c>
      <c r="R1517" s="932">
        <v>249018.1</v>
      </c>
      <c r="S1517" s="932">
        <v>398428.96</v>
      </c>
      <c r="T1517" s="932">
        <v>278314.34000000003</v>
      </c>
      <c r="U1517" s="932">
        <v>445302.96</v>
      </c>
    </row>
    <row r="1518" spans="1:21" ht="14.4">
      <c r="A1518" s="931">
        <v>8</v>
      </c>
      <c r="B1518" s="931" t="s">
        <v>384</v>
      </c>
      <c r="C1518" s="931" t="s">
        <v>400</v>
      </c>
      <c r="D1518" s="931" t="s">
        <v>1139</v>
      </c>
      <c r="E1518" s="931" t="s">
        <v>401</v>
      </c>
      <c r="F1518" s="931">
        <v>1</v>
      </c>
      <c r="G1518" s="931" t="s">
        <v>171</v>
      </c>
      <c r="H1518" s="932">
        <v>85967.41</v>
      </c>
      <c r="I1518" s="932">
        <v>150442.96</v>
      </c>
      <c r="J1518" s="932">
        <v>111296.76</v>
      </c>
      <c r="K1518" s="932">
        <v>194769.34</v>
      </c>
      <c r="L1518" s="932">
        <v>133222.85</v>
      </c>
      <c r="M1518" s="932">
        <v>233139.99</v>
      </c>
      <c r="N1518" s="932">
        <v>158910.49</v>
      </c>
      <c r="O1518" s="932">
        <v>278093.36</v>
      </c>
      <c r="P1518" s="932">
        <v>187325.63</v>
      </c>
      <c r="Q1518" s="932">
        <v>327819.86</v>
      </c>
      <c r="R1518" s="932">
        <v>205365.91</v>
      </c>
      <c r="S1518" s="932">
        <v>359390.35</v>
      </c>
      <c r="T1518" s="932">
        <v>222308.17</v>
      </c>
      <c r="U1518" s="932">
        <v>389039.3</v>
      </c>
    </row>
    <row r="1519" spans="1:21" ht="14.4">
      <c r="A1519" s="931">
        <v>8</v>
      </c>
      <c r="B1519" s="931" t="s">
        <v>384</v>
      </c>
      <c r="C1519" s="931" t="s">
        <v>400</v>
      </c>
      <c r="D1519" s="931" t="s">
        <v>1139</v>
      </c>
      <c r="E1519" s="931" t="s">
        <v>401</v>
      </c>
      <c r="F1519" s="931">
        <v>2</v>
      </c>
      <c r="G1519" s="931" t="s">
        <v>21</v>
      </c>
      <c r="H1519" s="932">
        <v>73620.44</v>
      </c>
      <c r="I1519" s="932">
        <v>128835.76</v>
      </c>
      <c r="J1519" s="932">
        <v>96242.73</v>
      </c>
      <c r="K1519" s="932">
        <v>168424.78</v>
      </c>
      <c r="L1519" s="932">
        <v>116737.04</v>
      </c>
      <c r="M1519" s="932">
        <v>204289.82</v>
      </c>
      <c r="N1519" s="932">
        <v>142670.81</v>
      </c>
      <c r="O1519" s="932">
        <v>249673.92</v>
      </c>
      <c r="P1519" s="932">
        <v>169350.29</v>
      </c>
      <c r="Q1519" s="932">
        <v>296363</v>
      </c>
      <c r="R1519" s="932">
        <v>186335.57</v>
      </c>
      <c r="S1519" s="932">
        <v>326087.25</v>
      </c>
      <c r="T1519" s="932">
        <v>202246.24</v>
      </c>
      <c r="U1519" s="932">
        <v>353930.92</v>
      </c>
    </row>
    <row r="1520" spans="1:21" ht="14.4">
      <c r="A1520" s="931">
        <v>8</v>
      </c>
      <c r="B1520" s="931" t="s">
        <v>384</v>
      </c>
      <c r="C1520" s="931" t="s">
        <v>400</v>
      </c>
      <c r="D1520" s="931" t="s">
        <v>1139</v>
      </c>
      <c r="E1520" s="931" t="s">
        <v>401</v>
      </c>
      <c r="F1520" s="931">
        <v>3</v>
      </c>
      <c r="G1520" s="931" t="s">
        <v>46</v>
      </c>
      <c r="H1520" s="932">
        <v>64384.76</v>
      </c>
      <c r="I1520" s="932">
        <v>112673.33</v>
      </c>
      <c r="J1520" s="932">
        <v>87825.78</v>
      </c>
      <c r="K1520" s="932">
        <v>153695.12</v>
      </c>
      <c r="L1520" s="932">
        <v>111092.9</v>
      </c>
      <c r="M1520" s="932">
        <v>194412.58</v>
      </c>
      <c r="N1520" s="932">
        <v>146304.6</v>
      </c>
      <c r="O1520" s="932">
        <v>256033.05</v>
      </c>
      <c r="P1520" s="932">
        <v>181275.51</v>
      </c>
      <c r="Q1520" s="932">
        <v>317232.14</v>
      </c>
      <c r="R1520" s="932">
        <v>204232.73</v>
      </c>
      <c r="S1520" s="932">
        <v>357407.28</v>
      </c>
      <c r="T1520" s="932">
        <v>226904.57</v>
      </c>
      <c r="U1520" s="932">
        <v>397083</v>
      </c>
    </row>
    <row r="1521" spans="1:21" ht="14.4">
      <c r="A1521" s="931">
        <v>8</v>
      </c>
      <c r="B1521" s="931" t="s">
        <v>384</v>
      </c>
      <c r="C1521" s="931" t="s">
        <v>400</v>
      </c>
      <c r="D1521" s="931" t="s">
        <v>1139</v>
      </c>
      <c r="E1521" s="931" t="s">
        <v>401</v>
      </c>
      <c r="F1521" s="931">
        <v>4</v>
      </c>
      <c r="G1521" s="931" t="s">
        <v>23</v>
      </c>
      <c r="H1521" s="932">
        <v>73288.73</v>
      </c>
      <c r="I1521" s="932">
        <v>117261.97</v>
      </c>
      <c r="J1521" s="932">
        <v>102604.22</v>
      </c>
      <c r="K1521" s="932">
        <v>164166.76</v>
      </c>
      <c r="L1521" s="932">
        <v>131919.72</v>
      </c>
      <c r="M1521" s="932">
        <v>211071.55</v>
      </c>
      <c r="N1521" s="932">
        <v>175892.96</v>
      </c>
      <c r="O1521" s="932">
        <v>281428.74</v>
      </c>
      <c r="P1521" s="932">
        <v>219866.2</v>
      </c>
      <c r="Q1521" s="932">
        <v>351785.92</v>
      </c>
      <c r="R1521" s="932">
        <v>249181.69</v>
      </c>
      <c r="S1521" s="932">
        <v>398690.71</v>
      </c>
      <c r="T1521" s="932">
        <v>278497.18</v>
      </c>
      <c r="U1521" s="932">
        <v>445595.5</v>
      </c>
    </row>
    <row r="1522" spans="1:21" ht="14.4">
      <c r="A1522" s="931">
        <v>8</v>
      </c>
      <c r="B1522" s="931" t="s">
        <v>384</v>
      </c>
      <c r="C1522" s="931" t="s">
        <v>402</v>
      </c>
      <c r="D1522" s="931" t="s">
        <v>505</v>
      </c>
      <c r="E1522" s="931" t="s">
        <v>403</v>
      </c>
      <c r="F1522" s="931">
        <v>1</v>
      </c>
      <c r="G1522" s="931" t="s">
        <v>171</v>
      </c>
      <c r="H1522" s="932">
        <v>82243.490000000005</v>
      </c>
      <c r="I1522" s="932">
        <v>143926.10999999999</v>
      </c>
      <c r="J1522" s="932">
        <v>106455.24</v>
      </c>
      <c r="K1522" s="932">
        <v>186296.67</v>
      </c>
      <c r="L1522" s="932">
        <v>127413.71</v>
      </c>
      <c r="M1522" s="932">
        <v>222973.99</v>
      </c>
      <c r="N1522" s="932">
        <v>151960.14000000001</v>
      </c>
      <c r="O1522" s="932">
        <v>265930.23999999999</v>
      </c>
      <c r="P1522" s="932">
        <v>179112.69</v>
      </c>
      <c r="Q1522" s="932">
        <v>313447.21000000002</v>
      </c>
      <c r="R1522" s="932">
        <v>196351.25</v>
      </c>
      <c r="S1522" s="932">
        <v>343614.68</v>
      </c>
      <c r="T1522" s="932">
        <v>212532.36</v>
      </c>
      <c r="U1522" s="932">
        <v>371931.63</v>
      </c>
    </row>
    <row r="1523" spans="1:21" ht="14.4">
      <c r="A1523" s="931">
        <v>8</v>
      </c>
      <c r="B1523" s="931" t="s">
        <v>384</v>
      </c>
      <c r="C1523" s="931" t="s">
        <v>402</v>
      </c>
      <c r="D1523" s="931" t="s">
        <v>505</v>
      </c>
      <c r="E1523" s="931" t="s">
        <v>403</v>
      </c>
      <c r="F1523" s="931">
        <v>2</v>
      </c>
      <c r="G1523" s="931" t="s">
        <v>21</v>
      </c>
      <c r="H1523" s="932">
        <v>70526.47</v>
      </c>
      <c r="I1523" s="932">
        <v>123421.32</v>
      </c>
      <c r="J1523" s="932">
        <v>92169.27</v>
      </c>
      <c r="K1523" s="932">
        <v>161296.23000000001</v>
      </c>
      <c r="L1523" s="932">
        <v>111769.01</v>
      </c>
      <c r="M1523" s="932">
        <v>195595.76</v>
      </c>
      <c r="N1523" s="932">
        <v>136549.01999999999</v>
      </c>
      <c r="O1523" s="932">
        <v>238960.78</v>
      </c>
      <c r="P1523" s="932">
        <v>162054.45000000001</v>
      </c>
      <c r="Q1523" s="932">
        <v>283595.28999999998</v>
      </c>
      <c r="R1523" s="932">
        <v>178291.84</v>
      </c>
      <c r="S1523" s="932">
        <v>312010.71999999997</v>
      </c>
      <c r="T1523" s="932">
        <v>193493.99</v>
      </c>
      <c r="U1523" s="932">
        <v>338614.49</v>
      </c>
    </row>
    <row r="1524" spans="1:21" ht="14.4">
      <c r="A1524" s="931">
        <v>8</v>
      </c>
      <c r="B1524" s="931" t="s">
        <v>384</v>
      </c>
      <c r="C1524" s="931" t="s">
        <v>402</v>
      </c>
      <c r="D1524" s="931" t="s">
        <v>505</v>
      </c>
      <c r="E1524" s="931" t="s">
        <v>403</v>
      </c>
      <c r="F1524" s="931">
        <v>3</v>
      </c>
      <c r="G1524" s="931" t="s">
        <v>46</v>
      </c>
      <c r="H1524" s="932">
        <v>61757.32</v>
      </c>
      <c r="I1524" s="932">
        <v>108075.31</v>
      </c>
      <c r="J1524" s="932">
        <v>84265.37</v>
      </c>
      <c r="K1524" s="932">
        <v>147464.4</v>
      </c>
      <c r="L1524" s="932">
        <v>106608.39</v>
      </c>
      <c r="M1524" s="932">
        <v>186564.69</v>
      </c>
      <c r="N1524" s="932">
        <v>140418.07</v>
      </c>
      <c r="O1524" s="932">
        <v>245731.62</v>
      </c>
      <c r="P1524" s="932">
        <v>173999.25</v>
      </c>
      <c r="Q1524" s="932">
        <v>304498.69</v>
      </c>
      <c r="R1524" s="932">
        <v>196048.18</v>
      </c>
      <c r="S1524" s="932">
        <v>343084.32</v>
      </c>
      <c r="T1524" s="932">
        <v>217826.3</v>
      </c>
      <c r="U1524" s="932">
        <v>381196.02</v>
      </c>
    </row>
    <row r="1525" spans="1:21" ht="14.4">
      <c r="A1525" s="931">
        <v>8</v>
      </c>
      <c r="B1525" s="931" t="s">
        <v>384</v>
      </c>
      <c r="C1525" s="931" t="s">
        <v>402</v>
      </c>
      <c r="D1525" s="931" t="s">
        <v>505</v>
      </c>
      <c r="E1525" s="931" t="s">
        <v>403</v>
      </c>
      <c r="F1525" s="931">
        <v>4</v>
      </c>
      <c r="G1525" s="931" t="s">
        <v>23</v>
      </c>
      <c r="H1525" s="932">
        <v>70119.289999999994</v>
      </c>
      <c r="I1525" s="932">
        <v>112190.87</v>
      </c>
      <c r="J1525" s="932">
        <v>98167.01</v>
      </c>
      <c r="K1525" s="932">
        <v>157067.22</v>
      </c>
      <c r="L1525" s="932">
        <v>126214.73</v>
      </c>
      <c r="M1525" s="932">
        <v>201943.57</v>
      </c>
      <c r="N1525" s="932">
        <v>168286.3</v>
      </c>
      <c r="O1525" s="932">
        <v>269258.09000000003</v>
      </c>
      <c r="P1525" s="932">
        <v>210357.88</v>
      </c>
      <c r="Q1525" s="932">
        <v>336572.61</v>
      </c>
      <c r="R1525" s="932">
        <v>238405.59</v>
      </c>
      <c r="S1525" s="932">
        <v>381448.96000000002</v>
      </c>
      <c r="T1525" s="932">
        <v>266453.31</v>
      </c>
      <c r="U1525" s="932">
        <v>426325.3</v>
      </c>
    </row>
    <row r="1526" spans="1:21" ht="14.4">
      <c r="A1526" s="931">
        <v>8</v>
      </c>
      <c r="B1526" s="931" t="s">
        <v>384</v>
      </c>
      <c r="C1526" s="931" t="s">
        <v>402</v>
      </c>
      <c r="D1526" s="931" t="s">
        <v>505</v>
      </c>
      <c r="E1526" s="931" t="s">
        <v>404</v>
      </c>
      <c r="F1526" s="931">
        <v>1</v>
      </c>
      <c r="G1526" s="931" t="s">
        <v>171</v>
      </c>
      <c r="H1526" s="932">
        <v>84624.72</v>
      </c>
      <c r="I1526" s="932">
        <v>148093.26999999999</v>
      </c>
      <c r="J1526" s="932">
        <v>109518.77</v>
      </c>
      <c r="K1526" s="932">
        <v>191657.84</v>
      </c>
      <c r="L1526" s="932">
        <v>131067.69</v>
      </c>
      <c r="M1526" s="932">
        <v>229368.46</v>
      </c>
      <c r="N1526" s="932">
        <v>156298.70000000001</v>
      </c>
      <c r="O1526" s="932">
        <v>273522.71999999997</v>
      </c>
      <c r="P1526" s="932">
        <v>184208.31</v>
      </c>
      <c r="Q1526" s="932">
        <v>322364.53999999998</v>
      </c>
      <c r="R1526" s="932">
        <v>201927.39</v>
      </c>
      <c r="S1526" s="932">
        <v>353372.94</v>
      </c>
      <c r="T1526" s="932">
        <v>218552</v>
      </c>
      <c r="U1526" s="932">
        <v>382466</v>
      </c>
    </row>
    <row r="1527" spans="1:21" ht="14.4">
      <c r="A1527" s="931">
        <v>8</v>
      </c>
      <c r="B1527" s="931" t="s">
        <v>384</v>
      </c>
      <c r="C1527" s="931" t="s">
        <v>402</v>
      </c>
      <c r="D1527" s="931" t="s">
        <v>505</v>
      </c>
      <c r="E1527" s="931" t="s">
        <v>404</v>
      </c>
      <c r="F1527" s="931">
        <v>2</v>
      </c>
      <c r="G1527" s="931" t="s">
        <v>21</v>
      </c>
      <c r="H1527" s="932">
        <v>72655.72</v>
      </c>
      <c r="I1527" s="932">
        <v>127147.51</v>
      </c>
      <c r="J1527" s="932">
        <v>94925.58</v>
      </c>
      <c r="K1527" s="932">
        <v>166119.76</v>
      </c>
      <c r="L1527" s="932">
        <v>115086.55</v>
      </c>
      <c r="M1527" s="932">
        <v>201401.46</v>
      </c>
      <c r="N1527" s="932">
        <v>140556.15</v>
      </c>
      <c r="O1527" s="932">
        <v>245973.27</v>
      </c>
      <c r="P1527" s="932">
        <v>166783.23000000001</v>
      </c>
      <c r="Q1527" s="932">
        <v>291870.65999999997</v>
      </c>
      <c r="R1527" s="932">
        <v>183479.61</v>
      </c>
      <c r="S1527" s="932">
        <v>321089.32</v>
      </c>
      <c r="T1527" s="932">
        <v>199104.21</v>
      </c>
      <c r="U1527" s="932">
        <v>348432.37</v>
      </c>
    </row>
    <row r="1528" spans="1:21" ht="14.4">
      <c r="A1528" s="931">
        <v>8</v>
      </c>
      <c r="B1528" s="931" t="s">
        <v>384</v>
      </c>
      <c r="C1528" s="931" t="s">
        <v>402</v>
      </c>
      <c r="D1528" s="931" t="s">
        <v>505</v>
      </c>
      <c r="E1528" s="931" t="s">
        <v>404</v>
      </c>
      <c r="F1528" s="931">
        <v>3</v>
      </c>
      <c r="G1528" s="931" t="s">
        <v>46</v>
      </c>
      <c r="H1528" s="932">
        <v>63693.66</v>
      </c>
      <c r="I1528" s="932">
        <v>111463.91</v>
      </c>
      <c r="J1528" s="932">
        <v>86929.05</v>
      </c>
      <c r="K1528" s="932">
        <v>152125.82999999999</v>
      </c>
      <c r="L1528" s="932">
        <v>109995.85</v>
      </c>
      <c r="M1528" s="932">
        <v>192492.74</v>
      </c>
      <c r="N1528" s="932">
        <v>144897.56</v>
      </c>
      <c r="O1528" s="932">
        <v>253570.72</v>
      </c>
      <c r="P1528" s="932">
        <v>179565.85</v>
      </c>
      <c r="Q1528" s="932">
        <v>314240.23</v>
      </c>
      <c r="R1528" s="932">
        <v>202332.24</v>
      </c>
      <c r="S1528" s="932">
        <v>354081.42</v>
      </c>
      <c r="T1528" s="932">
        <v>224821.99</v>
      </c>
      <c r="U1528" s="932">
        <v>393438.48</v>
      </c>
    </row>
    <row r="1529" spans="1:21" ht="14.4">
      <c r="A1529" s="931">
        <v>8</v>
      </c>
      <c r="B1529" s="931" t="s">
        <v>384</v>
      </c>
      <c r="C1529" s="931" t="s">
        <v>402</v>
      </c>
      <c r="D1529" s="931" t="s">
        <v>505</v>
      </c>
      <c r="E1529" s="931" t="s">
        <v>404</v>
      </c>
      <c r="F1529" s="931">
        <v>4</v>
      </c>
      <c r="G1529" s="931" t="s">
        <v>23</v>
      </c>
      <c r="H1529" s="932">
        <v>72154.320000000007</v>
      </c>
      <c r="I1529" s="932">
        <v>115446.91</v>
      </c>
      <c r="J1529" s="932">
        <v>101016.05</v>
      </c>
      <c r="K1529" s="932">
        <v>161625.68</v>
      </c>
      <c r="L1529" s="932">
        <v>129877.77</v>
      </c>
      <c r="M1529" s="932">
        <v>207804.44</v>
      </c>
      <c r="N1529" s="932">
        <v>173170.36</v>
      </c>
      <c r="O1529" s="932">
        <v>277072.59000000003</v>
      </c>
      <c r="P1529" s="932">
        <v>216462.95</v>
      </c>
      <c r="Q1529" s="932">
        <v>346340.73</v>
      </c>
      <c r="R1529" s="932">
        <v>245324.68</v>
      </c>
      <c r="S1529" s="932">
        <v>392519.5</v>
      </c>
      <c r="T1529" s="932">
        <v>274186.40999999997</v>
      </c>
      <c r="U1529" s="932">
        <v>438698.26</v>
      </c>
    </row>
    <row r="1530" spans="1:21" ht="14.4">
      <c r="A1530" s="931">
        <v>8</v>
      </c>
      <c r="B1530" s="931" t="s">
        <v>384</v>
      </c>
      <c r="C1530" s="931" t="s">
        <v>402</v>
      </c>
      <c r="D1530" s="931" t="s">
        <v>505</v>
      </c>
      <c r="E1530" s="931" t="s">
        <v>1142</v>
      </c>
      <c r="F1530" s="931">
        <v>1</v>
      </c>
      <c r="G1530" s="931" t="s">
        <v>171</v>
      </c>
      <c r="H1530" s="932">
        <v>87901.08</v>
      </c>
      <c r="I1530" s="932">
        <v>153826.88</v>
      </c>
      <c r="J1530" s="932">
        <v>113767.63</v>
      </c>
      <c r="K1530" s="932">
        <v>199093.34</v>
      </c>
      <c r="L1530" s="932">
        <v>136158.45000000001</v>
      </c>
      <c r="M1530" s="932">
        <v>238277.29</v>
      </c>
      <c r="N1530" s="932">
        <v>162378.45000000001</v>
      </c>
      <c r="O1530" s="932">
        <v>284162.28999999998</v>
      </c>
      <c r="P1530" s="932">
        <v>191382.14</v>
      </c>
      <c r="Q1530" s="932">
        <v>334918.75</v>
      </c>
      <c r="R1530" s="932">
        <v>209795.88</v>
      </c>
      <c r="S1530" s="932">
        <v>367142.8</v>
      </c>
      <c r="T1530" s="932">
        <v>227075.76</v>
      </c>
      <c r="U1530" s="932">
        <v>397382.57</v>
      </c>
    </row>
    <row r="1531" spans="1:21" ht="14.4">
      <c r="A1531" s="931">
        <v>8</v>
      </c>
      <c r="B1531" s="931" t="s">
        <v>384</v>
      </c>
      <c r="C1531" s="931" t="s">
        <v>402</v>
      </c>
      <c r="D1531" s="931" t="s">
        <v>505</v>
      </c>
      <c r="E1531" s="931" t="s">
        <v>1142</v>
      </c>
      <c r="F1531" s="931">
        <v>2</v>
      </c>
      <c r="G1531" s="931" t="s">
        <v>21</v>
      </c>
      <c r="H1531" s="932">
        <v>75428.11</v>
      </c>
      <c r="I1531" s="932">
        <v>131999.20000000001</v>
      </c>
      <c r="J1531" s="932">
        <v>98559.98</v>
      </c>
      <c r="K1531" s="932">
        <v>172479.97</v>
      </c>
      <c r="L1531" s="932">
        <v>119504.41</v>
      </c>
      <c r="M1531" s="932">
        <v>209132.72</v>
      </c>
      <c r="N1531" s="932">
        <v>145973.06</v>
      </c>
      <c r="O1531" s="932">
        <v>255452.86</v>
      </c>
      <c r="P1531" s="932">
        <v>173223.38</v>
      </c>
      <c r="Q1531" s="932">
        <v>303140.90999999997</v>
      </c>
      <c r="R1531" s="932">
        <v>190571.35</v>
      </c>
      <c r="S1531" s="932">
        <v>333499.87</v>
      </c>
      <c r="T1531" s="932">
        <v>206809.11</v>
      </c>
      <c r="U1531" s="932">
        <v>361915.94</v>
      </c>
    </row>
    <row r="1532" spans="1:21" ht="14.4">
      <c r="A1532" s="931">
        <v>8</v>
      </c>
      <c r="B1532" s="931" t="s">
        <v>384</v>
      </c>
      <c r="C1532" s="931" t="s">
        <v>402</v>
      </c>
      <c r="D1532" s="931" t="s">
        <v>505</v>
      </c>
      <c r="E1532" s="931" t="s">
        <v>1142</v>
      </c>
      <c r="F1532" s="931">
        <v>3</v>
      </c>
      <c r="G1532" s="931" t="s">
        <v>46</v>
      </c>
      <c r="H1532" s="932">
        <v>66090.73</v>
      </c>
      <c r="I1532" s="932">
        <v>115658.78</v>
      </c>
      <c r="J1532" s="932">
        <v>90190.54</v>
      </c>
      <c r="K1532" s="932">
        <v>157833.45000000001</v>
      </c>
      <c r="L1532" s="932">
        <v>114114.68</v>
      </c>
      <c r="M1532" s="932">
        <v>199700.68</v>
      </c>
      <c r="N1532" s="932">
        <v>150315.07</v>
      </c>
      <c r="O1532" s="932">
        <v>263051.36</v>
      </c>
      <c r="P1532" s="932">
        <v>186272.21</v>
      </c>
      <c r="Q1532" s="932">
        <v>325976.37</v>
      </c>
      <c r="R1532" s="932">
        <v>209883.28</v>
      </c>
      <c r="S1532" s="932">
        <v>367295.74</v>
      </c>
      <c r="T1532" s="932">
        <v>233206.07</v>
      </c>
      <c r="U1532" s="932">
        <v>408110.61</v>
      </c>
    </row>
    <row r="1533" spans="1:21" ht="14.4">
      <c r="A1533" s="931">
        <v>8</v>
      </c>
      <c r="B1533" s="931" t="s">
        <v>384</v>
      </c>
      <c r="C1533" s="931" t="s">
        <v>402</v>
      </c>
      <c r="D1533" s="931" t="s">
        <v>505</v>
      </c>
      <c r="E1533" s="931" t="s">
        <v>1142</v>
      </c>
      <c r="F1533" s="931">
        <v>4</v>
      </c>
      <c r="G1533" s="931" t="s">
        <v>23</v>
      </c>
      <c r="H1533" s="932">
        <v>74945.62</v>
      </c>
      <c r="I1533" s="932">
        <v>119912.99</v>
      </c>
      <c r="J1533" s="932">
        <v>104923.87</v>
      </c>
      <c r="K1533" s="932">
        <v>167878.19</v>
      </c>
      <c r="L1533" s="932">
        <v>134902.10999999999</v>
      </c>
      <c r="M1533" s="932">
        <v>215843.38</v>
      </c>
      <c r="N1533" s="932">
        <v>179869.48</v>
      </c>
      <c r="O1533" s="932">
        <v>287791.18</v>
      </c>
      <c r="P1533" s="932">
        <v>224836.85</v>
      </c>
      <c r="Q1533" s="932">
        <v>359738.97</v>
      </c>
      <c r="R1533" s="932">
        <v>254815.1</v>
      </c>
      <c r="S1533" s="932">
        <v>407704.17</v>
      </c>
      <c r="T1533" s="932">
        <v>284793.34999999998</v>
      </c>
      <c r="U1533" s="932">
        <v>455669.36</v>
      </c>
    </row>
    <row r="1534" spans="1:21" ht="14.4">
      <c r="A1534" s="931">
        <v>8</v>
      </c>
      <c r="B1534" s="931" t="s">
        <v>384</v>
      </c>
      <c r="C1534" s="931" t="s">
        <v>402</v>
      </c>
      <c r="D1534" s="931" t="s">
        <v>505</v>
      </c>
      <c r="E1534" s="931" t="s">
        <v>1143</v>
      </c>
      <c r="F1534" s="931">
        <v>1</v>
      </c>
      <c r="G1534" s="931" t="s">
        <v>171</v>
      </c>
      <c r="H1534" s="932">
        <v>84624.72</v>
      </c>
      <c r="I1534" s="932">
        <v>148093.26999999999</v>
      </c>
      <c r="J1534" s="932">
        <v>109518.77</v>
      </c>
      <c r="K1534" s="932">
        <v>191657.84</v>
      </c>
      <c r="L1534" s="932">
        <v>131067.69</v>
      </c>
      <c r="M1534" s="932">
        <v>229368.46</v>
      </c>
      <c r="N1534" s="932">
        <v>156298.70000000001</v>
      </c>
      <c r="O1534" s="932">
        <v>273522.71999999997</v>
      </c>
      <c r="P1534" s="932">
        <v>184208.31</v>
      </c>
      <c r="Q1534" s="932">
        <v>322364.53999999998</v>
      </c>
      <c r="R1534" s="932">
        <v>201927.39</v>
      </c>
      <c r="S1534" s="932">
        <v>353372.94</v>
      </c>
      <c r="T1534" s="932">
        <v>218552</v>
      </c>
      <c r="U1534" s="932">
        <v>382466</v>
      </c>
    </row>
    <row r="1535" spans="1:21" ht="14.4">
      <c r="A1535" s="931">
        <v>8</v>
      </c>
      <c r="B1535" s="931" t="s">
        <v>384</v>
      </c>
      <c r="C1535" s="931" t="s">
        <v>402</v>
      </c>
      <c r="D1535" s="931" t="s">
        <v>505</v>
      </c>
      <c r="E1535" s="931" t="s">
        <v>1143</v>
      </c>
      <c r="F1535" s="931">
        <v>2</v>
      </c>
      <c r="G1535" s="931" t="s">
        <v>21</v>
      </c>
      <c r="H1535" s="932">
        <v>72655.72</v>
      </c>
      <c r="I1535" s="932">
        <v>127147.51</v>
      </c>
      <c r="J1535" s="932">
        <v>94925.58</v>
      </c>
      <c r="K1535" s="932">
        <v>166119.76</v>
      </c>
      <c r="L1535" s="932">
        <v>115086.55</v>
      </c>
      <c r="M1535" s="932">
        <v>201401.46</v>
      </c>
      <c r="N1535" s="932">
        <v>140556.15</v>
      </c>
      <c r="O1535" s="932">
        <v>245973.27</v>
      </c>
      <c r="P1535" s="932">
        <v>166783.23000000001</v>
      </c>
      <c r="Q1535" s="932">
        <v>291870.65999999997</v>
      </c>
      <c r="R1535" s="932">
        <v>183479.61</v>
      </c>
      <c r="S1535" s="932">
        <v>321089.32</v>
      </c>
      <c r="T1535" s="932">
        <v>199104.21</v>
      </c>
      <c r="U1535" s="932">
        <v>348432.37</v>
      </c>
    </row>
    <row r="1536" spans="1:21" ht="14.4">
      <c r="A1536" s="931">
        <v>8</v>
      </c>
      <c r="B1536" s="931" t="s">
        <v>384</v>
      </c>
      <c r="C1536" s="931" t="s">
        <v>402</v>
      </c>
      <c r="D1536" s="931" t="s">
        <v>505</v>
      </c>
      <c r="E1536" s="931" t="s">
        <v>1143</v>
      </c>
      <c r="F1536" s="931">
        <v>3</v>
      </c>
      <c r="G1536" s="931" t="s">
        <v>46</v>
      </c>
      <c r="H1536" s="932">
        <v>63693.66</v>
      </c>
      <c r="I1536" s="932">
        <v>111463.91</v>
      </c>
      <c r="J1536" s="932">
        <v>86929.05</v>
      </c>
      <c r="K1536" s="932">
        <v>152125.82999999999</v>
      </c>
      <c r="L1536" s="932">
        <v>109995.85</v>
      </c>
      <c r="M1536" s="932">
        <v>192492.74</v>
      </c>
      <c r="N1536" s="932">
        <v>144897.56</v>
      </c>
      <c r="O1536" s="932">
        <v>253570.72</v>
      </c>
      <c r="P1536" s="932">
        <v>179565.85</v>
      </c>
      <c r="Q1536" s="932">
        <v>314240.23</v>
      </c>
      <c r="R1536" s="932">
        <v>202332.24</v>
      </c>
      <c r="S1536" s="932">
        <v>354081.42</v>
      </c>
      <c r="T1536" s="932">
        <v>224821.99</v>
      </c>
      <c r="U1536" s="932">
        <v>393438.48</v>
      </c>
    </row>
    <row r="1537" spans="1:21" ht="14.4">
      <c r="A1537" s="931">
        <v>8</v>
      </c>
      <c r="B1537" s="931" t="s">
        <v>384</v>
      </c>
      <c r="C1537" s="931" t="s">
        <v>402</v>
      </c>
      <c r="D1537" s="931" t="s">
        <v>505</v>
      </c>
      <c r="E1537" s="931" t="s">
        <v>1143</v>
      </c>
      <c r="F1537" s="931">
        <v>4</v>
      </c>
      <c r="G1537" s="931" t="s">
        <v>23</v>
      </c>
      <c r="H1537" s="932">
        <v>72154.320000000007</v>
      </c>
      <c r="I1537" s="932">
        <v>115446.91</v>
      </c>
      <c r="J1537" s="932">
        <v>101016.05</v>
      </c>
      <c r="K1537" s="932">
        <v>161625.68</v>
      </c>
      <c r="L1537" s="932">
        <v>129877.77</v>
      </c>
      <c r="M1537" s="932">
        <v>207804.44</v>
      </c>
      <c r="N1537" s="932">
        <v>173170.36</v>
      </c>
      <c r="O1537" s="932">
        <v>277072.59000000003</v>
      </c>
      <c r="P1537" s="932">
        <v>216462.95</v>
      </c>
      <c r="Q1537" s="932">
        <v>346340.73</v>
      </c>
      <c r="R1537" s="932">
        <v>245324.68</v>
      </c>
      <c r="S1537" s="932">
        <v>392519.5</v>
      </c>
      <c r="T1537" s="932">
        <v>274186.40999999997</v>
      </c>
      <c r="U1537" s="932">
        <v>438698.26</v>
      </c>
    </row>
    <row r="1538" spans="1:21" ht="14.4">
      <c r="A1538" s="931">
        <v>9</v>
      </c>
      <c r="B1538" s="931" t="s">
        <v>405</v>
      </c>
      <c r="C1538" s="931" t="s">
        <v>406</v>
      </c>
      <c r="D1538" s="931" t="s">
        <v>506</v>
      </c>
      <c r="E1538" s="931" t="s">
        <v>407</v>
      </c>
      <c r="F1538" s="931">
        <v>1</v>
      </c>
      <c r="G1538" s="931" t="s">
        <v>171</v>
      </c>
      <c r="H1538" s="932">
        <v>87453.52</v>
      </c>
      <c r="I1538" s="932">
        <v>153043.65</v>
      </c>
      <c r="J1538" s="932">
        <v>113174.96</v>
      </c>
      <c r="K1538" s="932">
        <v>198056.18</v>
      </c>
      <c r="L1538" s="932">
        <v>135440.06</v>
      </c>
      <c r="M1538" s="932">
        <v>237020.11</v>
      </c>
      <c r="N1538" s="932">
        <v>161507.85</v>
      </c>
      <c r="O1538" s="932">
        <v>282638.74</v>
      </c>
      <c r="P1538" s="932">
        <v>190343.04000000001</v>
      </c>
      <c r="Q1538" s="932">
        <v>333100.31</v>
      </c>
      <c r="R1538" s="932">
        <v>208649.71</v>
      </c>
      <c r="S1538" s="932">
        <v>365137</v>
      </c>
      <c r="T1538" s="932">
        <v>225823.7</v>
      </c>
      <c r="U1538" s="932">
        <v>395191.48</v>
      </c>
    </row>
    <row r="1539" spans="1:21" ht="14.4">
      <c r="A1539" s="931">
        <v>9</v>
      </c>
      <c r="B1539" s="931" t="s">
        <v>405</v>
      </c>
      <c r="C1539" s="931" t="s">
        <v>406</v>
      </c>
      <c r="D1539" s="931" t="s">
        <v>506</v>
      </c>
      <c r="E1539" s="931" t="s">
        <v>407</v>
      </c>
      <c r="F1539" s="931">
        <v>2</v>
      </c>
      <c r="G1539" s="931" t="s">
        <v>21</v>
      </c>
      <c r="H1539" s="932">
        <v>75106.539999999994</v>
      </c>
      <c r="I1539" s="932">
        <v>131436.45000000001</v>
      </c>
      <c r="J1539" s="932">
        <v>98120.93</v>
      </c>
      <c r="K1539" s="932">
        <v>171711.63</v>
      </c>
      <c r="L1539" s="932">
        <v>118954.25</v>
      </c>
      <c r="M1539" s="932">
        <v>208169.94</v>
      </c>
      <c r="N1539" s="932">
        <v>145268.17000000001</v>
      </c>
      <c r="O1539" s="932">
        <v>254219.31</v>
      </c>
      <c r="P1539" s="932">
        <v>172367.69</v>
      </c>
      <c r="Q1539" s="932">
        <v>301643.46000000002</v>
      </c>
      <c r="R1539" s="932">
        <v>189619.37</v>
      </c>
      <c r="S1539" s="932">
        <v>331833.89</v>
      </c>
      <c r="T1539" s="932">
        <v>205761.77</v>
      </c>
      <c r="U1539" s="932">
        <v>360083.09</v>
      </c>
    </row>
    <row r="1540" spans="1:21" ht="14.4">
      <c r="A1540" s="931">
        <v>9</v>
      </c>
      <c r="B1540" s="931" t="s">
        <v>405</v>
      </c>
      <c r="C1540" s="931" t="s">
        <v>406</v>
      </c>
      <c r="D1540" s="931" t="s">
        <v>506</v>
      </c>
      <c r="E1540" s="931" t="s">
        <v>407</v>
      </c>
      <c r="F1540" s="931">
        <v>3</v>
      </c>
      <c r="G1540" s="931" t="s">
        <v>46</v>
      </c>
      <c r="H1540" s="932">
        <v>65860.37</v>
      </c>
      <c r="I1540" s="932">
        <v>115255.64</v>
      </c>
      <c r="J1540" s="932">
        <v>89891.63</v>
      </c>
      <c r="K1540" s="932">
        <v>157310.35</v>
      </c>
      <c r="L1540" s="932">
        <v>113748.99</v>
      </c>
      <c r="M1540" s="932">
        <v>199060.74</v>
      </c>
      <c r="N1540" s="932">
        <v>149846.04999999999</v>
      </c>
      <c r="O1540" s="932">
        <v>262230.59000000003</v>
      </c>
      <c r="P1540" s="932">
        <v>185702.32</v>
      </c>
      <c r="Q1540" s="932">
        <v>324979.07</v>
      </c>
      <c r="R1540" s="932">
        <v>209249.79</v>
      </c>
      <c r="S1540" s="932">
        <v>366187.13</v>
      </c>
      <c r="T1540" s="932">
        <v>232511.87</v>
      </c>
      <c r="U1540" s="932">
        <v>406895.78</v>
      </c>
    </row>
    <row r="1541" spans="1:21" ht="14.4">
      <c r="A1541" s="931">
        <v>9</v>
      </c>
      <c r="B1541" s="931" t="s">
        <v>405</v>
      </c>
      <c r="C1541" s="931" t="s">
        <v>406</v>
      </c>
      <c r="D1541" s="931" t="s">
        <v>506</v>
      </c>
      <c r="E1541" s="931" t="s">
        <v>407</v>
      </c>
      <c r="F1541" s="931">
        <v>4</v>
      </c>
      <c r="G1541" s="931" t="s">
        <v>23</v>
      </c>
      <c r="H1541" s="932">
        <v>74567.48</v>
      </c>
      <c r="I1541" s="932">
        <v>119307.97</v>
      </c>
      <c r="J1541" s="932">
        <v>104394.47</v>
      </c>
      <c r="K1541" s="932">
        <v>167031.16</v>
      </c>
      <c r="L1541" s="932">
        <v>134221.47</v>
      </c>
      <c r="M1541" s="932">
        <v>214754.35</v>
      </c>
      <c r="N1541" s="932">
        <v>178961.95</v>
      </c>
      <c r="O1541" s="932">
        <v>286339.13</v>
      </c>
      <c r="P1541" s="932">
        <v>223702.44</v>
      </c>
      <c r="Q1541" s="932">
        <v>357923.91</v>
      </c>
      <c r="R1541" s="932">
        <v>253529.43</v>
      </c>
      <c r="S1541" s="932">
        <v>405647.1</v>
      </c>
      <c r="T1541" s="932">
        <v>283356.43</v>
      </c>
      <c r="U1541" s="932">
        <v>453370.29</v>
      </c>
    </row>
    <row r="1542" spans="1:21" ht="14.4">
      <c r="A1542" s="931">
        <v>9</v>
      </c>
      <c r="B1542" s="931" t="s">
        <v>405</v>
      </c>
      <c r="C1542" s="931" t="s">
        <v>406</v>
      </c>
      <c r="D1542" s="931" t="s">
        <v>506</v>
      </c>
      <c r="E1542" s="931" t="s">
        <v>408</v>
      </c>
      <c r="F1542" s="931">
        <v>1</v>
      </c>
      <c r="G1542" s="931" t="s">
        <v>171</v>
      </c>
      <c r="H1542" s="932">
        <v>84624.72</v>
      </c>
      <c r="I1542" s="932">
        <v>148093.26999999999</v>
      </c>
      <c r="J1542" s="932">
        <v>109518.77</v>
      </c>
      <c r="K1542" s="932">
        <v>191657.84</v>
      </c>
      <c r="L1542" s="932">
        <v>131067.69</v>
      </c>
      <c r="M1542" s="932">
        <v>229368.46</v>
      </c>
      <c r="N1542" s="932">
        <v>156298.70000000001</v>
      </c>
      <c r="O1542" s="932">
        <v>273522.71999999997</v>
      </c>
      <c r="P1542" s="932">
        <v>184208.31</v>
      </c>
      <c r="Q1542" s="932">
        <v>322364.53999999998</v>
      </c>
      <c r="R1542" s="932">
        <v>201927.39</v>
      </c>
      <c r="S1542" s="932">
        <v>353372.94</v>
      </c>
      <c r="T1542" s="932">
        <v>218552</v>
      </c>
      <c r="U1542" s="932">
        <v>382466</v>
      </c>
    </row>
    <row r="1543" spans="1:21" ht="14.4">
      <c r="A1543" s="931">
        <v>9</v>
      </c>
      <c r="B1543" s="931" t="s">
        <v>405</v>
      </c>
      <c r="C1543" s="931" t="s">
        <v>406</v>
      </c>
      <c r="D1543" s="931" t="s">
        <v>506</v>
      </c>
      <c r="E1543" s="931" t="s">
        <v>408</v>
      </c>
      <c r="F1543" s="931">
        <v>2</v>
      </c>
      <c r="G1543" s="931" t="s">
        <v>21</v>
      </c>
      <c r="H1543" s="932">
        <v>72655.72</v>
      </c>
      <c r="I1543" s="932">
        <v>127147.51</v>
      </c>
      <c r="J1543" s="932">
        <v>94925.58</v>
      </c>
      <c r="K1543" s="932">
        <v>166119.76</v>
      </c>
      <c r="L1543" s="932">
        <v>115086.55</v>
      </c>
      <c r="M1543" s="932">
        <v>201401.46</v>
      </c>
      <c r="N1543" s="932">
        <v>140556.15</v>
      </c>
      <c r="O1543" s="932">
        <v>245973.27</v>
      </c>
      <c r="P1543" s="932">
        <v>166783.23000000001</v>
      </c>
      <c r="Q1543" s="932">
        <v>291870.65999999997</v>
      </c>
      <c r="R1543" s="932">
        <v>183479.61</v>
      </c>
      <c r="S1543" s="932">
        <v>321089.32</v>
      </c>
      <c r="T1543" s="932">
        <v>199104.21</v>
      </c>
      <c r="U1543" s="932">
        <v>348432.37</v>
      </c>
    </row>
    <row r="1544" spans="1:21" ht="14.4">
      <c r="A1544" s="931">
        <v>9</v>
      </c>
      <c r="B1544" s="931" t="s">
        <v>405</v>
      </c>
      <c r="C1544" s="931" t="s">
        <v>406</v>
      </c>
      <c r="D1544" s="931" t="s">
        <v>506</v>
      </c>
      <c r="E1544" s="931" t="s">
        <v>408</v>
      </c>
      <c r="F1544" s="931">
        <v>3</v>
      </c>
      <c r="G1544" s="931" t="s">
        <v>46</v>
      </c>
      <c r="H1544" s="932">
        <v>63693.66</v>
      </c>
      <c r="I1544" s="932">
        <v>111463.91</v>
      </c>
      <c r="J1544" s="932">
        <v>86929.05</v>
      </c>
      <c r="K1544" s="932">
        <v>152125.82999999999</v>
      </c>
      <c r="L1544" s="932">
        <v>109995.85</v>
      </c>
      <c r="M1544" s="932">
        <v>192492.74</v>
      </c>
      <c r="N1544" s="932">
        <v>144897.56</v>
      </c>
      <c r="O1544" s="932">
        <v>253570.72</v>
      </c>
      <c r="P1544" s="932">
        <v>179565.85</v>
      </c>
      <c r="Q1544" s="932">
        <v>314240.23</v>
      </c>
      <c r="R1544" s="932">
        <v>202332.24</v>
      </c>
      <c r="S1544" s="932">
        <v>354081.42</v>
      </c>
      <c r="T1544" s="932">
        <v>224821.99</v>
      </c>
      <c r="U1544" s="932">
        <v>393438.48</v>
      </c>
    </row>
    <row r="1545" spans="1:21" ht="14.4">
      <c r="A1545" s="931">
        <v>9</v>
      </c>
      <c r="B1545" s="931" t="s">
        <v>405</v>
      </c>
      <c r="C1545" s="931" t="s">
        <v>406</v>
      </c>
      <c r="D1545" s="931" t="s">
        <v>506</v>
      </c>
      <c r="E1545" s="931" t="s">
        <v>408</v>
      </c>
      <c r="F1545" s="931">
        <v>4</v>
      </c>
      <c r="G1545" s="931" t="s">
        <v>23</v>
      </c>
      <c r="H1545" s="932">
        <v>72154.320000000007</v>
      </c>
      <c r="I1545" s="932">
        <v>115446.91</v>
      </c>
      <c r="J1545" s="932">
        <v>101016.05</v>
      </c>
      <c r="K1545" s="932">
        <v>161625.68</v>
      </c>
      <c r="L1545" s="932">
        <v>129877.77</v>
      </c>
      <c r="M1545" s="932">
        <v>207804.44</v>
      </c>
      <c r="N1545" s="932">
        <v>173170.36</v>
      </c>
      <c r="O1545" s="932">
        <v>277072.59000000003</v>
      </c>
      <c r="P1545" s="932">
        <v>216462.95</v>
      </c>
      <c r="Q1545" s="932">
        <v>346340.73</v>
      </c>
      <c r="R1545" s="932">
        <v>245324.68</v>
      </c>
      <c r="S1545" s="932">
        <v>392519.5</v>
      </c>
      <c r="T1545" s="932">
        <v>274186.40999999997</v>
      </c>
      <c r="U1545" s="932">
        <v>438698.26</v>
      </c>
    </row>
    <row r="1546" spans="1:21" ht="14.4">
      <c r="A1546" s="931">
        <v>9</v>
      </c>
      <c r="B1546" s="931" t="s">
        <v>405</v>
      </c>
      <c r="C1546" s="931" t="s">
        <v>406</v>
      </c>
      <c r="D1546" s="931" t="s">
        <v>506</v>
      </c>
      <c r="E1546" s="931" t="s">
        <v>409</v>
      </c>
      <c r="F1546" s="931">
        <v>1</v>
      </c>
      <c r="G1546" s="931" t="s">
        <v>171</v>
      </c>
      <c r="H1546" s="932">
        <v>84720.34</v>
      </c>
      <c r="I1546" s="932">
        <v>148260.6</v>
      </c>
      <c r="J1546" s="932">
        <v>109585.57</v>
      </c>
      <c r="K1546" s="932">
        <v>191774.75</v>
      </c>
      <c r="L1546" s="932">
        <v>131109.06</v>
      </c>
      <c r="M1546" s="932">
        <v>229440.86</v>
      </c>
      <c r="N1546" s="932">
        <v>156289.07999999999</v>
      </c>
      <c r="O1546" s="932">
        <v>273505.89</v>
      </c>
      <c r="P1546" s="932">
        <v>184141.7</v>
      </c>
      <c r="Q1546" s="932">
        <v>322247.98</v>
      </c>
      <c r="R1546" s="932">
        <v>201824.25</v>
      </c>
      <c r="S1546" s="932">
        <v>353192.44</v>
      </c>
      <c r="T1546" s="932">
        <v>218391.58</v>
      </c>
      <c r="U1546" s="932">
        <v>382185.27</v>
      </c>
    </row>
    <row r="1547" spans="1:21" ht="14.4">
      <c r="A1547" s="931">
        <v>9</v>
      </c>
      <c r="B1547" s="931" t="s">
        <v>405</v>
      </c>
      <c r="C1547" s="931" t="s">
        <v>406</v>
      </c>
      <c r="D1547" s="931" t="s">
        <v>506</v>
      </c>
      <c r="E1547" s="931" t="s">
        <v>409</v>
      </c>
      <c r="F1547" s="931">
        <v>2</v>
      </c>
      <c r="G1547" s="931" t="s">
        <v>21</v>
      </c>
      <c r="H1547" s="932">
        <v>73003.320000000007</v>
      </c>
      <c r="I1547" s="932">
        <v>127755.81</v>
      </c>
      <c r="J1547" s="932">
        <v>95299.6</v>
      </c>
      <c r="K1547" s="932">
        <v>166774.31</v>
      </c>
      <c r="L1547" s="932">
        <v>115464.36</v>
      </c>
      <c r="M1547" s="932">
        <v>202062.63</v>
      </c>
      <c r="N1547" s="932">
        <v>140877.96</v>
      </c>
      <c r="O1547" s="932">
        <v>246536.42</v>
      </c>
      <c r="P1547" s="932">
        <v>167083.47</v>
      </c>
      <c r="Q1547" s="932">
        <v>292396.07</v>
      </c>
      <c r="R1547" s="932">
        <v>183764.84</v>
      </c>
      <c r="S1547" s="932">
        <v>321588.46999999997</v>
      </c>
      <c r="T1547" s="932">
        <v>199353.21</v>
      </c>
      <c r="U1547" s="932">
        <v>348868.13</v>
      </c>
    </row>
    <row r="1548" spans="1:21" ht="14.4">
      <c r="A1548" s="931">
        <v>9</v>
      </c>
      <c r="B1548" s="931" t="s">
        <v>405</v>
      </c>
      <c r="C1548" s="931" t="s">
        <v>406</v>
      </c>
      <c r="D1548" s="931" t="s">
        <v>506</v>
      </c>
      <c r="E1548" s="931" t="s">
        <v>409</v>
      </c>
      <c r="F1548" s="931">
        <v>3</v>
      </c>
      <c r="G1548" s="931" t="s">
        <v>46</v>
      </c>
      <c r="H1548" s="932">
        <v>64216.67</v>
      </c>
      <c r="I1548" s="932">
        <v>112379.17</v>
      </c>
      <c r="J1548" s="932">
        <v>87708.45</v>
      </c>
      <c r="K1548" s="932">
        <v>153489.79</v>
      </c>
      <c r="L1548" s="932">
        <v>111035.21</v>
      </c>
      <c r="M1548" s="932">
        <v>194311.62</v>
      </c>
      <c r="N1548" s="932">
        <v>146320.5</v>
      </c>
      <c r="O1548" s="932">
        <v>256060.87</v>
      </c>
      <c r="P1548" s="932">
        <v>181377.28</v>
      </c>
      <c r="Q1548" s="932">
        <v>317410.24</v>
      </c>
      <c r="R1548" s="932">
        <v>204409.95</v>
      </c>
      <c r="S1548" s="932">
        <v>357717.41</v>
      </c>
      <c r="T1548" s="932">
        <v>227171.8</v>
      </c>
      <c r="U1548" s="932">
        <v>397550.66</v>
      </c>
    </row>
    <row r="1549" spans="1:21" ht="14.4">
      <c r="A1549" s="931">
        <v>9</v>
      </c>
      <c r="B1549" s="931" t="s">
        <v>405</v>
      </c>
      <c r="C1549" s="931" t="s">
        <v>406</v>
      </c>
      <c r="D1549" s="931" t="s">
        <v>506</v>
      </c>
      <c r="E1549" s="931" t="s">
        <v>409</v>
      </c>
      <c r="F1549" s="931">
        <v>4</v>
      </c>
      <c r="G1549" s="931" t="s">
        <v>23</v>
      </c>
      <c r="H1549" s="932">
        <v>72250.539999999994</v>
      </c>
      <c r="I1549" s="932">
        <v>115600.87</v>
      </c>
      <c r="J1549" s="932">
        <v>101150.76</v>
      </c>
      <c r="K1549" s="932">
        <v>161841.22</v>
      </c>
      <c r="L1549" s="932">
        <v>130050.98</v>
      </c>
      <c r="M1549" s="932">
        <v>208081.57</v>
      </c>
      <c r="N1549" s="932">
        <v>173401.3</v>
      </c>
      <c r="O1549" s="932">
        <v>277442.09000000003</v>
      </c>
      <c r="P1549" s="932">
        <v>216751.63</v>
      </c>
      <c r="Q1549" s="932">
        <v>346802.61</v>
      </c>
      <c r="R1549" s="932">
        <v>245651.85</v>
      </c>
      <c r="S1549" s="932">
        <v>393042.96</v>
      </c>
      <c r="T1549" s="932">
        <v>274552.06</v>
      </c>
      <c r="U1549" s="932">
        <v>439283.31</v>
      </c>
    </row>
    <row r="1550" spans="1:21" ht="14.4">
      <c r="A1550" s="931">
        <v>9</v>
      </c>
      <c r="B1550" s="931" t="s">
        <v>405</v>
      </c>
      <c r="C1550" s="931" t="s">
        <v>406</v>
      </c>
      <c r="D1550" s="931" t="s">
        <v>506</v>
      </c>
      <c r="E1550" s="931" t="s">
        <v>1144</v>
      </c>
      <c r="F1550" s="931">
        <v>1</v>
      </c>
      <c r="G1550" s="931" t="s">
        <v>171</v>
      </c>
      <c r="H1550" s="932">
        <v>87405.71</v>
      </c>
      <c r="I1550" s="932">
        <v>152959.99</v>
      </c>
      <c r="J1550" s="932">
        <v>113141.56</v>
      </c>
      <c r="K1550" s="932">
        <v>197997.73</v>
      </c>
      <c r="L1550" s="932">
        <v>135419.38</v>
      </c>
      <c r="M1550" s="932">
        <v>236983.91</v>
      </c>
      <c r="N1550" s="932">
        <v>161512.66</v>
      </c>
      <c r="O1550" s="932">
        <v>282647.15999999997</v>
      </c>
      <c r="P1550" s="932">
        <v>190376.34</v>
      </c>
      <c r="Q1550" s="932">
        <v>333158.59999999998</v>
      </c>
      <c r="R1550" s="932">
        <v>208701.28</v>
      </c>
      <c r="S1550" s="932">
        <v>365227.25</v>
      </c>
      <c r="T1550" s="932">
        <v>225903.91</v>
      </c>
      <c r="U1550" s="932">
        <v>395331.85</v>
      </c>
    </row>
    <row r="1551" spans="1:21" ht="14.4">
      <c r="A1551" s="931">
        <v>9</v>
      </c>
      <c r="B1551" s="931" t="s">
        <v>405</v>
      </c>
      <c r="C1551" s="931" t="s">
        <v>406</v>
      </c>
      <c r="D1551" s="931" t="s">
        <v>506</v>
      </c>
      <c r="E1551" s="931" t="s">
        <v>1144</v>
      </c>
      <c r="F1551" s="931">
        <v>2</v>
      </c>
      <c r="G1551" s="931" t="s">
        <v>21</v>
      </c>
      <c r="H1551" s="932">
        <v>74932.75</v>
      </c>
      <c r="I1551" s="932">
        <v>131132.29999999999</v>
      </c>
      <c r="J1551" s="932">
        <v>97933.92</v>
      </c>
      <c r="K1551" s="932">
        <v>171384.35</v>
      </c>
      <c r="L1551" s="932">
        <v>118765.34</v>
      </c>
      <c r="M1551" s="932">
        <v>207839.35</v>
      </c>
      <c r="N1551" s="932">
        <v>145107.26999999999</v>
      </c>
      <c r="O1551" s="932">
        <v>253937.73</v>
      </c>
      <c r="P1551" s="932">
        <v>172217.57</v>
      </c>
      <c r="Q1551" s="932">
        <v>301380.75</v>
      </c>
      <c r="R1551" s="932">
        <v>189476.75</v>
      </c>
      <c r="S1551" s="932">
        <v>331584.32</v>
      </c>
      <c r="T1551" s="932">
        <v>205637.27</v>
      </c>
      <c r="U1551" s="932">
        <v>359865.21</v>
      </c>
    </row>
    <row r="1552" spans="1:21" ht="14.4">
      <c r="A1552" s="931">
        <v>9</v>
      </c>
      <c r="B1552" s="931" t="s">
        <v>405</v>
      </c>
      <c r="C1552" s="931" t="s">
        <v>406</v>
      </c>
      <c r="D1552" s="931" t="s">
        <v>506</v>
      </c>
      <c r="E1552" s="931" t="s">
        <v>1144</v>
      </c>
      <c r="F1552" s="931">
        <v>3</v>
      </c>
      <c r="G1552" s="931" t="s">
        <v>46</v>
      </c>
      <c r="H1552" s="932">
        <v>65598.87</v>
      </c>
      <c r="I1552" s="932">
        <v>114798.01</v>
      </c>
      <c r="J1552" s="932">
        <v>89501.93</v>
      </c>
      <c r="K1552" s="932">
        <v>156628.37</v>
      </c>
      <c r="L1552" s="932">
        <v>113229.31</v>
      </c>
      <c r="M1552" s="932">
        <v>198151.3</v>
      </c>
      <c r="N1552" s="932">
        <v>149134.57999999999</v>
      </c>
      <c r="O1552" s="932">
        <v>260985.52</v>
      </c>
      <c r="P1552" s="932">
        <v>184796.61</v>
      </c>
      <c r="Q1552" s="932">
        <v>323394.06</v>
      </c>
      <c r="R1552" s="932">
        <v>208210.93</v>
      </c>
      <c r="S1552" s="932">
        <v>364369.13</v>
      </c>
      <c r="T1552" s="932">
        <v>231336.97</v>
      </c>
      <c r="U1552" s="932">
        <v>404839.69</v>
      </c>
    </row>
    <row r="1553" spans="1:21" ht="14.4">
      <c r="A1553" s="931">
        <v>9</v>
      </c>
      <c r="B1553" s="931" t="s">
        <v>405</v>
      </c>
      <c r="C1553" s="931" t="s">
        <v>406</v>
      </c>
      <c r="D1553" s="931" t="s">
        <v>506</v>
      </c>
      <c r="E1553" s="931" t="s">
        <v>1144</v>
      </c>
      <c r="F1553" s="931">
        <v>4</v>
      </c>
      <c r="G1553" s="931" t="s">
        <v>23</v>
      </c>
      <c r="H1553" s="932">
        <v>74519.37</v>
      </c>
      <c r="I1553" s="932">
        <v>119230.99</v>
      </c>
      <c r="J1553" s="932">
        <v>104327.12</v>
      </c>
      <c r="K1553" s="932">
        <v>166923.39000000001</v>
      </c>
      <c r="L1553" s="932">
        <v>134134.85999999999</v>
      </c>
      <c r="M1553" s="932">
        <v>214615.78</v>
      </c>
      <c r="N1553" s="932">
        <v>178846.48</v>
      </c>
      <c r="O1553" s="932">
        <v>286154.38</v>
      </c>
      <c r="P1553" s="932">
        <v>223558.11</v>
      </c>
      <c r="Q1553" s="932">
        <v>357692.97</v>
      </c>
      <c r="R1553" s="932">
        <v>253365.85</v>
      </c>
      <c r="S1553" s="932">
        <v>405385.37</v>
      </c>
      <c r="T1553" s="932">
        <v>283173.59999999998</v>
      </c>
      <c r="U1553" s="932">
        <v>453077.77</v>
      </c>
    </row>
    <row r="1554" spans="1:21" ht="14.4">
      <c r="A1554" s="931">
        <v>9</v>
      </c>
      <c r="B1554" s="931" t="s">
        <v>405</v>
      </c>
      <c r="C1554" s="931" t="s">
        <v>406</v>
      </c>
      <c r="D1554" s="931" t="s">
        <v>506</v>
      </c>
      <c r="E1554" s="931" t="s">
        <v>410</v>
      </c>
      <c r="F1554" s="931">
        <v>1</v>
      </c>
      <c r="G1554" s="931" t="s">
        <v>171</v>
      </c>
      <c r="H1554" s="932">
        <v>84177.16</v>
      </c>
      <c r="I1554" s="932">
        <v>147310.03</v>
      </c>
      <c r="J1554" s="932">
        <v>108926.1</v>
      </c>
      <c r="K1554" s="932">
        <v>190620.68</v>
      </c>
      <c r="L1554" s="932">
        <v>130349.31</v>
      </c>
      <c r="M1554" s="932">
        <v>228111.29</v>
      </c>
      <c r="N1554" s="932">
        <v>155428.1</v>
      </c>
      <c r="O1554" s="932">
        <v>271999.18</v>
      </c>
      <c r="P1554" s="932">
        <v>183169.2</v>
      </c>
      <c r="Q1554" s="932">
        <v>320546.11</v>
      </c>
      <c r="R1554" s="932">
        <v>200781.22</v>
      </c>
      <c r="S1554" s="932">
        <v>351367.14</v>
      </c>
      <c r="T1554" s="932">
        <v>217299.95</v>
      </c>
      <c r="U1554" s="932">
        <v>380274.91</v>
      </c>
    </row>
    <row r="1555" spans="1:21" ht="14.4">
      <c r="A1555" s="931">
        <v>9</v>
      </c>
      <c r="B1555" s="931" t="s">
        <v>405</v>
      </c>
      <c r="C1555" s="931" t="s">
        <v>406</v>
      </c>
      <c r="D1555" s="931" t="s">
        <v>506</v>
      </c>
      <c r="E1555" s="931" t="s">
        <v>410</v>
      </c>
      <c r="F1555" s="931">
        <v>2</v>
      </c>
      <c r="G1555" s="931" t="s">
        <v>21</v>
      </c>
      <c r="H1555" s="932">
        <v>72334.149999999994</v>
      </c>
      <c r="I1555" s="932">
        <v>126584.76</v>
      </c>
      <c r="J1555" s="932">
        <v>94486.52</v>
      </c>
      <c r="K1555" s="932">
        <v>165351.42000000001</v>
      </c>
      <c r="L1555" s="932">
        <v>114536.38</v>
      </c>
      <c r="M1555" s="932">
        <v>200438.67</v>
      </c>
      <c r="N1555" s="932">
        <v>139851.26999999999</v>
      </c>
      <c r="O1555" s="932">
        <v>244739.72</v>
      </c>
      <c r="P1555" s="932">
        <v>165927.54999999999</v>
      </c>
      <c r="Q1555" s="932">
        <v>290373.21000000002</v>
      </c>
      <c r="R1555" s="932">
        <v>182527.63</v>
      </c>
      <c r="S1555" s="932">
        <v>319423.34999999998</v>
      </c>
      <c r="T1555" s="932">
        <v>198056.87</v>
      </c>
      <c r="U1555" s="932">
        <v>346599.52</v>
      </c>
    </row>
    <row r="1556" spans="1:21" ht="14.4">
      <c r="A1556" s="931">
        <v>9</v>
      </c>
      <c r="B1556" s="931" t="s">
        <v>405</v>
      </c>
      <c r="C1556" s="931" t="s">
        <v>406</v>
      </c>
      <c r="D1556" s="931" t="s">
        <v>506</v>
      </c>
      <c r="E1556" s="931" t="s">
        <v>410</v>
      </c>
      <c r="F1556" s="931">
        <v>3</v>
      </c>
      <c r="G1556" s="931" t="s">
        <v>46</v>
      </c>
      <c r="H1556" s="932">
        <v>63463.3</v>
      </c>
      <c r="I1556" s="932">
        <v>111060.77</v>
      </c>
      <c r="J1556" s="932">
        <v>86630.13</v>
      </c>
      <c r="K1556" s="932">
        <v>151602.73000000001</v>
      </c>
      <c r="L1556" s="932">
        <v>109630.17</v>
      </c>
      <c r="M1556" s="932">
        <v>191852.79999999999</v>
      </c>
      <c r="N1556" s="932">
        <v>144428.54</v>
      </c>
      <c r="O1556" s="932">
        <v>252749.95</v>
      </c>
      <c r="P1556" s="932">
        <v>178995.96</v>
      </c>
      <c r="Q1556" s="932">
        <v>313242.93</v>
      </c>
      <c r="R1556" s="932">
        <v>201698.74</v>
      </c>
      <c r="S1556" s="932">
        <v>352972.79999999999</v>
      </c>
      <c r="T1556" s="932">
        <v>224127.8</v>
      </c>
      <c r="U1556" s="932">
        <v>392223.65</v>
      </c>
    </row>
    <row r="1557" spans="1:21" ht="14.4">
      <c r="A1557" s="931">
        <v>9</v>
      </c>
      <c r="B1557" s="931" t="s">
        <v>405</v>
      </c>
      <c r="C1557" s="931" t="s">
        <v>406</v>
      </c>
      <c r="D1557" s="931" t="s">
        <v>506</v>
      </c>
      <c r="E1557" s="931" t="s">
        <v>410</v>
      </c>
      <c r="F1557" s="931">
        <v>4</v>
      </c>
      <c r="G1557" s="931" t="s">
        <v>23</v>
      </c>
      <c r="H1557" s="932">
        <v>71776.179999999993</v>
      </c>
      <c r="I1557" s="932">
        <v>114841.89</v>
      </c>
      <c r="J1557" s="932">
        <v>100486.65</v>
      </c>
      <c r="K1557" s="932">
        <v>160778.65</v>
      </c>
      <c r="L1557" s="932">
        <v>129197.13</v>
      </c>
      <c r="M1557" s="932">
        <v>206715.4</v>
      </c>
      <c r="N1557" s="932">
        <v>172262.83</v>
      </c>
      <c r="O1557" s="932">
        <v>275620.53999999998</v>
      </c>
      <c r="P1557" s="932">
        <v>215328.54</v>
      </c>
      <c r="Q1557" s="932">
        <v>344525.67</v>
      </c>
      <c r="R1557" s="932">
        <v>244039.02</v>
      </c>
      <c r="S1557" s="932">
        <v>390462.43</v>
      </c>
      <c r="T1557" s="932">
        <v>272749.49</v>
      </c>
      <c r="U1557" s="932">
        <v>436399.19</v>
      </c>
    </row>
    <row r="1558" spans="1:21" ht="14.4">
      <c r="A1558" s="931">
        <v>9</v>
      </c>
      <c r="B1558" s="931" t="s">
        <v>405</v>
      </c>
      <c r="C1558" s="931" t="s">
        <v>411</v>
      </c>
      <c r="D1558" s="931" t="s">
        <v>1145</v>
      </c>
      <c r="E1558" s="931" t="s">
        <v>412</v>
      </c>
      <c r="F1558" s="931">
        <v>1</v>
      </c>
      <c r="G1558" s="931" t="s">
        <v>171</v>
      </c>
      <c r="H1558" s="932">
        <v>109188.73</v>
      </c>
      <c r="I1558" s="932">
        <v>191080.28</v>
      </c>
      <c r="J1558" s="932">
        <v>141239.17000000001</v>
      </c>
      <c r="K1558" s="932">
        <v>247168.55</v>
      </c>
      <c r="L1558" s="932">
        <v>168982.26</v>
      </c>
      <c r="M1558" s="932">
        <v>295718.96000000002</v>
      </c>
      <c r="N1558" s="932">
        <v>201439.9</v>
      </c>
      <c r="O1558" s="932">
        <v>352519.83</v>
      </c>
      <c r="P1558" s="932">
        <v>237342.64</v>
      </c>
      <c r="Q1558" s="932">
        <v>415349.62</v>
      </c>
      <c r="R1558" s="932">
        <v>260135.91</v>
      </c>
      <c r="S1558" s="932">
        <v>455237.85</v>
      </c>
      <c r="T1558" s="932">
        <v>281493.18</v>
      </c>
      <c r="U1558" s="932">
        <v>492613.07</v>
      </c>
    </row>
    <row r="1559" spans="1:21" ht="14.4">
      <c r="A1559" s="931">
        <v>9</v>
      </c>
      <c r="B1559" s="931" t="s">
        <v>405</v>
      </c>
      <c r="C1559" s="931" t="s">
        <v>411</v>
      </c>
      <c r="D1559" s="931" t="s">
        <v>1145</v>
      </c>
      <c r="E1559" s="931" t="s">
        <v>412</v>
      </c>
      <c r="F1559" s="931">
        <v>2</v>
      </c>
      <c r="G1559" s="931" t="s">
        <v>21</v>
      </c>
      <c r="H1559" s="932">
        <v>94069.99</v>
      </c>
      <c r="I1559" s="932">
        <v>164622.49</v>
      </c>
      <c r="J1559" s="932">
        <v>122805.67</v>
      </c>
      <c r="K1559" s="932">
        <v>214909.92</v>
      </c>
      <c r="L1559" s="932">
        <v>148795.54999999999</v>
      </c>
      <c r="M1559" s="932">
        <v>260392.21</v>
      </c>
      <c r="N1559" s="932">
        <v>181554.58</v>
      </c>
      <c r="O1559" s="932">
        <v>317720.52</v>
      </c>
      <c r="P1559" s="932">
        <v>215332.01</v>
      </c>
      <c r="Q1559" s="932">
        <v>376831.02</v>
      </c>
      <c r="R1559" s="932">
        <v>236833.45</v>
      </c>
      <c r="S1559" s="932">
        <v>414458.54</v>
      </c>
      <c r="T1559" s="932">
        <v>256927.55</v>
      </c>
      <c r="U1559" s="932">
        <v>449623.21</v>
      </c>
    </row>
    <row r="1560" spans="1:21" ht="14.4">
      <c r="A1560" s="931">
        <v>9</v>
      </c>
      <c r="B1560" s="931" t="s">
        <v>405</v>
      </c>
      <c r="C1560" s="931" t="s">
        <v>411</v>
      </c>
      <c r="D1560" s="931" t="s">
        <v>1145</v>
      </c>
      <c r="E1560" s="931" t="s">
        <v>412</v>
      </c>
      <c r="F1560" s="931">
        <v>3</v>
      </c>
      <c r="G1560" s="931" t="s">
        <v>46</v>
      </c>
      <c r="H1560" s="932">
        <v>82733.279999999999</v>
      </c>
      <c r="I1560" s="932">
        <v>144783.24</v>
      </c>
      <c r="J1560" s="932">
        <v>112994.49</v>
      </c>
      <c r="K1560" s="932">
        <v>197740.36</v>
      </c>
      <c r="L1560" s="932">
        <v>143042.76</v>
      </c>
      <c r="M1560" s="932">
        <v>250324.83</v>
      </c>
      <c r="N1560" s="932">
        <v>188496</v>
      </c>
      <c r="O1560" s="932">
        <v>329868</v>
      </c>
      <c r="P1560" s="932">
        <v>233654.39999999999</v>
      </c>
      <c r="Q1560" s="932">
        <v>408895.2</v>
      </c>
      <c r="R1560" s="932">
        <v>263323.2</v>
      </c>
      <c r="S1560" s="932">
        <v>460815.6</v>
      </c>
      <c r="T1560" s="932">
        <v>292642.56</v>
      </c>
      <c r="U1560" s="932">
        <v>512124.48</v>
      </c>
    </row>
    <row r="1561" spans="1:21" ht="14.4">
      <c r="A1561" s="931">
        <v>9</v>
      </c>
      <c r="B1561" s="931" t="s">
        <v>405</v>
      </c>
      <c r="C1561" s="931" t="s">
        <v>411</v>
      </c>
      <c r="D1561" s="931" t="s">
        <v>1145</v>
      </c>
      <c r="E1561" s="931" t="s">
        <v>412</v>
      </c>
      <c r="F1561" s="931">
        <v>4</v>
      </c>
      <c r="G1561" s="931" t="s">
        <v>23</v>
      </c>
      <c r="H1561" s="932">
        <v>93116.51</v>
      </c>
      <c r="I1561" s="932">
        <v>148986.42000000001</v>
      </c>
      <c r="J1561" s="932">
        <v>130363.11</v>
      </c>
      <c r="K1561" s="932">
        <v>208580.98</v>
      </c>
      <c r="L1561" s="932">
        <v>167609.72</v>
      </c>
      <c r="M1561" s="932">
        <v>268175.55</v>
      </c>
      <c r="N1561" s="932">
        <v>223479.62</v>
      </c>
      <c r="O1561" s="932">
        <v>357567.4</v>
      </c>
      <c r="P1561" s="932">
        <v>279349.53000000003</v>
      </c>
      <c r="Q1561" s="932">
        <v>446959.25</v>
      </c>
      <c r="R1561" s="932">
        <v>316596.13</v>
      </c>
      <c r="S1561" s="932">
        <v>506553.81</v>
      </c>
      <c r="T1561" s="932">
        <v>353842.73</v>
      </c>
      <c r="U1561" s="932">
        <v>566148.38</v>
      </c>
    </row>
    <row r="1562" spans="1:21" ht="14.4">
      <c r="A1562" s="931">
        <v>9</v>
      </c>
      <c r="B1562" s="931" t="s">
        <v>405</v>
      </c>
      <c r="C1562" s="931" t="s">
        <v>411</v>
      </c>
      <c r="D1562" s="931" t="s">
        <v>1145</v>
      </c>
      <c r="E1562" s="931" t="s">
        <v>413</v>
      </c>
      <c r="F1562" s="931">
        <v>1</v>
      </c>
      <c r="G1562" s="931" t="s">
        <v>171</v>
      </c>
      <c r="H1562" s="932">
        <v>117818.54</v>
      </c>
      <c r="I1562" s="932">
        <v>206182.44</v>
      </c>
      <c r="J1562" s="932">
        <v>152307.95000000001</v>
      </c>
      <c r="K1562" s="932">
        <v>266538.90999999997</v>
      </c>
      <c r="L1562" s="932">
        <v>182161.42</v>
      </c>
      <c r="M1562" s="932">
        <v>318782.49</v>
      </c>
      <c r="N1562" s="932">
        <v>217052.94</v>
      </c>
      <c r="O1562" s="932">
        <v>379842.64</v>
      </c>
      <c r="P1562" s="932">
        <v>255646.9</v>
      </c>
      <c r="Q1562" s="932">
        <v>447382.08</v>
      </c>
      <c r="R1562" s="932">
        <v>280148.14</v>
      </c>
      <c r="S1562" s="932">
        <v>490259.25</v>
      </c>
      <c r="T1562" s="932">
        <v>303067.63</v>
      </c>
      <c r="U1562" s="932">
        <v>530368.36</v>
      </c>
    </row>
    <row r="1563" spans="1:21" ht="14.4">
      <c r="A1563" s="931">
        <v>9</v>
      </c>
      <c r="B1563" s="931" t="s">
        <v>405</v>
      </c>
      <c r="C1563" s="931" t="s">
        <v>411</v>
      </c>
      <c r="D1563" s="931" t="s">
        <v>1145</v>
      </c>
      <c r="E1563" s="931" t="s">
        <v>413</v>
      </c>
      <c r="F1563" s="931">
        <v>2</v>
      </c>
      <c r="G1563" s="931" t="s">
        <v>21</v>
      </c>
      <c r="H1563" s="932">
        <v>101943.86</v>
      </c>
      <c r="I1563" s="932">
        <v>178401.75</v>
      </c>
      <c r="J1563" s="932">
        <v>132952.76999999999</v>
      </c>
      <c r="K1563" s="932">
        <v>232667.35</v>
      </c>
      <c r="L1563" s="932">
        <v>160965.38</v>
      </c>
      <c r="M1563" s="932">
        <v>281689.40999999997</v>
      </c>
      <c r="N1563" s="932">
        <v>196173.35</v>
      </c>
      <c r="O1563" s="932">
        <v>343303.36</v>
      </c>
      <c r="P1563" s="932">
        <v>232535.74</v>
      </c>
      <c r="Q1563" s="932">
        <v>406937.55</v>
      </c>
      <c r="R1563" s="932">
        <v>255680.56</v>
      </c>
      <c r="S1563" s="932">
        <v>447440.98</v>
      </c>
      <c r="T1563" s="932">
        <v>277273.71999999997</v>
      </c>
      <c r="U1563" s="932">
        <v>485229.01</v>
      </c>
    </row>
    <row r="1564" spans="1:21" ht="14.4">
      <c r="A1564" s="931">
        <v>9</v>
      </c>
      <c r="B1564" s="931" t="s">
        <v>405</v>
      </c>
      <c r="C1564" s="931" t="s">
        <v>411</v>
      </c>
      <c r="D1564" s="931" t="s">
        <v>1145</v>
      </c>
      <c r="E1564" s="931" t="s">
        <v>413</v>
      </c>
      <c r="F1564" s="931">
        <v>3</v>
      </c>
      <c r="G1564" s="931" t="s">
        <v>46</v>
      </c>
      <c r="H1564" s="932">
        <v>90017.9</v>
      </c>
      <c r="I1564" s="932">
        <v>157531.32999999999</v>
      </c>
      <c r="J1564" s="932">
        <v>123051.36</v>
      </c>
      <c r="K1564" s="932">
        <v>215339.88</v>
      </c>
      <c r="L1564" s="932">
        <v>155861.23000000001</v>
      </c>
      <c r="M1564" s="932">
        <v>272757.14</v>
      </c>
      <c r="N1564" s="932">
        <v>205475.9</v>
      </c>
      <c r="O1564" s="932">
        <v>359582.83</v>
      </c>
      <c r="P1564" s="932">
        <v>254781</v>
      </c>
      <c r="Q1564" s="932">
        <v>445866.75</v>
      </c>
      <c r="R1564" s="932">
        <v>287192.42</v>
      </c>
      <c r="S1564" s="932">
        <v>502586.74</v>
      </c>
      <c r="T1564" s="932">
        <v>319236.94</v>
      </c>
      <c r="U1564" s="932">
        <v>558664.64</v>
      </c>
    </row>
    <row r="1565" spans="1:21" ht="14.4">
      <c r="A1565" s="931">
        <v>9</v>
      </c>
      <c r="B1565" s="931" t="s">
        <v>405</v>
      </c>
      <c r="C1565" s="931" t="s">
        <v>411</v>
      </c>
      <c r="D1565" s="931" t="s">
        <v>1145</v>
      </c>
      <c r="E1565" s="931" t="s">
        <v>413</v>
      </c>
      <c r="F1565" s="931">
        <v>4</v>
      </c>
      <c r="G1565" s="931" t="s">
        <v>23</v>
      </c>
      <c r="H1565" s="932">
        <v>100500.33</v>
      </c>
      <c r="I1565" s="932">
        <v>160800.53</v>
      </c>
      <c r="J1565" s="932">
        <v>140700.46</v>
      </c>
      <c r="K1565" s="932">
        <v>225120.75</v>
      </c>
      <c r="L1565" s="932">
        <v>180900.6</v>
      </c>
      <c r="M1565" s="932">
        <v>289440.96000000002</v>
      </c>
      <c r="N1565" s="932">
        <v>241200.8</v>
      </c>
      <c r="O1565" s="932">
        <v>385921.28000000003</v>
      </c>
      <c r="P1565" s="932">
        <v>301501</v>
      </c>
      <c r="Q1565" s="932">
        <v>482401.6</v>
      </c>
      <c r="R1565" s="932">
        <v>341701.13</v>
      </c>
      <c r="S1565" s="932">
        <v>546721.81000000006</v>
      </c>
      <c r="T1565" s="932">
        <v>381901.26</v>
      </c>
      <c r="U1565" s="932">
        <v>611042.03</v>
      </c>
    </row>
    <row r="1566" spans="1:21" ht="14.4">
      <c r="A1566" s="931">
        <v>9</v>
      </c>
      <c r="B1566" s="931" t="s">
        <v>405</v>
      </c>
      <c r="C1566" s="931" t="s">
        <v>411</v>
      </c>
      <c r="D1566" s="931" t="s">
        <v>1145</v>
      </c>
      <c r="E1566" s="931" t="s">
        <v>414</v>
      </c>
      <c r="F1566" s="931">
        <v>1</v>
      </c>
      <c r="G1566" s="931" t="s">
        <v>171</v>
      </c>
      <c r="H1566" s="932">
        <v>116588.75</v>
      </c>
      <c r="I1566" s="932">
        <v>204030.3</v>
      </c>
      <c r="J1566" s="932">
        <v>150888.81</v>
      </c>
      <c r="K1566" s="932">
        <v>264055.40999999997</v>
      </c>
      <c r="L1566" s="932">
        <v>180579.85</v>
      </c>
      <c r="M1566" s="932">
        <v>316014.74</v>
      </c>
      <c r="N1566" s="932">
        <v>215345.4</v>
      </c>
      <c r="O1566" s="932">
        <v>376854.45</v>
      </c>
      <c r="P1566" s="932">
        <v>253801.8</v>
      </c>
      <c r="Q1566" s="932">
        <v>444153.16</v>
      </c>
      <c r="R1566" s="932">
        <v>278216.78999999998</v>
      </c>
      <c r="S1566" s="932">
        <v>486879.39</v>
      </c>
      <c r="T1566" s="932">
        <v>301124.99</v>
      </c>
      <c r="U1566" s="932">
        <v>526968.73</v>
      </c>
    </row>
    <row r="1567" spans="1:21" ht="14.4">
      <c r="A1567" s="931">
        <v>9</v>
      </c>
      <c r="B1567" s="931" t="s">
        <v>405</v>
      </c>
      <c r="C1567" s="931" t="s">
        <v>411</v>
      </c>
      <c r="D1567" s="931" t="s">
        <v>1145</v>
      </c>
      <c r="E1567" s="931" t="s">
        <v>414</v>
      </c>
      <c r="F1567" s="931">
        <v>2</v>
      </c>
      <c r="G1567" s="931" t="s">
        <v>21</v>
      </c>
      <c r="H1567" s="932">
        <v>100084.12</v>
      </c>
      <c r="I1567" s="932">
        <v>175147.21</v>
      </c>
      <c r="J1567" s="932">
        <v>130765.56</v>
      </c>
      <c r="K1567" s="932">
        <v>228839.74</v>
      </c>
      <c r="L1567" s="932">
        <v>158542.69</v>
      </c>
      <c r="M1567" s="932">
        <v>277449.7</v>
      </c>
      <c r="N1567" s="932">
        <v>193637.26</v>
      </c>
      <c r="O1567" s="932">
        <v>338865.2</v>
      </c>
      <c r="P1567" s="932">
        <v>229773.54</v>
      </c>
      <c r="Q1567" s="932">
        <v>402103.69</v>
      </c>
      <c r="R1567" s="932">
        <v>252778.27</v>
      </c>
      <c r="S1567" s="932">
        <v>442361.98</v>
      </c>
      <c r="T1567" s="932">
        <v>274307.51</v>
      </c>
      <c r="U1567" s="932">
        <v>480038.14</v>
      </c>
    </row>
    <row r="1568" spans="1:21" ht="14.4">
      <c r="A1568" s="931">
        <v>9</v>
      </c>
      <c r="B1568" s="931" t="s">
        <v>405</v>
      </c>
      <c r="C1568" s="931" t="s">
        <v>411</v>
      </c>
      <c r="D1568" s="931" t="s">
        <v>1145</v>
      </c>
      <c r="E1568" s="931" t="s">
        <v>414</v>
      </c>
      <c r="F1568" s="931">
        <v>3</v>
      </c>
      <c r="G1568" s="931" t="s">
        <v>46</v>
      </c>
      <c r="H1568" s="932">
        <v>87726.65</v>
      </c>
      <c r="I1568" s="932">
        <v>153521.64000000001</v>
      </c>
      <c r="J1568" s="932">
        <v>119725.6</v>
      </c>
      <c r="K1568" s="932">
        <v>209519.8</v>
      </c>
      <c r="L1568" s="932">
        <v>151492.09</v>
      </c>
      <c r="M1568" s="932">
        <v>265111.15999999997</v>
      </c>
      <c r="N1568" s="932">
        <v>199557.57</v>
      </c>
      <c r="O1568" s="932">
        <v>349225.75</v>
      </c>
      <c r="P1568" s="932">
        <v>247301.18</v>
      </c>
      <c r="Q1568" s="932">
        <v>432777.07</v>
      </c>
      <c r="R1568" s="932">
        <v>278653.42</v>
      </c>
      <c r="S1568" s="932">
        <v>487643.48</v>
      </c>
      <c r="T1568" s="932">
        <v>309624.18</v>
      </c>
      <c r="U1568" s="932">
        <v>541842.31999999995</v>
      </c>
    </row>
    <row r="1569" spans="1:21" ht="14.4">
      <c r="A1569" s="931">
        <v>9</v>
      </c>
      <c r="B1569" s="931" t="s">
        <v>405</v>
      </c>
      <c r="C1569" s="931" t="s">
        <v>411</v>
      </c>
      <c r="D1569" s="931" t="s">
        <v>1145</v>
      </c>
      <c r="E1569" s="931" t="s">
        <v>414</v>
      </c>
      <c r="F1569" s="931">
        <v>4</v>
      </c>
      <c r="G1569" s="931" t="s">
        <v>23</v>
      </c>
      <c r="H1569" s="932">
        <v>99407.27</v>
      </c>
      <c r="I1569" s="932">
        <v>159051.63</v>
      </c>
      <c r="J1569" s="932">
        <v>139170.17000000001</v>
      </c>
      <c r="K1569" s="932">
        <v>222672.28</v>
      </c>
      <c r="L1569" s="932">
        <v>178933.08</v>
      </c>
      <c r="M1569" s="932">
        <v>286292.93</v>
      </c>
      <c r="N1569" s="932">
        <v>238577.44</v>
      </c>
      <c r="O1569" s="932">
        <v>381723.91</v>
      </c>
      <c r="P1569" s="932">
        <v>298221.8</v>
      </c>
      <c r="Q1569" s="932">
        <v>477154.88</v>
      </c>
      <c r="R1569" s="932">
        <v>337984.7</v>
      </c>
      <c r="S1569" s="932">
        <v>540775.53</v>
      </c>
      <c r="T1569" s="932">
        <v>377747.61</v>
      </c>
      <c r="U1569" s="932">
        <v>604396.18000000005</v>
      </c>
    </row>
    <row r="1570" spans="1:21" ht="14.4">
      <c r="A1570" s="931">
        <v>9</v>
      </c>
      <c r="B1570" s="931" t="s">
        <v>405</v>
      </c>
      <c r="C1570" s="931" t="s">
        <v>411</v>
      </c>
      <c r="D1570" s="931" t="s">
        <v>1145</v>
      </c>
      <c r="E1570" s="931" t="s">
        <v>415</v>
      </c>
      <c r="F1570" s="931">
        <v>1</v>
      </c>
      <c r="G1570" s="931" t="s">
        <v>171</v>
      </c>
      <c r="H1570" s="932">
        <v>110627.03</v>
      </c>
      <c r="I1570" s="932">
        <v>193597.31</v>
      </c>
      <c r="J1570" s="932">
        <v>143083.97</v>
      </c>
      <c r="K1570" s="932">
        <v>250396.94</v>
      </c>
      <c r="L1570" s="932">
        <v>171178.79</v>
      </c>
      <c r="M1570" s="932">
        <v>299562.88</v>
      </c>
      <c r="N1570" s="932">
        <v>204042.07</v>
      </c>
      <c r="O1570" s="932">
        <v>357073.63</v>
      </c>
      <c r="P1570" s="932">
        <v>240393.35</v>
      </c>
      <c r="Q1570" s="932">
        <v>420688.36</v>
      </c>
      <c r="R1570" s="932">
        <v>263471.28000000003</v>
      </c>
      <c r="S1570" s="932">
        <v>461074.75</v>
      </c>
      <c r="T1570" s="932">
        <v>285088.92</v>
      </c>
      <c r="U1570" s="932">
        <v>498905.61</v>
      </c>
    </row>
    <row r="1571" spans="1:21" ht="14.4">
      <c r="A1571" s="931">
        <v>9</v>
      </c>
      <c r="B1571" s="931" t="s">
        <v>405</v>
      </c>
      <c r="C1571" s="931" t="s">
        <v>411</v>
      </c>
      <c r="D1571" s="931" t="s">
        <v>1145</v>
      </c>
      <c r="E1571" s="931" t="s">
        <v>415</v>
      </c>
      <c r="F1571" s="931">
        <v>2</v>
      </c>
      <c r="G1571" s="931" t="s">
        <v>21</v>
      </c>
      <c r="H1571" s="932">
        <v>95382.3</v>
      </c>
      <c r="I1571" s="932">
        <v>166919.03</v>
      </c>
      <c r="J1571" s="932">
        <v>124496.85</v>
      </c>
      <c r="K1571" s="932">
        <v>217869.48</v>
      </c>
      <c r="L1571" s="932">
        <v>150823.85</v>
      </c>
      <c r="M1571" s="932">
        <v>263941.74</v>
      </c>
      <c r="N1571" s="932">
        <v>183991.04000000001</v>
      </c>
      <c r="O1571" s="932">
        <v>321984.32</v>
      </c>
      <c r="P1571" s="932">
        <v>218199.3</v>
      </c>
      <c r="Q1571" s="932">
        <v>381848.77</v>
      </c>
      <c r="R1571" s="932">
        <v>239974.63</v>
      </c>
      <c r="S1571" s="932">
        <v>419955.61</v>
      </c>
      <c r="T1571" s="932">
        <v>260318.57</v>
      </c>
      <c r="U1571" s="932">
        <v>455557.5</v>
      </c>
    </row>
    <row r="1572" spans="1:21" ht="14.4">
      <c r="A1572" s="931">
        <v>9</v>
      </c>
      <c r="B1572" s="931" t="s">
        <v>405</v>
      </c>
      <c r="C1572" s="931" t="s">
        <v>411</v>
      </c>
      <c r="D1572" s="931" t="s">
        <v>1145</v>
      </c>
      <c r="E1572" s="931" t="s">
        <v>415</v>
      </c>
      <c r="F1572" s="931">
        <v>3</v>
      </c>
      <c r="G1572" s="931" t="s">
        <v>46</v>
      </c>
      <c r="H1572" s="932">
        <v>83947.38</v>
      </c>
      <c r="I1572" s="932">
        <v>146907.92000000001</v>
      </c>
      <c r="J1572" s="932">
        <v>114670.63</v>
      </c>
      <c r="K1572" s="932">
        <v>200673.61</v>
      </c>
      <c r="L1572" s="932">
        <v>145179.17000000001</v>
      </c>
      <c r="M1572" s="932">
        <v>254063.55</v>
      </c>
      <c r="N1572" s="932">
        <v>191325.98</v>
      </c>
      <c r="O1572" s="932">
        <v>334820.46999999997</v>
      </c>
      <c r="P1572" s="932">
        <v>237175.5</v>
      </c>
      <c r="Q1572" s="932">
        <v>415057.12</v>
      </c>
      <c r="R1572" s="932">
        <v>267301.40000000002</v>
      </c>
      <c r="S1572" s="932">
        <v>467777.45</v>
      </c>
      <c r="T1572" s="932">
        <v>297074.95</v>
      </c>
      <c r="U1572" s="932">
        <v>519881.17</v>
      </c>
    </row>
    <row r="1573" spans="1:21" ht="14.4">
      <c r="A1573" s="931">
        <v>9</v>
      </c>
      <c r="B1573" s="931" t="s">
        <v>405</v>
      </c>
      <c r="C1573" s="931" t="s">
        <v>411</v>
      </c>
      <c r="D1573" s="931" t="s">
        <v>1145</v>
      </c>
      <c r="E1573" s="931" t="s">
        <v>415</v>
      </c>
      <c r="F1573" s="931">
        <v>4</v>
      </c>
      <c r="G1573" s="931" t="s">
        <v>23</v>
      </c>
      <c r="H1573" s="932">
        <v>94347.14</v>
      </c>
      <c r="I1573" s="932">
        <v>150955.43</v>
      </c>
      <c r="J1573" s="932">
        <v>132086</v>
      </c>
      <c r="K1573" s="932">
        <v>211337.61</v>
      </c>
      <c r="L1573" s="932">
        <v>169824.86</v>
      </c>
      <c r="M1573" s="932">
        <v>271719.78000000003</v>
      </c>
      <c r="N1573" s="932">
        <v>226433.15</v>
      </c>
      <c r="O1573" s="932">
        <v>362293.04</v>
      </c>
      <c r="P1573" s="932">
        <v>283041.43</v>
      </c>
      <c r="Q1573" s="932">
        <v>452866.3</v>
      </c>
      <c r="R1573" s="932">
        <v>320780.28999999998</v>
      </c>
      <c r="S1573" s="932">
        <v>513248.48</v>
      </c>
      <c r="T1573" s="932">
        <v>358519.15</v>
      </c>
      <c r="U1573" s="932">
        <v>573630.65</v>
      </c>
    </row>
    <row r="1574" spans="1:21" ht="14.4">
      <c r="A1574" s="931">
        <v>9</v>
      </c>
      <c r="B1574" s="931" t="s">
        <v>405</v>
      </c>
      <c r="C1574" s="931" t="s">
        <v>411</v>
      </c>
      <c r="D1574" s="931" t="s">
        <v>1145</v>
      </c>
      <c r="E1574" s="931" t="s">
        <v>1146</v>
      </c>
      <c r="F1574" s="931">
        <v>1</v>
      </c>
      <c r="G1574" s="931" t="s">
        <v>171</v>
      </c>
      <c r="H1574" s="932">
        <v>111809.01</v>
      </c>
      <c r="I1574" s="932">
        <v>195665.77</v>
      </c>
      <c r="J1574" s="932">
        <v>144469.70000000001</v>
      </c>
      <c r="K1574" s="932">
        <v>252821.98</v>
      </c>
      <c r="L1574" s="932">
        <v>172739.67</v>
      </c>
      <c r="M1574" s="932">
        <v>302294.42</v>
      </c>
      <c r="N1574" s="932">
        <v>205754.41</v>
      </c>
      <c r="O1574" s="932">
        <v>360070.22</v>
      </c>
      <c r="P1574" s="932">
        <v>242271.73</v>
      </c>
      <c r="Q1574" s="932">
        <v>423975.54</v>
      </c>
      <c r="R1574" s="932">
        <v>265454.19</v>
      </c>
      <c r="S1574" s="932">
        <v>464544.84</v>
      </c>
      <c r="T1574" s="932">
        <v>287111.76</v>
      </c>
      <c r="U1574" s="932">
        <v>502445.58</v>
      </c>
    </row>
    <row r="1575" spans="1:21" ht="14.4">
      <c r="A1575" s="931">
        <v>9</v>
      </c>
      <c r="B1575" s="931" t="s">
        <v>405</v>
      </c>
      <c r="C1575" s="931" t="s">
        <v>411</v>
      </c>
      <c r="D1575" s="931" t="s">
        <v>1145</v>
      </c>
      <c r="E1575" s="931" t="s">
        <v>1146</v>
      </c>
      <c r="F1575" s="931">
        <v>2</v>
      </c>
      <c r="G1575" s="931" t="s">
        <v>21</v>
      </c>
      <c r="H1575" s="932">
        <v>97068.24</v>
      </c>
      <c r="I1575" s="932">
        <v>169869.42</v>
      </c>
      <c r="J1575" s="932">
        <v>126497.04</v>
      </c>
      <c r="K1575" s="932">
        <v>221369.81</v>
      </c>
      <c r="L1575" s="932">
        <v>153057.62</v>
      </c>
      <c r="M1575" s="932">
        <v>267850.84000000003</v>
      </c>
      <c r="N1575" s="932">
        <v>186366.23</v>
      </c>
      <c r="O1575" s="932">
        <v>326140.89</v>
      </c>
      <c r="P1575" s="932">
        <v>220811.38</v>
      </c>
      <c r="Q1575" s="932">
        <v>386419.91</v>
      </c>
      <c r="R1575" s="932">
        <v>242734.29</v>
      </c>
      <c r="S1575" s="932">
        <v>424785.01</v>
      </c>
      <c r="T1575" s="932">
        <v>263160.27</v>
      </c>
      <c r="U1575" s="932">
        <v>460530.47</v>
      </c>
    </row>
    <row r="1576" spans="1:21" ht="14.4">
      <c r="A1576" s="931">
        <v>9</v>
      </c>
      <c r="B1576" s="931" t="s">
        <v>405</v>
      </c>
      <c r="C1576" s="931" t="s">
        <v>411</v>
      </c>
      <c r="D1576" s="931" t="s">
        <v>1145</v>
      </c>
      <c r="E1576" s="931" t="s">
        <v>1146</v>
      </c>
      <c r="F1576" s="931">
        <v>3</v>
      </c>
      <c r="G1576" s="931" t="s">
        <v>46</v>
      </c>
      <c r="H1576" s="932">
        <v>85977.13</v>
      </c>
      <c r="I1576" s="932">
        <v>150459.98000000001</v>
      </c>
      <c r="J1576" s="932">
        <v>117606.68</v>
      </c>
      <c r="K1576" s="932">
        <v>205811.7</v>
      </c>
      <c r="L1576" s="932">
        <v>149028.62</v>
      </c>
      <c r="M1576" s="932">
        <v>260800.09</v>
      </c>
      <c r="N1576" s="932">
        <v>196532.84</v>
      </c>
      <c r="O1576" s="932">
        <v>343932.47</v>
      </c>
      <c r="P1576" s="932">
        <v>243749.59</v>
      </c>
      <c r="Q1576" s="932">
        <v>426561.78</v>
      </c>
      <c r="R1576" s="932">
        <v>274801.53999999998</v>
      </c>
      <c r="S1576" s="932">
        <v>480902.7</v>
      </c>
      <c r="T1576" s="932">
        <v>305512.78999999998</v>
      </c>
      <c r="U1576" s="932">
        <v>534647.39</v>
      </c>
    </row>
    <row r="1577" spans="1:21" ht="14.4">
      <c r="A1577" s="931">
        <v>9</v>
      </c>
      <c r="B1577" s="931" t="s">
        <v>405</v>
      </c>
      <c r="C1577" s="931" t="s">
        <v>411</v>
      </c>
      <c r="D1577" s="931" t="s">
        <v>1145</v>
      </c>
      <c r="E1577" s="931" t="s">
        <v>1146</v>
      </c>
      <c r="F1577" s="931">
        <v>4</v>
      </c>
      <c r="G1577" s="931" t="s">
        <v>23</v>
      </c>
      <c r="H1577" s="932">
        <v>95392.09</v>
      </c>
      <c r="I1577" s="932">
        <v>152627.35</v>
      </c>
      <c r="J1577" s="932">
        <v>133548.93</v>
      </c>
      <c r="K1577" s="932">
        <v>213678.29</v>
      </c>
      <c r="L1577" s="932">
        <v>171705.77</v>
      </c>
      <c r="M1577" s="932">
        <v>274729.24</v>
      </c>
      <c r="N1577" s="932">
        <v>228941.03</v>
      </c>
      <c r="O1577" s="932">
        <v>366305.65</v>
      </c>
      <c r="P1577" s="932">
        <v>286176.28000000003</v>
      </c>
      <c r="Q1577" s="932">
        <v>457882.06</v>
      </c>
      <c r="R1577" s="932">
        <v>324333.12</v>
      </c>
      <c r="S1577" s="932">
        <v>518933</v>
      </c>
      <c r="T1577" s="932">
        <v>362489.96</v>
      </c>
      <c r="U1577" s="932">
        <v>579983.93999999994</v>
      </c>
    </row>
    <row r="1578" spans="1:21" ht="14.4">
      <c r="A1578" s="931">
        <v>9</v>
      </c>
      <c r="B1578" s="931" t="s">
        <v>405</v>
      </c>
      <c r="C1578" s="931" t="s">
        <v>411</v>
      </c>
      <c r="D1578" s="931" t="s">
        <v>1145</v>
      </c>
      <c r="E1578" s="931" t="s">
        <v>416</v>
      </c>
      <c r="F1578" s="931">
        <v>1</v>
      </c>
      <c r="G1578" s="931" t="s">
        <v>171</v>
      </c>
      <c r="H1578" s="932">
        <v>114846.31</v>
      </c>
      <c r="I1578" s="932">
        <v>200981.05</v>
      </c>
      <c r="J1578" s="932">
        <v>148551.54999999999</v>
      </c>
      <c r="K1578" s="932">
        <v>259965.21</v>
      </c>
      <c r="L1578" s="932">
        <v>177726.99</v>
      </c>
      <c r="M1578" s="932">
        <v>311022.24</v>
      </c>
      <c r="N1578" s="932">
        <v>211858.2</v>
      </c>
      <c r="O1578" s="932">
        <v>370751.86</v>
      </c>
      <c r="P1578" s="932">
        <v>249612.08</v>
      </c>
      <c r="Q1578" s="932">
        <v>436821.14</v>
      </c>
      <c r="R1578" s="932">
        <v>273580.53999999998</v>
      </c>
      <c r="S1578" s="932">
        <v>478765.94</v>
      </c>
      <c r="T1578" s="932">
        <v>296036.56</v>
      </c>
      <c r="U1578" s="932">
        <v>518063.99</v>
      </c>
    </row>
    <row r="1579" spans="1:21" ht="14.4">
      <c r="A1579" s="931">
        <v>9</v>
      </c>
      <c r="B1579" s="931" t="s">
        <v>405</v>
      </c>
      <c r="C1579" s="931" t="s">
        <v>411</v>
      </c>
      <c r="D1579" s="931" t="s">
        <v>1145</v>
      </c>
      <c r="E1579" s="931" t="s">
        <v>416</v>
      </c>
      <c r="F1579" s="931">
        <v>2</v>
      </c>
      <c r="G1579" s="931" t="s">
        <v>21</v>
      </c>
      <c r="H1579" s="932">
        <v>98971.64</v>
      </c>
      <c r="I1579" s="932">
        <v>173200.36</v>
      </c>
      <c r="J1579" s="932">
        <v>129196.37</v>
      </c>
      <c r="K1579" s="932">
        <v>226093.65</v>
      </c>
      <c r="L1579" s="932">
        <v>156530.94</v>
      </c>
      <c r="M1579" s="932">
        <v>273929.15000000002</v>
      </c>
      <c r="N1579" s="932">
        <v>190978.62</v>
      </c>
      <c r="O1579" s="932">
        <v>334212.58</v>
      </c>
      <c r="P1579" s="932">
        <v>226500.92</v>
      </c>
      <c r="Q1579" s="932">
        <v>396376.62</v>
      </c>
      <c r="R1579" s="932">
        <v>249112.95</v>
      </c>
      <c r="S1579" s="932">
        <v>435947.67</v>
      </c>
      <c r="T1579" s="932">
        <v>270242.65000000002</v>
      </c>
      <c r="U1579" s="932">
        <v>472924.64</v>
      </c>
    </row>
    <row r="1580" spans="1:21" ht="14.4">
      <c r="A1580" s="931">
        <v>9</v>
      </c>
      <c r="B1580" s="931" t="s">
        <v>405</v>
      </c>
      <c r="C1580" s="931" t="s">
        <v>411</v>
      </c>
      <c r="D1580" s="931" t="s">
        <v>1145</v>
      </c>
      <c r="E1580" s="931" t="s">
        <v>416</v>
      </c>
      <c r="F1580" s="931">
        <v>3</v>
      </c>
      <c r="G1580" s="931" t="s">
        <v>46</v>
      </c>
      <c r="H1580" s="932">
        <v>87066.69</v>
      </c>
      <c r="I1580" s="932">
        <v>152366.70000000001</v>
      </c>
      <c r="J1580" s="932">
        <v>118919.66</v>
      </c>
      <c r="K1580" s="932">
        <v>208109.4</v>
      </c>
      <c r="L1580" s="932">
        <v>150549.04</v>
      </c>
      <c r="M1580" s="932">
        <v>263460.82</v>
      </c>
      <c r="N1580" s="932">
        <v>198392.99</v>
      </c>
      <c r="O1580" s="932">
        <v>347187.73</v>
      </c>
      <c r="P1580" s="932">
        <v>245927.35</v>
      </c>
      <c r="Q1580" s="932">
        <v>430372.87</v>
      </c>
      <c r="R1580" s="932">
        <v>277158.28999999998</v>
      </c>
      <c r="S1580" s="932">
        <v>485027.01</v>
      </c>
      <c r="T1580" s="932">
        <v>308022.32</v>
      </c>
      <c r="U1580" s="932">
        <v>539039.05000000005</v>
      </c>
    </row>
    <row r="1581" spans="1:21" ht="14.4">
      <c r="A1581" s="931">
        <v>9</v>
      </c>
      <c r="B1581" s="931" t="s">
        <v>405</v>
      </c>
      <c r="C1581" s="931" t="s">
        <v>411</v>
      </c>
      <c r="D1581" s="931" t="s">
        <v>1145</v>
      </c>
      <c r="E1581" s="931" t="s">
        <v>416</v>
      </c>
      <c r="F1581" s="931">
        <v>4</v>
      </c>
      <c r="G1581" s="931" t="s">
        <v>23</v>
      </c>
      <c r="H1581" s="932">
        <v>97942.83</v>
      </c>
      <c r="I1581" s="932">
        <v>156708.53</v>
      </c>
      <c r="J1581" s="932">
        <v>137119.96</v>
      </c>
      <c r="K1581" s="932">
        <v>219391.94</v>
      </c>
      <c r="L1581" s="932">
        <v>176297.09</v>
      </c>
      <c r="M1581" s="932">
        <v>282075.34999999998</v>
      </c>
      <c r="N1581" s="932">
        <v>235062.79</v>
      </c>
      <c r="O1581" s="932">
        <v>376100.47</v>
      </c>
      <c r="P1581" s="932">
        <v>293828.49</v>
      </c>
      <c r="Q1581" s="932">
        <v>470125.59</v>
      </c>
      <c r="R1581" s="932">
        <v>333005.62</v>
      </c>
      <c r="S1581" s="932">
        <v>532809</v>
      </c>
      <c r="T1581" s="932">
        <v>372182.75</v>
      </c>
      <c r="U1581" s="932">
        <v>595492.41</v>
      </c>
    </row>
    <row r="1582" spans="1:21" ht="14.4">
      <c r="A1582" s="931">
        <v>9</v>
      </c>
      <c r="B1582" s="931" t="s">
        <v>405</v>
      </c>
      <c r="C1582" s="931" t="s">
        <v>411</v>
      </c>
      <c r="D1582" s="931" t="s">
        <v>1145</v>
      </c>
      <c r="E1582" s="931" t="s">
        <v>1147</v>
      </c>
      <c r="F1582" s="931">
        <v>1</v>
      </c>
      <c r="G1582" s="931" t="s">
        <v>171</v>
      </c>
      <c r="H1582" s="932">
        <v>110083.85</v>
      </c>
      <c r="I1582" s="932">
        <v>192646.75</v>
      </c>
      <c r="J1582" s="932">
        <v>142424.5</v>
      </c>
      <c r="K1582" s="932">
        <v>249242.88</v>
      </c>
      <c r="L1582" s="932">
        <v>170419.03</v>
      </c>
      <c r="M1582" s="932">
        <v>298233.3</v>
      </c>
      <c r="N1582" s="932">
        <v>203181.1</v>
      </c>
      <c r="O1582" s="932">
        <v>355566.92</v>
      </c>
      <c r="P1582" s="932">
        <v>239420.85</v>
      </c>
      <c r="Q1582" s="932">
        <v>418986.49</v>
      </c>
      <c r="R1582" s="932">
        <v>262428.26</v>
      </c>
      <c r="S1582" s="932">
        <v>459249.45</v>
      </c>
      <c r="T1582" s="932">
        <v>283997.28999999998</v>
      </c>
      <c r="U1582" s="932">
        <v>496995.26</v>
      </c>
    </row>
    <row r="1583" spans="1:21" ht="14.4">
      <c r="A1583" s="931">
        <v>9</v>
      </c>
      <c r="B1583" s="931" t="s">
        <v>405</v>
      </c>
      <c r="C1583" s="931" t="s">
        <v>411</v>
      </c>
      <c r="D1583" s="931" t="s">
        <v>1145</v>
      </c>
      <c r="E1583" s="931" t="s">
        <v>1147</v>
      </c>
      <c r="F1583" s="931">
        <v>2</v>
      </c>
      <c r="G1583" s="931" t="s">
        <v>21</v>
      </c>
      <c r="H1583" s="932">
        <v>94713.13</v>
      </c>
      <c r="I1583" s="932">
        <v>165747.99</v>
      </c>
      <c r="J1583" s="932">
        <v>123683.77</v>
      </c>
      <c r="K1583" s="932">
        <v>216446.6</v>
      </c>
      <c r="L1583" s="932">
        <v>149895.87</v>
      </c>
      <c r="M1583" s="932">
        <v>262317.78000000003</v>
      </c>
      <c r="N1583" s="932">
        <v>182964.35</v>
      </c>
      <c r="O1583" s="932">
        <v>320187.62</v>
      </c>
      <c r="P1583" s="932">
        <v>217043.38</v>
      </c>
      <c r="Q1583" s="932">
        <v>379825.91</v>
      </c>
      <c r="R1583" s="932">
        <v>238737.42</v>
      </c>
      <c r="S1583" s="932">
        <v>417790.48</v>
      </c>
      <c r="T1583" s="932">
        <v>259022.23</v>
      </c>
      <c r="U1583" s="932">
        <v>453288.9</v>
      </c>
    </row>
    <row r="1584" spans="1:21" ht="14.4">
      <c r="A1584" s="931">
        <v>9</v>
      </c>
      <c r="B1584" s="931" t="s">
        <v>405</v>
      </c>
      <c r="C1584" s="931" t="s">
        <v>411</v>
      </c>
      <c r="D1584" s="931" t="s">
        <v>1145</v>
      </c>
      <c r="E1584" s="931" t="s">
        <v>1147</v>
      </c>
      <c r="F1584" s="931">
        <v>3</v>
      </c>
      <c r="G1584" s="931" t="s">
        <v>46</v>
      </c>
      <c r="H1584" s="932">
        <v>83194.009999999995</v>
      </c>
      <c r="I1584" s="932">
        <v>145589.51999999999</v>
      </c>
      <c r="J1584" s="932">
        <v>113592.32000000001</v>
      </c>
      <c r="K1584" s="932">
        <v>198786.55</v>
      </c>
      <c r="L1584" s="932">
        <v>143774.13</v>
      </c>
      <c r="M1584" s="932">
        <v>251604.72</v>
      </c>
      <c r="N1584" s="932">
        <v>189434.03</v>
      </c>
      <c r="O1584" s="932">
        <v>331509.55</v>
      </c>
      <c r="P1584" s="932">
        <v>234794.18</v>
      </c>
      <c r="Q1584" s="932">
        <v>410889.81</v>
      </c>
      <c r="R1584" s="932">
        <v>264590.19</v>
      </c>
      <c r="S1584" s="932">
        <v>463032.84</v>
      </c>
      <c r="T1584" s="932">
        <v>294030.95</v>
      </c>
      <c r="U1584" s="932">
        <v>514554.16</v>
      </c>
    </row>
    <row r="1585" spans="1:21" ht="14.4">
      <c r="A1585" s="931">
        <v>9</v>
      </c>
      <c r="B1585" s="931" t="s">
        <v>405</v>
      </c>
      <c r="C1585" s="931" t="s">
        <v>411</v>
      </c>
      <c r="D1585" s="931" t="s">
        <v>1145</v>
      </c>
      <c r="E1585" s="931" t="s">
        <v>1147</v>
      </c>
      <c r="F1585" s="931">
        <v>4</v>
      </c>
      <c r="G1585" s="931" t="s">
        <v>23</v>
      </c>
      <c r="H1585" s="932">
        <v>93872.78</v>
      </c>
      <c r="I1585" s="932">
        <v>150196.45000000001</v>
      </c>
      <c r="J1585" s="932">
        <v>131421.9</v>
      </c>
      <c r="K1585" s="932">
        <v>210275.04</v>
      </c>
      <c r="L1585" s="932">
        <v>168971.01</v>
      </c>
      <c r="M1585" s="932">
        <v>270353.62</v>
      </c>
      <c r="N1585" s="932">
        <v>225294.68</v>
      </c>
      <c r="O1585" s="932">
        <v>360471.49</v>
      </c>
      <c r="P1585" s="932">
        <v>281618.34999999998</v>
      </c>
      <c r="Q1585" s="932">
        <v>450589.36</v>
      </c>
      <c r="R1585" s="932">
        <v>319167.46000000002</v>
      </c>
      <c r="S1585" s="932">
        <v>510667.95</v>
      </c>
      <c r="T1585" s="932">
        <v>356716.57</v>
      </c>
      <c r="U1585" s="932">
        <v>570746.53</v>
      </c>
    </row>
    <row r="1586" spans="1:21" ht="14.4">
      <c r="A1586" s="931">
        <v>9</v>
      </c>
      <c r="B1586" s="931" t="s">
        <v>405</v>
      </c>
      <c r="C1586" s="931" t="s">
        <v>411</v>
      </c>
      <c r="D1586" s="931" t="s">
        <v>1145</v>
      </c>
      <c r="E1586" s="931" t="s">
        <v>417</v>
      </c>
      <c r="F1586" s="931">
        <v>1</v>
      </c>
      <c r="G1586" s="931" t="s">
        <v>171</v>
      </c>
      <c r="H1586" s="932">
        <v>118713.66</v>
      </c>
      <c r="I1586" s="932">
        <v>207748.9</v>
      </c>
      <c r="J1586" s="932">
        <v>153493.28</v>
      </c>
      <c r="K1586" s="932">
        <v>268613.24</v>
      </c>
      <c r="L1586" s="932">
        <v>183598.19</v>
      </c>
      <c r="M1586" s="932">
        <v>321296.84000000003</v>
      </c>
      <c r="N1586" s="932">
        <v>218794.13</v>
      </c>
      <c r="O1586" s="932">
        <v>382889.73</v>
      </c>
      <c r="P1586" s="932">
        <v>257725.11</v>
      </c>
      <c r="Q1586" s="932">
        <v>451018.95</v>
      </c>
      <c r="R1586" s="932">
        <v>282440.49</v>
      </c>
      <c r="S1586" s="932">
        <v>494270.85</v>
      </c>
      <c r="T1586" s="932">
        <v>305571.74</v>
      </c>
      <c r="U1586" s="932">
        <v>534750.55000000005</v>
      </c>
    </row>
    <row r="1587" spans="1:21" ht="14.4">
      <c r="A1587" s="931">
        <v>9</v>
      </c>
      <c r="B1587" s="931" t="s">
        <v>405</v>
      </c>
      <c r="C1587" s="931" t="s">
        <v>411</v>
      </c>
      <c r="D1587" s="931" t="s">
        <v>1145</v>
      </c>
      <c r="E1587" s="931" t="s">
        <v>417</v>
      </c>
      <c r="F1587" s="931">
        <v>2</v>
      </c>
      <c r="G1587" s="931" t="s">
        <v>21</v>
      </c>
      <c r="H1587" s="932">
        <v>102587</v>
      </c>
      <c r="I1587" s="932">
        <v>179527.25</v>
      </c>
      <c r="J1587" s="932">
        <v>133830.87</v>
      </c>
      <c r="K1587" s="932">
        <v>234204.03</v>
      </c>
      <c r="L1587" s="932">
        <v>162065.70000000001</v>
      </c>
      <c r="M1587" s="932">
        <v>283614.98</v>
      </c>
      <c r="N1587" s="932">
        <v>197583.12</v>
      </c>
      <c r="O1587" s="932">
        <v>345770.46</v>
      </c>
      <c r="P1587" s="932">
        <v>234247.11</v>
      </c>
      <c r="Q1587" s="932">
        <v>409932.44</v>
      </c>
      <c r="R1587" s="932">
        <v>257584.53</v>
      </c>
      <c r="S1587" s="932">
        <v>450772.92</v>
      </c>
      <c r="T1587" s="932">
        <v>279368.40000000002</v>
      </c>
      <c r="U1587" s="932">
        <v>488894.7</v>
      </c>
    </row>
    <row r="1588" spans="1:21" ht="14.4">
      <c r="A1588" s="931">
        <v>9</v>
      </c>
      <c r="B1588" s="931" t="s">
        <v>405</v>
      </c>
      <c r="C1588" s="931" t="s">
        <v>411</v>
      </c>
      <c r="D1588" s="931" t="s">
        <v>1145</v>
      </c>
      <c r="E1588" s="931" t="s">
        <v>417</v>
      </c>
      <c r="F1588" s="931">
        <v>3</v>
      </c>
      <c r="G1588" s="931" t="s">
        <v>46</v>
      </c>
      <c r="H1588" s="932">
        <v>90478.64</v>
      </c>
      <c r="I1588" s="932">
        <v>158337.60999999999</v>
      </c>
      <c r="J1588" s="932">
        <v>123649.18</v>
      </c>
      <c r="K1588" s="932">
        <v>216386.07</v>
      </c>
      <c r="L1588" s="932">
        <v>156592.59</v>
      </c>
      <c r="M1588" s="932">
        <v>274037.03999999998</v>
      </c>
      <c r="N1588" s="932">
        <v>206413.93</v>
      </c>
      <c r="O1588" s="932">
        <v>361224.38</v>
      </c>
      <c r="P1588" s="932">
        <v>255920.77</v>
      </c>
      <c r="Q1588" s="932">
        <v>447861.35</v>
      </c>
      <c r="R1588" s="932">
        <v>288459.42</v>
      </c>
      <c r="S1588" s="932">
        <v>504803.98</v>
      </c>
      <c r="T1588" s="932">
        <v>320625.32</v>
      </c>
      <c r="U1588" s="932">
        <v>561094.31000000006</v>
      </c>
    </row>
    <row r="1589" spans="1:21" ht="14.4">
      <c r="A1589" s="931">
        <v>9</v>
      </c>
      <c r="B1589" s="931" t="s">
        <v>405</v>
      </c>
      <c r="C1589" s="931" t="s">
        <v>411</v>
      </c>
      <c r="D1589" s="931" t="s">
        <v>1145</v>
      </c>
      <c r="E1589" s="931" t="s">
        <v>417</v>
      </c>
      <c r="F1589" s="931">
        <v>4</v>
      </c>
      <c r="G1589" s="931" t="s">
        <v>23</v>
      </c>
      <c r="H1589" s="932">
        <v>101256.61</v>
      </c>
      <c r="I1589" s="932">
        <v>162010.57</v>
      </c>
      <c r="J1589" s="932">
        <v>141759.25</v>
      </c>
      <c r="K1589" s="932">
        <v>226814.8</v>
      </c>
      <c r="L1589" s="932">
        <v>182261.89</v>
      </c>
      <c r="M1589" s="932">
        <v>291619.03000000003</v>
      </c>
      <c r="N1589" s="932">
        <v>243015.86</v>
      </c>
      <c r="O1589" s="932">
        <v>388825.37</v>
      </c>
      <c r="P1589" s="932">
        <v>303769.82</v>
      </c>
      <c r="Q1589" s="932">
        <v>486031.72</v>
      </c>
      <c r="R1589" s="932">
        <v>344272.46</v>
      </c>
      <c r="S1589" s="932">
        <v>550835.94999999995</v>
      </c>
      <c r="T1589" s="932">
        <v>384775.1</v>
      </c>
      <c r="U1589" s="932">
        <v>615640.18000000005</v>
      </c>
    </row>
    <row r="1590" spans="1:21" ht="14.4">
      <c r="A1590" s="931">
        <v>9</v>
      </c>
      <c r="B1590" s="931" t="s">
        <v>405</v>
      </c>
      <c r="C1590" s="931" t="s">
        <v>411</v>
      </c>
      <c r="D1590" s="931" t="s">
        <v>1145</v>
      </c>
      <c r="E1590" s="931" t="s">
        <v>1148</v>
      </c>
      <c r="F1590" s="931">
        <v>1</v>
      </c>
      <c r="G1590" s="931" t="s">
        <v>171</v>
      </c>
      <c r="H1590" s="932">
        <v>109731.91</v>
      </c>
      <c r="I1590" s="932">
        <v>192030.85</v>
      </c>
      <c r="J1590" s="932">
        <v>141898.64000000001</v>
      </c>
      <c r="K1590" s="932">
        <v>248322.62</v>
      </c>
      <c r="L1590" s="932">
        <v>169742.02</v>
      </c>
      <c r="M1590" s="932">
        <v>297048.53000000003</v>
      </c>
      <c r="N1590" s="932">
        <v>202300.88</v>
      </c>
      <c r="O1590" s="932">
        <v>354026.54</v>
      </c>
      <c r="P1590" s="932">
        <v>238315.14</v>
      </c>
      <c r="Q1590" s="932">
        <v>417051.49</v>
      </c>
      <c r="R1590" s="932">
        <v>261178.94</v>
      </c>
      <c r="S1590" s="932">
        <v>457063.15</v>
      </c>
      <c r="T1590" s="932">
        <v>282584.81</v>
      </c>
      <c r="U1590" s="932">
        <v>494523.42</v>
      </c>
    </row>
    <row r="1591" spans="1:21" ht="14.4">
      <c r="A1591" s="931">
        <v>9</v>
      </c>
      <c r="B1591" s="931" t="s">
        <v>405</v>
      </c>
      <c r="C1591" s="931" t="s">
        <v>411</v>
      </c>
      <c r="D1591" s="931" t="s">
        <v>1145</v>
      </c>
      <c r="E1591" s="931" t="s">
        <v>1148</v>
      </c>
      <c r="F1591" s="931">
        <v>2</v>
      </c>
      <c r="G1591" s="931" t="s">
        <v>21</v>
      </c>
      <c r="H1591" s="932">
        <v>94739.16</v>
      </c>
      <c r="I1591" s="932">
        <v>165793.53</v>
      </c>
      <c r="J1591" s="932">
        <v>123618.74</v>
      </c>
      <c r="K1591" s="932">
        <v>216332.79999999999</v>
      </c>
      <c r="L1591" s="932">
        <v>149723.51999999999</v>
      </c>
      <c r="M1591" s="932">
        <v>262016.17</v>
      </c>
      <c r="N1591" s="932">
        <v>182581.27</v>
      </c>
      <c r="O1591" s="932">
        <v>319517.21999999997</v>
      </c>
      <c r="P1591" s="932">
        <v>216487.93</v>
      </c>
      <c r="Q1591" s="932">
        <v>378853.88</v>
      </c>
      <c r="R1591" s="932">
        <v>238070.67</v>
      </c>
      <c r="S1591" s="932">
        <v>416623.66</v>
      </c>
      <c r="T1591" s="932">
        <v>258223.89</v>
      </c>
      <c r="U1591" s="932">
        <v>451891.81</v>
      </c>
    </row>
    <row r="1592" spans="1:21" ht="14.4">
      <c r="A1592" s="931">
        <v>9</v>
      </c>
      <c r="B1592" s="931" t="s">
        <v>405</v>
      </c>
      <c r="C1592" s="931" t="s">
        <v>411</v>
      </c>
      <c r="D1592" s="931" t="s">
        <v>1145</v>
      </c>
      <c r="E1592" s="931" t="s">
        <v>1148</v>
      </c>
      <c r="F1592" s="931">
        <v>3</v>
      </c>
      <c r="G1592" s="931" t="s">
        <v>46</v>
      </c>
      <c r="H1592" s="932">
        <v>83486.649999999994</v>
      </c>
      <c r="I1592" s="932">
        <v>146101.64000000001</v>
      </c>
      <c r="J1592" s="932">
        <v>114072.81</v>
      </c>
      <c r="K1592" s="932">
        <v>199627.42</v>
      </c>
      <c r="L1592" s="932">
        <v>144447.79999999999</v>
      </c>
      <c r="M1592" s="932">
        <v>252783.66</v>
      </c>
      <c r="N1592" s="932">
        <v>190387.96</v>
      </c>
      <c r="O1592" s="932">
        <v>333178.92</v>
      </c>
      <c r="P1592" s="932">
        <v>236035.72</v>
      </c>
      <c r="Q1592" s="932">
        <v>413062.52</v>
      </c>
      <c r="R1592" s="932">
        <v>266034.40999999997</v>
      </c>
      <c r="S1592" s="932">
        <v>465560.22</v>
      </c>
      <c r="T1592" s="932">
        <v>295686.57</v>
      </c>
      <c r="U1592" s="932">
        <v>517451.5</v>
      </c>
    </row>
    <row r="1593" spans="1:21" ht="14.4">
      <c r="A1593" s="931">
        <v>9</v>
      </c>
      <c r="B1593" s="931" t="s">
        <v>405</v>
      </c>
      <c r="C1593" s="931" t="s">
        <v>411</v>
      </c>
      <c r="D1593" s="931" t="s">
        <v>1145</v>
      </c>
      <c r="E1593" s="931" t="s">
        <v>1148</v>
      </c>
      <c r="F1593" s="931">
        <v>4</v>
      </c>
      <c r="G1593" s="931" t="s">
        <v>23</v>
      </c>
      <c r="H1593" s="932">
        <v>93590.87</v>
      </c>
      <c r="I1593" s="932">
        <v>149745.4</v>
      </c>
      <c r="J1593" s="932">
        <v>131027.22</v>
      </c>
      <c r="K1593" s="932">
        <v>209643.55</v>
      </c>
      <c r="L1593" s="932">
        <v>168463.57</v>
      </c>
      <c r="M1593" s="932">
        <v>269541.71000000002</v>
      </c>
      <c r="N1593" s="932">
        <v>224618.09</v>
      </c>
      <c r="O1593" s="932">
        <v>359388.95</v>
      </c>
      <c r="P1593" s="932">
        <v>280772.61</v>
      </c>
      <c r="Q1593" s="932">
        <v>449236.19</v>
      </c>
      <c r="R1593" s="932">
        <v>318208.96000000002</v>
      </c>
      <c r="S1593" s="932">
        <v>509134.34</v>
      </c>
      <c r="T1593" s="932">
        <v>355645.31</v>
      </c>
      <c r="U1593" s="932">
        <v>569032.5</v>
      </c>
    </row>
    <row r="1594" spans="1:21" ht="14.4">
      <c r="A1594" s="931">
        <v>9</v>
      </c>
      <c r="B1594" s="931" t="s">
        <v>405</v>
      </c>
      <c r="C1594" s="931" t="s">
        <v>411</v>
      </c>
      <c r="D1594" s="931" t="s">
        <v>1145</v>
      </c>
      <c r="E1594" s="931" t="s">
        <v>418</v>
      </c>
      <c r="F1594" s="931">
        <v>1</v>
      </c>
      <c r="G1594" s="931" t="s">
        <v>171</v>
      </c>
      <c r="H1594" s="932">
        <v>114446.57</v>
      </c>
      <c r="I1594" s="932">
        <v>200281.49</v>
      </c>
      <c r="J1594" s="932">
        <v>147992.29999999999</v>
      </c>
      <c r="K1594" s="932">
        <v>258986.52</v>
      </c>
      <c r="L1594" s="932">
        <v>177029.3</v>
      </c>
      <c r="M1594" s="932">
        <v>309801.28000000003</v>
      </c>
      <c r="N1594" s="932">
        <v>210982.81</v>
      </c>
      <c r="O1594" s="932">
        <v>369219.92</v>
      </c>
      <c r="P1594" s="932">
        <v>248539.68</v>
      </c>
      <c r="Q1594" s="932">
        <v>434944.44</v>
      </c>
      <c r="R1594" s="932">
        <v>272382.81</v>
      </c>
      <c r="S1594" s="932">
        <v>476669.91</v>
      </c>
      <c r="T1594" s="932">
        <v>294704.31</v>
      </c>
      <c r="U1594" s="932">
        <v>515732.55</v>
      </c>
    </row>
    <row r="1595" spans="1:21" ht="14.4">
      <c r="A1595" s="931">
        <v>9</v>
      </c>
      <c r="B1595" s="931" t="s">
        <v>405</v>
      </c>
      <c r="C1595" s="931" t="s">
        <v>411</v>
      </c>
      <c r="D1595" s="931" t="s">
        <v>1145</v>
      </c>
      <c r="E1595" s="931" t="s">
        <v>418</v>
      </c>
      <c r="F1595" s="931">
        <v>2</v>
      </c>
      <c r="G1595" s="931" t="s">
        <v>21</v>
      </c>
      <c r="H1595" s="932">
        <v>98823.87</v>
      </c>
      <c r="I1595" s="932">
        <v>172941.77</v>
      </c>
      <c r="J1595" s="932">
        <v>128944.34</v>
      </c>
      <c r="K1595" s="932">
        <v>225652.59</v>
      </c>
      <c r="L1595" s="932">
        <v>156169.70000000001</v>
      </c>
      <c r="M1595" s="932">
        <v>273296.96999999997</v>
      </c>
      <c r="N1595" s="932">
        <v>190434.64</v>
      </c>
      <c r="O1595" s="932">
        <v>333260.63</v>
      </c>
      <c r="P1595" s="932">
        <v>225795.37</v>
      </c>
      <c r="Q1595" s="932">
        <v>395141.9</v>
      </c>
      <c r="R1595" s="932">
        <v>248303.6</v>
      </c>
      <c r="S1595" s="932">
        <v>434531.29</v>
      </c>
      <c r="T1595" s="932">
        <v>269319.82</v>
      </c>
      <c r="U1595" s="932">
        <v>471309.69</v>
      </c>
    </row>
    <row r="1596" spans="1:21" ht="14.4">
      <c r="A1596" s="931">
        <v>9</v>
      </c>
      <c r="B1596" s="931" t="s">
        <v>405</v>
      </c>
      <c r="C1596" s="931" t="s">
        <v>411</v>
      </c>
      <c r="D1596" s="931" t="s">
        <v>1145</v>
      </c>
      <c r="E1596" s="931" t="s">
        <v>418</v>
      </c>
      <c r="F1596" s="931">
        <v>3</v>
      </c>
      <c r="G1596" s="931" t="s">
        <v>46</v>
      </c>
      <c r="H1596" s="932">
        <v>87097.83</v>
      </c>
      <c r="I1596" s="932">
        <v>152421.20000000001</v>
      </c>
      <c r="J1596" s="932">
        <v>119010.46</v>
      </c>
      <c r="K1596" s="932">
        <v>208268.3</v>
      </c>
      <c r="L1596" s="932">
        <v>150703.04999999999</v>
      </c>
      <c r="M1596" s="932">
        <v>263730.33</v>
      </c>
      <c r="N1596" s="932">
        <v>198635.46</v>
      </c>
      <c r="O1596" s="932">
        <v>347612.05</v>
      </c>
      <c r="P1596" s="932">
        <v>246263.2</v>
      </c>
      <c r="Q1596" s="932">
        <v>430960.6</v>
      </c>
      <c r="R1596" s="932">
        <v>277563.67</v>
      </c>
      <c r="S1596" s="932">
        <v>485736.42</v>
      </c>
      <c r="T1596" s="932">
        <v>308503.05</v>
      </c>
      <c r="U1596" s="932">
        <v>539880.34</v>
      </c>
    </row>
    <row r="1597" spans="1:21" ht="14.4">
      <c r="A1597" s="931">
        <v>9</v>
      </c>
      <c r="B1597" s="931" t="s">
        <v>405</v>
      </c>
      <c r="C1597" s="931" t="s">
        <v>411</v>
      </c>
      <c r="D1597" s="931" t="s">
        <v>1145</v>
      </c>
      <c r="E1597" s="931" t="s">
        <v>418</v>
      </c>
      <c r="F1597" s="931">
        <v>4</v>
      </c>
      <c r="G1597" s="931" t="s">
        <v>23</v>
      </c>
      <c r="H1597" s="932">
        <v>97612.81</v>
      </c>
      <c r="I1597" s="932">
        <v>156180.5</v>
      </c>
      <c r="J1597" s="932">
        <v>136657.93</v>
      </c>
      <c r="K1597" s="932">
        <v>218652.7</v>
      </c>
      <c r="L1597" s="932">
        <v>175703.06</v>
      </c>
      <c r="M1597" s="932">
        <v>281124.90000000002</v>
      </c>
      <c r="N1597" s="932">
        <v>234270.74</v>
      </c>
      <c r="O1597" s="932">
        <v>374833.19</v>
      </c>
      <c r="P1597" s="932">
        <v>292838.43</v>
      </c>
      <c r="Q1597" s="932">
        <v>468541.49</v>
      </c>
      <c r="R1597" s="932">
        <v>331883.55</v>
      </c>
      <c r="S1597" s="932">
        <v>531013.68999999994</v>
      </c>
      <c r="T1597" s="932">
        <v>370928.68</v>
      </c>
      <c r="U1597" s="932">
        <v>593485.89</v>
      </c>
    </row>
    <row r="1598" spans="1:21" ht="14.4">
      <c r="A1598" s="931">
        <v>9</v>
      </c>
      <c r="B1598" s="931" t="s">
        <v>405</v>
      </c>
      <c r="C1598" s="931" t="s">
        <v>411</v>
      </c>
      <c r="D1598" s="931" t="s">
        <v>1145</v>
      </c>
      <c r="E1598" s="931" t="s">
        <v>1149</v>
      </c>
      <c r="F1598" s="931">
        <v>1</v>
      </c>
      <c r="G1598" s="931" t="s">
        <v>171</v>
      </c>
      <c r="H1598" s="932">
        <v>113151.7</v>
      </c>
      <c r="I1598" s="932">
        <v>198015.47</v>
      </c>
      <c r="J1598" s="932">
        <v>146247.70000000001</v>
      </c>
      <c r="K1598" s="932">
        <v>255933.48</v>
      </c>
      <c r="L1598" s="932">
        <v>174894.83</v>
      </c>
      <c r="M1598" s="932">
        <v>306065.95</v>
      </c>
      <c r="N1598" s="932">
        <v>208366.21</v>
      </c>
      <c r="O1598" s="932">
        <v>364640.87</v>
      </c>
      <c r="P1598" s="932">
        <v>245389.06</v>
      </c>
      <c r="Q1598" s="932">
        <v>429430.86</v>
      </c>
      <c r="R1598" s="932">
        <v>268892.71999999997</v>
      </c>
      <c r="S1598" s="932">
        <v>470562.26</v>
      </c>
      <c r="T1598" s="932">
        <v>290867.94</v>
      </c>
      <c r="U1598" s="932">
        <v>509018.89</v>
      </c>
    </row>
    <row r="1599" spans="1:21" ht="14.4">
      <c r="A1599" s="931">
        <v>9</v>
      </c>
      <c r="B1599" s="931" t="s">
        <v>405</v>
      </c>
      <c r="C1599" s="931" t="s">
        <v>411</v>
      </c>
      <c r="D1599" s="931" t="s">
        <v>1145</v>
      </c>
      <c r="E1599" s="931" t="s">
        <v>1149</v>
      </c>
      <c r="F1599" s="931">
        <v>2</v>
      </c>
      <c r="G1599" s="931" t="s">
        <v>21</v>
      </c>
      <c r="H1599" s="932">
        <v>98032.95</v>
      </c>
      <c r="I1599" s="932">
        <v>171557.67</v>
      </c>
      <c r="J1599" s="932">
        <v>127814.2</v>
      </c>
      <c r="K1599" s="932">
        <v>223674.84</v>
      </c>
      <c r="L1599" s="932">
        <v>154708.12</v>
      </c>
      <c r="M1599" s="932">
        <v>270739.21000000002</v>
      </c>
      <c r="N1599" s="932">
        <v>188480.89</v>
      </c>
      <c r="O1599" s="932">
        <v>329841.56</v>
      </c>
      <c r="P1599" s="932">
        <v>223378.44</v>
      </c>
      <c r="Q1599" s="932">
        <v>390912.26</v>
      </c>
      <c r="R1599" s="932">
        <v>245590.26</v>
      </c>
      <c r="S1599" s="932">
        <v>429782.95</v>
      </c>
      <c r="T1599" s="932">
        <v>266302.3</v>
      </c>
      <c r="U1599" s="932">
        <v>466029.03</v>
      </c>
    </row>
    <row r="1600" spans="1:21" ht="14.4">
      <c r="A1600" s="931">
        <v>9</v>
      </c>
      <c r="B1600" s="931" t="s">
        <v>405</v>
      </c>
      <c r="C1600" s="931" t="s">
        <v>411</v>
      </c>
      <c r="D1600" s="931" t="s">
        <v>1145</v>
      </c>
      <c r="E1600" s="931" t="s">
        <v>1149</v>
      </c>
      <c r="F1600" s="931">
        <v>3</v>
      </c>
      <c r="G1600" s="931" t="s">
        <v>46</v>
      </c>
      <c r="H1600" s="932">
        <v>86668.23</v>
      </c>
      <c r="I1600" s="932">
        <v>151669.41</v>
      </c>
      <c r="J1600" s="932">
        <v>118503.42</v>
      </c>
      <c r="K1600" s="932">
        <v>207380.99</v>
      </c>
      <c r="L1600" s="932">
        <v>150125.68</v>
      </c>
      <c r="M1600" s="932">
        <v>262719.93</v>
      </c>
      <c r="N1600" s="932">
        <v>197939.89</v>
      </c>
      <c r="O1600" s="932">
        <v>346394.8</v>
      </c>
      <c r="P1600" s="932">
        <v>245459.26</v>
      </c>
      <c r="Q1600" s="932">
        <v>429553.7</v>
      </c>
      <c r="R1600" s="932">
        <v>276702.03999999998</v>
      </c>
      <c r="S1600" s="932">
        <v>484228.57</v>
      </c>
      <c r="T1600" s="932">
        <v>307595.38</v>
      </c>
      <c r="U1600" s="932">
        <v>538291.92000000004</v>
      </c>
    </row>
    <row r="1601" spans="1:21" ht="14.4">
      <c r="A1601" s="931">
        <v>9</v>
      </c>
      <c r="B1601" s="931" t="s">
        <v>405</v>
      </c>
      <c r="C1601" s="931" t="s">
        <v>411</v>
      </c>
      <c r="D1601" s="931" t="s">
        <v>1145</v>
      </c>
      <c r="E1601" s="931" t="s">
        <v>1149</v>
      </c>
      <c r="F1601" s="931">
        <v>4</v>
      </c>
      <c r="G1601" s="931" t="s">
        <v>23</v>
      </c>
      <c r="H1601" s="932">
        <v>96526.51</v>
      </c>
      <c r="I1601" s="932">
        <v>154442.42000000001</v>
      </c>
      <c r="J1601" s="932">
        <v>135137.10999999999</v>
      </c>
      <c r="K1601" s="932">
        <v>216219.39</v>
      </c>
      <c r="L1601" s="932">
        <v>173747.72</v>
      </c>
      <c r="M1601" s="932">
        <v>277996.34999999998</v>
      </c>
      <c r="N1601" s="932">
        <v>231663.63</v>
      </c>
      <c r="O1601" s="932">
        <v>370661.81</v>
      </c>
      <c r="P1601" s="932">
        <v>289579.53000000003</v>
      </c>
      <c r="Q1601" s="932">
        <v>463327.26</v>
      </c>
      <c r="R1601" s="932">
        <v>328190.14</v>
      </c>
      <c r="S1601" s="932">
        <v>525104.22</v>
      </c>
      <c r="T1601" s="932">
        <v>366800.74</v>
      </c>
      <c r="U1601" s="932">
        <v>586881.18999999994</v>
      </c>
    </row>
    <row r="1602" spans="1:21" ht="14.4">
      <c r="A1602" s="931">
        <v>9</v>
      </c>
      <c r="B1602" s="931" t="s">
        <v>405</v>
      </c>
      <c r="C1602" s="931" t="s">
        <v>411</v>
      </c>
      <c r="D1602" s="931" t="s">
        <v>1145</v>
      </c>
      <c r="E1602" s="931" t="s">
        <v>419</v>
      </c>
      <c r="F1602" s="931">
        <v>1</v>
      </c>
      <c r="G1602" s="931" t="s">
        <v>171</v>
      </c>
      <c r="H1602" s="932">
        <v>107893.86</v>
      </c>
      <c r="I1602" s="932">
        <v>188814.25</v>
      </c>
      <c r="J1602" s="932">
        <v>139494.57</v>
      </c>
      <c r="K1602" s="932">
        <v>244115.51</v>
      </c>
      <c r="L1602" s="932">
        <v>166847.78</v>
      </c>
      <c r="M1602" s="932">
        <v>291983.62</v>
      </c>
      <c r="N1602" s="932">
        <v>198823.3</v>
      </c>
      <c r="O1602" s="932">
        <v>347940.77</v>
      </c>
      <c r="P1602" s="932">
        <v>234192.01</v>
      </c>
      <c r="Q1602" s="932">
        <v>409836.01</v>
      </c>
      <c r="R1602" s="932">
        <v>256645.81</v>
      </c>
      <c r="S1602" s="932">
        <v>449130.17</v>
      </c>
      <c r="T1602" s="932">
        <v>277656.78999999998</v>
      </c>
      <c r="U1602" s="932">
        <v>485899.39</v>
      </c>
    </row>
    <row r="1603" spans="1:21" ht="14.4">
      <c r="A1603" s="931">
        <v>9</v>
      </c>
      <c r="B1603" s="931" t="s">
        <v>405</v>
      </c>
      <c r="C1603" s="931" t="s">
        <v>411</v>
      </c>
      <c r="D1603" s="931" t="s">
        <v>1145</v>
      </c>
      <c r="E1603" s="931" t="s">
        <v>419</v>
      </c>
      <c r="F1603" s="931">
        <v>2</v>
      </c>
      <c r="G1603" s="931" t="s">
        <v>21</v>
      </c>
      <c r="H1603" s="932">
        <v>93279.07</v>
      </c>
      <c r="I1603" s="932">
        <v>163238.38</v>
      </c>
      <c r="J1603" s="932">
        <v>121675.52</v>
      </c>
      <c r="K1603" s="932">
        <v>212932.16</v>
      </c>
      <c r="L1603" s="932">
        <v>147333.96</v>
      </c>
      <c r="M1603" s="932">
        <v>257834.43</v>
      </c>
      <c r="N1603" s="932">
        <v>179600.82</v>
      </c>
      <c r="O1603" s="932">
        <v>314301.43</v>
      </c>
      <c r="P1603" s="932">
        <v>212915.07</v>
      </c>
      <c r="Q1603" s="932">
        <v>372601.37</v>
      </c>
      <c r="R1603" s="932">
        <v>234120.1</v>
      </c>
      <c r="S1603" s="932">
        <v>409710.18</v>
      </c>
      <c r="T1603" s="932">
        <v>253910.01</v>
      </c>
      <c r="U1603" s="932">
        <v>444342.52</v>
      </c>
    </row>
    <row r="1604" spans="1:21" ht="14.4">
      <c r="A1604" s="931">
        <v>9</v>
      </c>
      <c r="B1604" s="931" t="s">
        <v>405</v>
      </c>
      <c r="C1604" s="931" t="s">
        <v>411</v>
      </c>
      <c r="D1604" s="931" t="s">
        <v>1145</v>
      </c>
      <c r="E1604" s="931" t="s">
        <v>419</v>
      </c>
      <c r="F1604" s="931">
        <v>3</v>
      </c>
      <c r="G1604" s="931" t="s">
        <v>46</v>
      </c>
      <c r="H1604" s="932">
        <v>82303.679999999993</v>
      </c>
      <c r="I1604" s="932">
        <v>144031.44</v>
      </c>
      <c r="J1604" s="932">
        <v>112487.46</v>
      </c>
      <c r="K1604" s="932">
        <v>196853.05</v>
      </c>
      <c r="L1604" s="932">
        <v>142465.39000000001</v>
      </c>
      <c r="M1604" s="932">
        <v>249314.43</v>
      </c>
      <c r="N1604" s="932">
        <v>187800.43</v>
      </c>
      <c r="O1604" s="932">
        <v>328650.75</v>
      </c>
      <c r="P1604" s="932">
        <v>232850.45</v>
      </c>
      <c r="Q1604" s="932">
        <v>407488.29</v>
      </c>
      <c r="R1604" s="932">
        <v>262461.56</v>
      </c>
      <c r="S1604" s="932">
        <v>459307.74</v>
      </c>
      <c r="T1604" s="932">
        <v>291734.88</v>
      </c>
      <c r="U1604" s="932">
        <v>510536.04</v>
      </c>
    </row>
    <row r="1605" spans="1:21" ht="14.4">
      <c r="A1605" s="931">
        <v>9</v>
      </c>
      <c r="B1605" s="931" t="s">
        <v>405</v>
      </c>
      <c r="C1605" s="931" t="s">
        <v>411</v>
      </c>
      <c r="D1605" s="931" t="s">
        <v>1145</v>
      </c>
      <c r="E1605" s="931" t="s">
        <v>419</v>
      </c>
      <c r="F1605" s="931">
        <v>4</v>
      </c>
      <c r="G1605" s="931" t="s">
        <v>23</v>
      </c>
      <c r="H1605" s="932">
        <v>92030.2</v>
      </c>
      <c r="I1605" s="932">
        <v>147248.32999999999</v>
      </c>
      <c r="J1605" s="932">
        <v>128842.29</v>
      </c>
      <c r="K1605" s="932">
        <v>206147.66</v>
      </c>
      <c r="L1605" s="932">
        <v>165654.37</v>
      </c>
      <c r="M1605" s="932">
        <v>265046.99</v>
      </c>
      <c r="N1605" s="932">
        <v>220872.49</v>
      </c>
      <c r="O1605" s="932">
        <v>353395.99</v>
      </c>
      <c r="P1605" s="932">
        <v>276090.61</v>
      </c>
      <c r="Q1605" s="932">
        <v>441744.99</v>
      </c>
      <c r="R1605" s="932">
        <v>312902.7</v>
      </c>
      <c r="S1605" s="932">
        <v>500644.32</v>
      </c>
      <c r="T1605" s="932">
        <v>349714.78</v>
      </c>
      <c r="U1605" s="932">
        <v>559543.65</v>
      </c>
    </row>
    <row r="1606" spans="1:21" ht="14.4">
      <c r="A1606" s="931">
        <v>9</v>
      </c>
      <c r="B1606" s="931" t="s">
        <v>405</v>
      </c>
      <c r="C1606" s="931" t="s">
        <v>411</v>
      </c>
      <c r="D1606" s="931" t="s">
        <v>1145</v>
      </c>
      <c r="E1606" s="931" t="s">
        <v>420</v>
      </c>
      <c r="F1606" s="931">
        <v>1</v>
      </c>
      <c r="G1606" s="931" t="s">
        <v>171</v>
      </c>
      <c r="H1606" s="932">
        <v>106855.31</v>
      </c>
      <c r="I1606" s="932">
        <v>186996.79</v>
      </c>
      <c r="J1606" s="932">
        <v>138209.04</v>
      </c>
      <c r="K1606" s="932">
        <v>241865.82</v>
      </c>
      <c r="L1606" s="932">
        <v>165348.96</v>
      </c>
      <c r="M1606" s="932">
        <v>289360.67</v>
      </c>
      <c r="N1606" s="932">
        <v>197096.53</v>
      </c>
      <c r="O1606" s="932">
        <v>344918.93</v>
      </c>
      <c r="P1606" s="932">
        <v>232213.71</v>
      </c>
      <c r="Q1606" s="932">
        <v>406373.99</v>
      </c>
      <c r="R1606" s="932">
        <v>254508.19</v>
      </c>
      <c r="S1606" s="932">
        <v>445389.33</v>
      </c>
      <c r="T1606" s="932">
        <v>275393.32</v>
      </c>
      <c r="U1606" s="932">
        <v>481938.31</v>
      </c>
    </row>
    <row r="1607" spans="1:21" ht="14.4">
      <c r="A1607" s="931">
        <v>9</v>
      </c>
      <c r="B1607" s="931" t="s">
        <v>405</v>
      </c>
      <c r="C1607" s="931" t="s">
        <v>411</v>
      </c>
      <c r="D1607" s="931" t="s">
        <v>1145</v>
      </c>
      <c r="E1607" s="931" t="s">
        <v>420</v>
      </c>
      <c r="F1607" s="931">
        <v>2</v>
      </c>
      <c r="G1607" s="931" t="s">
        <v>21</v>
      </c>
      <c r="H1607" s="932">
        <v>92114.54</v>
      </c>
      <c r="I1607" s="932">
        <v>161200.44</v>
      </c>
      <c r="J1607" s="932">
        <v>120236.37</v>
      </c>
      <c r="K1607" s="932">
        <v>210413.65</v>
      </c>
      <c r="L1607" s="932">
        <v>145666.91</v>
      </c>
      <c r="M1607" s="932">
        <v>254917.09</v>
      </c>
      <c r="N1607" s="932">
        <v>177708.34</v>
      </c>
      <c r="O1607" s="932">
        <v>310989.59999999998</v>
      </c>
      <c r="P1607" s="932">
        <v>210753.35</v>
      </c>
      <c r="Q1607" s="932">
        <v>368818.36</v>
      </c>
      <c r="R1607" s="932">
        <v>231788.29</v>
      </c>
      <c r="S1607" s="932">
        <v>405629.51</v>
      </c>
      <c r="T1607" s="932">
        <v>251441.83</v>
      </c>
      <c r="U1607" s="932">
        <v>440023.2</v>
      </c>
    </row>
    <row r="1608" spans="1:21" ht="14.4">
      <c r="A1608" s="931">
        <v>9</v>
      </c>
      <c r="B1608" s="931" t="s">
        <v>405</v>
      </c>
      <c r="C1608" s="931" t="s">
        <v>411</v>
      </c>
      <c r="D1608" s="931" t="s">
        <v>1145</v>
      </c>
      <c r="E1608" s="931" t="s">
        <v>420</v>
      </c>
      <c r="F1608" s="931">
        <v>3</v>
      </c>
      <c r="G1608" s="931" t="s">
        <v>46</v>
      </c>
      <c r="H1608" s="932">
        <v>81058.44</v>
      </c>
      <c r="I1608" s="932">
        <v>141852.28</v>
      </c>
      <c r="J1608" s="932">
        <v>110720.52</v>
      </c>
      <c r="K1608" s="932">
        <v>193760.91</v>
      </c>
      <c r="L1608" s="932">
        <v>140174.98000000001</v>
      </c>
      <c r="M1608" s="932">
        <v>245306.22</v>
      </c>
      <c r="N1608" s="932">
        <v>184727.99</v>
      </c>
      <c r="O1608" s="932">
        <v>323273.98</v>
      </c>
      <c r="P1608" s="932">
        <v>228993.52</v>
      </c>
      <c r="Q1608" s="932">
        <v>400738.67</v>
      </c>
      <c r="R1608" s="932">
        <v>258078</v>
      </c>
      <c r="S1608" s="932">
        <v>451636.5</v>
      </c>
      <c r="T1608" s="932">
        <v>286821.78000000003</v>
      </c>
      <c r="U1608" s="932">
        <v>501938.11</v>
      </c>
    </row>
    <row r="1609" spans="1:21" ht="14.4">
      <c r="A1609" s="931">
        <v>9</v>
      </c>
      <c r="B1609" s="931" t="s">
        <v>405</v>
      </c>
      <c r="C1609" s="931" t="s">
        <v>411</v>
      </c>
      <c r="D1609" s="931" t="s">
        <v>1145</v>
      </c>
      <c r="E1609" s="931" t="s">
        <v>420</v>
      </c>
      <c r="F1609" s="931">
        <v>4</v>
      </c>
      <c r="G1609" s="931" t="s">
        <v>23</v>
      </c>
      <c r="H1609" s="932">
        <v>91129.59</v>
      </c>
      <c r="I1609" s="932">
        <v>145807.35</v>
      </c>
      <c r="J1609" s="932">
        <v>127581.43</v>
      </c>
      <c r="K1609" s="932">
        <v>204130.29</v>
      </c>
      <c r="L1609" s="932">
        <v>164033.26999999999</v>
      </c>
      <c r="M1609" s="932">
        <v>262453.23</v>
      </c>
      <c r="N1609" s="932">
        <v>218711.02</v>
      </c>
      <c r="O1609" s="932">
        <v>349937.64</v>
      </c>
      <c r="P1609" s="932">
        <v>273388.78000000003</v>
      </c>
      <c r="Q1609" s="932">
        <v>437422.05</v>
      </c>
      <c r="R1609" s="932">
        <v>309840.62</v>
      </c>
      <c r="S1609" s="932">
        <v>495744.99</v>
      </c>
      <c r="T1609" s="932">
        <v>346292.45</v>
      </c>
      <c r="U1609" s="932">
        <v>554067.93999999994</v>
      </c>
    </row>
    <row r="1610" spans="1:21" ht="14.4">
      <c r="A1610" s="931">
        <v>9</v>
      </c>
      <c r="B1610" s="931" t="s">
        <v>405</v>
      </c>
      <c r="C1610" s="931" t="s">
        <v>411</v>
      </c>
      <c r="D1610" s="931" t="s">
        <v>1145</v>
      </c>
      <c r="E1610" s="931" t="s">
        <v>421</v>
      </c>
      <c r="F1610" s="931">
        <v>1</v>
      </c>
      <c r="G1610" s="931" t="s">
        <v>171</v>
      </c>
      <c r="H1610" s="932">
        <v>130285.16</v>
      </c>
      <c r="I1610" s="932">
        <v>227999.02</v>
      </c>
      <c r="J1610" s="932">
        <v>168577.12</v>
      </c>
      <c r="K1610" s="932">
        <v>295009.95</v>
      </c>
      <c r="L1610" s="932">
        <v>201723.33</v>
      </c>
      <c r="M1610" s="932">
        <v>353015.83</v>
      </c>
      <c r="N1610" s="932">
        <v>240520.59</v>
      </c>
      <c r="O1610" s="932">
        <v>420911.04</v>
      </c>
      <c r="P1610" s="932">
        <v>283436.34999999998</v>
      </c>
      <c r="Q1610" s="932">
        <v>496013.61</v>
      </c>
      <c r="R1610" s="932">
        <v>310682.23</v>
      </c>
      <c r="S1610" s="932">
        <v>543693.91</v>
      </c>
      <c r="T1610" s="932">
        <v>336231.45</v>
      </c>
      <c r="U1610" s="932">
        <v>588405.04</v>
      </c>
    </row>
    <row r="1611" spans="1:21" ht="14.4">
      <c r="A1611" s="931">
        <v>9</v>
      </c>
      <c r="B1611" s="931" t="s">
        <v>405</v>
      </c>
      <c r="C1611" s="931" t="s">
        <v>411</v>
      </c>
      <c r="D1611" s="931" t="s">
        <v>1145</v>
      </c>
      <c r="E1611" s="931" t="s">
        <v>421</v>
      </c>
      <c r="F1611" s="931">
        <v>2</v>
      </c>
      <c r="G1611" s="931" t="s">
        <v>21</v>
      </c>
      <c r="H1611" s="932">
        <v>112016.68</v>
      </c>
      <c r="I1611" s="932">
        <v>196029.18</v>
      </c>
      <c r="J1611" s="932">
        <v>146303.29999999999</v>
      </c>
      <c r="K1611" s="932">
        <v>256030.77</v>
      </c>
      <c r="L1611" s="932">
        <v>177331.05</v>
      </c>
      <c r="M1611" s="932">
        <v>310329.34000000003</v>
      </c>
      <c r="N1611" s="932">
        <v>216492.5</v>
      </c>
      <c r="O1611" s="932">
        <v>378861.87</v>
      </c>
      <c r="P1611" s="932">
        <v>256840.18</v>
      </c>
      <c r="Q1611" s="932">
        <v>449470.31</v>
      </c>
      <c r="R1611" s="932">
        <v>282525.09000000003</v>
      </c>
      <c r="S1611" s="932">
        <v>494418.91</v>
      </c>
      <c r="T1611" s="932">
        <v>306547.98</v>
      </c>
      <c r="U1611" s="932">
        <v>536458.96</v>
      </c>
    </row>
    <row r="1612" spans="1:21" ht="14.4">
      <c r="A1612" s="931">
        <v>9</v>
      </c>
      <c r="B1612" s="931" t="s">
        <v>405</v>
      </c>
      <c r="C1612" s="931" t="s">
        <v>411</v>
      </c>
      <c r="D1612" s="931" t="s">
        <v>1145</v>
      </c>
      <c r="E1612" s="931" t="s">
        <v>421</v>
      </c>
      <c r="F1612" s="931">
        <v>3</v>
      </c>
      <c r="G1612" s="931" t="s">
        <v>46</v>
      </c>
      <c r="H1612" s="932">
        <v>98329.82</v>
      </c>
      <c r="I1612" s="932">
        <v>172077.19</v>
      </c>
      <c r="J1612" s="932">
        <v>134239.63</v>
      </c>
      <c r="K1612" s="932">
        <v>234919.35</v>
      </c>
      <c r="L1612" s="932">
        <v>169892.13</v>
      </c>
      <c r="M1612" s="932">
        <v>297311.21999999997</v>
      </c>
      <c r="N1612" s="932">
        <v>223831.06</v>
      </c>
      <c r="O1612" s="932">
        <v>391704.35</v>
      </c>
      <c r="P1612" s="932">
        <v>277413.71999999997</v>
      </c>
      <c r="Q1612" s="932">
        <v>485474.01</v>
      </c>
      <c r="R1612" s="932">
        <v>312607.7</v>
      </c>
      <c r="S1612" s="932">
        <v>547063.47</v>
      </c>
      <c r="T1612" s="932">
        <v>347379.43</v>
      </c>
      <c r="U1612" s="932">
        <v>607914.01</v>
      </c>
    </row>
    <row r="1613" spans="1:21" ht="14.4">
      <c r="A1613" s="931">
        <v>9</v>
      </c>
      <c r="B1613" s="931" t="s">
        <v>405</v>
      </c>
      <c r="C1613" s="931" t="s">
        <v>411</v>
      </c>
      <c r="D1613" s="931" t="s">
        <v>1145</v>
      </c>
      <c r="E1613" s="931" t="s">
        <v>421</v>
      </c>
      <c r="F1613" s="931">
        <v>4</v>
      </c>
      <c r="G1613" s="931" t="s">
        <v>23</v>
      </c>
      <c r="H1613" s="932">
        <v>111094.95</v>
      </c>
      <c r="I1613" s="932">
        <v>177751.92</v>
      </c>
      <c r="J1613" s="932">
        <v>155532.93</v>
      </c>
      <c r="K1613" s="932">
        <v>248852.69</v>
      </c>
      <c r="L1613" s="932">
        <v>199970.91</v>
      </c>
      <c r="M1613" s="932">
        <v>319953.46000000002</v>
      </c>
      <c r="N1613" s="932">
        <v>266627.88</v>
      </c>
      <c r="O1613" s="932">
        <v>426604.61</v>
      </c>
      <c r="P1613" s="932">
        <v>333284.84999999998</v>
      </c>
      <c r="Q1613" s="932">
        <v>533255.76</v>
      </c>
      <c r="R1613" s="932">
        <v>377722.83</v>
      </c>
      <c r="S1613" s="932">
        <v>604356.53</v>
      </c>
      <c r="T1613" s="932">
        <v>422160.81</v>
      </c>
      <c r="U1613" s="932">
        <v>675457.3</v>
      </c>
    </row>
    <row r="1614" spans="1:21" ht="14.4">
      <c r="A1614" s="931">
        <v>9</v>
      </c>
      <c r="B1614" s="931" t="s">
        <v>405</v>
      </c>
      <c r="C1614" s="931" t="s">
        <v>411</v>
      </c>
      <c r="D1614" s="931" t="s">
        <v>1145</v>
      </c>
      <c r="E1614" s="931" t="s">
        <v>422</v>
      </c>
      <c r="F1614" s="931">
        <v>1</v>
      </c>
      <c r="G1614" s="931" t="s">
        <v>171</v>
      </c>
      <c r="H1614" s="932">
        <v>127951.72</v>
      </c>
      <c r="I1614" s="932">
        <v>223915.51999999999</v>
      </c>
      <c r="J1614" s="932">
        <v>165546.98000000001</v>
      </c>
      <c r="K1614" s="932">
        <v>289707.21000000002</v>
      </c>
      <c r="L1614" s="932">
        <v>198090.02</v>
      </c>
      <c r="M1614" s="932">
        <v>346657.53</v>
      </c>
      <c r="N1614" s="932">
        <v>236177.21</v>
      </c>
      <c r="O1614" s="932">
        <v>413310.12</v>
      </c>
      <c r="P1614" s="932">
        <v>278307.40999999997</v>
      </c>
      <c r="Q1614" s="932">
        <v>487037.96</v>
      </c>
      <c r="R1614" s="932">
        <v>305054.49</v>
      </c>
      <c r="S1614" s="932">
        <v>533845.36</v>
      </c>
      <c r="T1614" s="932">
        <v>330131.57</v>
      </c>
      <c r="U1614" s="932">
        <v>577730.25</v>
      </c>
    </row>
    <row r="1615" spans="1:21" ht="14.4">
      <c r="A1615" s="931">
        <v>9</v>
      </c>
      <c r="B1615" s="931" t="s">
        <v>405</v>
      </c>
      <c r="C1615" s="931" t="s">
        <v>411</v>
      </c>
      <c r="D1615" s="931" t="s">
        <v>1145</v>
      </c>
      <c r="E1615" s="931" t="s">
        <v>422</v>
      </c>
      <c r="F1615" s="931">
        <v>2</v>
      </c>
      <c r="G1615" s="931" t="s">
        <v>21</v>
      </c>
      <c r="H1615" s="932">
        <v>110061.21</v>
      </c>
      <c r="I1615" s="932">
        <v>192607.13</v>
      </c>
      <c r="J1615" s="932">
        <v>143734</v>
      </c>
      <c r="K1615" s="932">
        <v>251534.49</v>
      </c>
      <c r="L1615" s="932">
        <v>174202.41</v>
      </c>
      <c r="M1615" s="932">
        <v>304854.21000000002</v>
      </c>
      <c r="N1615" s="932">
        <v>212646.25</v>
      </c>
      <c r="O1615" s="932">
        <v>372130.93</v>
      </c>
      <c r="P1615" s="932">
        <v>252261.5</v>
      </c>
      <c r="Q1615" s="932">
        <v>441457.63</v>
      </c>
      <c r="R1615" s="932">
        <v>277479.90999999997</v>
      </c>
      <c r="S1615" s="932">
        <v>485589.85</v>
      </c>
      <c r="T1615" s="932">
        <v>301062.24</v>
      </c>
      <c r="U1615" s="932">
        <v>526858.92000000004</v>
      </c>
    </row>
    <row r="1616" spans="1:21" ht="14.4">
      <c r="A1616" s="931">
        <v>9</v>
      </c>
      <c r="B1616" s="931" t="s">
        <v>405</v>
      </c>
      <c r="C1616" s="931" t="s">
        <v>411</v>
      </c>
      <c r="D1616" s="931" t="s">
        <v>1145</v>
      </c>
      <c r="E1616" s="931" t="s">
        <v>422</v>
      </c>
      <c r="F1616" s="931">
        <v>3</v>
      </c>
      <c r="G1616" s="931" t="s">
        <v>46</v>
      </c>
      <c r="H1616" s="932">
        <v>96654.98</v>
      </c>
      <c r="I1616" s="932">
        <v>169146.21</v>
      </c>
      <c r="J1616" s="932">
        <v>131965.65</v>
      </c>
      <c r="K1616" s="932">
        <v>230939.88</v>
      </c>
      <c r="L1616" s="932">
        <v>167024.34</v>
      </c>
      <c r="M1616" s="932">
        <v>292292.59000000003</v>
      </c>
      <c r="N1616" s="932">
        <v>220063.03</v>
      </c>
      <c r="O1616" s="932">
        <v>385110.3</v>
      </c>
      <c r="P1616" s="932">
        <v>272752.83</v>
      </c>
      <c r="Q1616" s="932">
        <v>477317.45</v>
      </c>
      <c r="R1616" s="932">
        <v>307362.48</v>
      </c>
      <c r="S1616" s="932">
        <v>537884.34</v>
      </c>
      <c r="T1616" s="932">
        <v>341558.63</v>
      </c>
      <c r="U1616" s="932">
        <v>597727.6</v>
      </c>
    </row>
    <row r="1617" spans="1:21" ht="14.4">
      <c r="A1617" s="931">
        <v>9</v>
      </c>
      <c r="B1617" s="931" t="s">
        <v>405</v>
      </c>
      <c r="C1617" s="931" t="s">
        <v>411</v>
      </c>
      <c r="D1617" s="931" t="s">
        <v>1145</v>
      </c>
      <c r="E1617" s="931" t="s">
        <v>422</v>
      </c>
      <c r="F1617" s="931">
        <v>4</v>
      </c>
      <c r="G1617" s="931" t="s">
        <v>23</v>
      </c>
      <c r="H1617" s="932">
        <v>109108.03</v>
      </c>
      <c r="I1617" s="932">
        <v>174572.85</v>
      </c>
      <c r="J1617" s="932">
        <v>152751.24</v>
      </c>
      <c r="K1617" s="932">
        <v>244401.99</v>
      </c>
      <c r="L1617" s="932">
        <v>196394.45</v>
      </c>
      <c r="M1617" s="932">
        <v>314231.13</v>
      </c>
      <c r="N1617" s="932">
        <v>261859.27</v>
      </c>
      <c r="O1617" s="932">
        <v>418974.84</v>
      </c>
      <c r="P1617" s="932">
        <v>327324.09000000003</v>
      </c>
      <c r="Q1617" s="932">
        <v>523718.55</v>
      </c>
      <c r="R1617" s="932">
        <v>370967.3</v>
      </c>
      <c r="S1617" s="932">
        <v>593547.68999999994</v>
      </c>
      <c r="T1617" s="932">
        <v>414610.51</v>
      </c>
      <c r="U1617" s="932">
        <v>663376.82999999996</v>
      </c>
    </row>
    <row r="1618" spans="1:21" ht="14.4">
      <c r="A1618" s="931">
        <v>9</v>
      </c>
      <c r="B1618" s="931" t="s">
        <v>405</v>
      </c>
      <c r="C1618" s="931" t="s">
        <v>411</v>
      </c>
      <c r="D1618" s="931" t="s">
        <v>1145</v>
      </c>
      <c r="E1618" s="931" t="s">
        <v>1150</v>
      </c>
      <c r="F1618" s="931">
        <v>1</v>
      </c>
      <c r="G1618" s="931" t="s">
        <v>171</v>
      </c>
      <c r="H1618" s="932">
        <v>110674.84</v>
      </c>
      <c r="I1618" s="932">
        <v>193680.97</v>
      </c>
      <c r="J1618" s="932">
        <v>143117.37</v>
      </c>
      <c r="K1618" s="932">
        <v>250455.4</v>
      </c>
      <c r="L1618" s="932">
        <v>171199.47</v>
      </c>
      <c r="M1618" s="932">
        <v>299599.07</v>
      </c>
      <c r="N1618" s="932">
        <v>204037.26</v>
      </c>
      <c r="O1618" s="932">
        <v>357065.21</v>
      </c>
      <c r="P1618" s="932">
        <v>240360.04</v>
      </c>
      <c r="Q1618" s="932">
        <v>420630.08</v>
      </c>
      <c r="R1618" s="932">
        <v>263419.71000000002</v>
      </c>
      <c r="S1618" s="932">
        <v>460984.49</v>
      </c>
      <c r="T1618" s="932">
        <v>285008.71000000002</v>
      </c>
      <c r="U1618" s="932">
        <v>498765.24</v>
      </c>
    </row>
    <row r="1619" spans="1:21" ht="14.4">
      <c r="A1619" s="931">
        <v>9</v>
      </c>
      <c r="B1619" s="931" t="s">
        <v>405</v>
      </c>
      <c r="C1619" s="931" t="s">
        <v>411</v>
      </c>
      <c r="D1619" s="931" t="s">
        <v>1145</v>
      </c>
      <c r="E1619" s="931" t="s">
        <v>1150</v>
      </c>
      <c r="F1619" s="931">
        <v>2</v>
      </c>
      <c r="G1619" s="931" t="s">
        <v>21</v>
      </c>
      <c r="H1619" s="932">
        <v>95556.1</v>
      </c>
      <c r="I1619" s="932">
        <v>167223.18</v>
      </c>
      <c r="J1619" s="932">
        <v>124683.86</v>
      </c>
      <c r="K1619" s="932">
        <v>218196.76</v>
      </c>
      <c r="L1619" s="932">
        <v>151012.76</v>
      </c>
      <c r="M1619" s="932">
        <v>264272.33</v>
      </c>
      <c r="N1619" s="932">
        <v>184151.94</v>
      </c>
      <c r="O1619" s="932">
        <v>322265.90000000002</v>
      </c>
      <c r="P1619" s="932">
        <v>218349.42</v>
      </c>
      <c r="Q1619" s="932">
        <v>382111.48</v>
      </c>
      <c r="R1619" s="932">
        <v>240117.25</v>
      </c>
      <c r="S1619" s="932">
        <v>420205.19</v>
      </c>
      <c r="T1619" s="932">
        <v>260443.08</v>
      </c>
      <c r="U1619" s="932">
        <v>455775.38</v>
      </c>
    </row>
    <row r="1620" spans="1:21" ht="14.4">
      <c r="A1620" s="931">
        <v>9</v>
      </c>
      <c r="B1620" s="931" t="s">
        <v>405</v>
      </c>
      <c r="C1620" s="931" t="s">
        <v>411</v>
      </c>
      <c r="D1620" s="931" t="s">
        <v>1145</v>
      </c>
      <c r="E1620" s="931" t="s">
        <v>1150</v>
      </c>
      <c r="F1620" s="931">
        <v>3</v>
      </c>
      <c r="G1620" s="931" t="s">
        <v>46</v>
      </c>
      <c r="H1620" s="932">
        <v>84208.89</v>
      </c>
      <c r="I1620" s="932">
        <v>147365.54999999999</v>
      </c>
      <c r="J1620" s="932">
        <v>115060.34</v>
      </c>
      <c r="K1620" s="932">
        <v>201355.59</v>
      </c>
      <c r="L1620" s="932">
        <v>145698.85</v>
      </c>
      <c r="M1620" s="932">
        <v>254972.99</v>
      </c>
      <c r="N1620" s="932">
        <v>192037.45</v>
      </c>
      <c r="O1620" s="932">
        <v>336065.54</v>
      </c>
      <c r="P1620" s="932">
        <v>238081.22</v>
      </c>
      <c r="Q1620" s="932">
        <v>416642.13</v>
      </c>
      <c r="R1620" s="932">
        <v>268340.26</v>
      </c>
      <c r="S1620" s="932">
        <v>469595.45</v>
      </c>
      <c r="T1620" s="932">
        <v>298249.86</v>
      </c>
      <c r="U1620" s="932">
        <v>521937.26</v>
      </c>
    </row>
    <row r="1621" spans="1:21" ht="14.4">
      <c r="A1621" s="931">
        <v>9</v>
      </c>
      <c r="B1621" s="931" t="s">
        <v>405</v>
      </c>
      <c r="C1621" s="931" t="s">
        <v>411</v>
      </c>
      <c r="D1621" s="931" t="s">
        <v>1145</v>
      </c>
      <c r="E1621" s="931" t="s">
        <v>1150</v>
      </c>
      <c r="F1621" s="931">
        <v>4</v>
      </c>
      <c r="G1621" s="931" t="s">
        <v>23</v>
      </c>
      <c r="H1621" s="932">
        <v>94395.26</v>
      </c>
      <c r="I1621" s="932">
        <v>151032.41</v>
      </c>
      <c r="J1621" s="932">
        <v>132153.35999999999</v>
      </c>
      <c r="K1621" s="932">
        <v>211445.38</v>
      </c>
      <c r="L1621" s="932">
        <v>169911.46</v>
      </c>
      <c r="M1621" s="932">
        <v>271858.34999999998</v>
      </c>
      <c r="N1621" s="932">
        <v>226548.62</v>
      </c>
      <c r="O1621" s="932">
        <v>362477.79</v>
      </c>
      <c r="P1621" s="932">
        <v>283185.77</v>
      </c>
      <c r="Q1621" s="932">
        <v>453097.24</v>
      </c>
      <c r="R1621" s="932">
        <v>320943.88</v>
      </c>
      <c r="S1621" s="932">
        <v>513510.21</v>
      </c>
      <c r="T1621" s="932">
        <v>358701.98</v>
      </c>
      <c r="U1621" s="932">
        <v>573923.17000000004</v>
      </c>
    </row>
    <row r="1622" spans="1:21" ht="14.4">
      <c r="A1622" s="931">
        <v>9</v>
      </c>
      <c r="B1622" s="931" t="s">
        <v>405</v>
      </c>
      <c r="C1622" s="931" t="s">
        <v>411</v>
      </c>
      <c r="D1622" s="931" t="s">
        <v>1145</v>
      </c>
      <c r="E1622" s="931" t="s">
        <v>1151</v>
      </c>
      <c r="F1622" s="931">
        <v>1</v>
      </c>
      <c r="G1622" s="931" t="s">
        <v>171</v>
      </c>
      <c r="H1622" s="932">
        <v>125713.92</v>
      </c>
      <c r="I1622" s="932">
        <v>219999.35999999999</v>
      </c>
      <c r="J1622" s="932">
        <v>162583.66</v>
      </c>
      <c r="K1622" s="932">
        <v>284521.40000000002</v>
      </c>
      <c r="L1622" s="932">
        <v>194498.09</v>
      </c>
      <c r="M1622" s="932">
        <v>340371.66</v>
      </c>
      <c r="N1622" s="932">
        <v>231824.23</v>
      </c>
      <c r="O1622" s="932">
        <v>405692.4</v>
      </c>
      <c r="P1622" s="932">
        <v>273111.88</v>
      </c>
      <c r="Q1622" s="932">
        <v>477945.79</v>
      </c>
      <c r="R1622" s="932">
        <v>299323.64</v>
      </c>
      <c r="S1622" s="932">
        <v>523816.37</v>
      </c>
      <c r="T1622" s="932">
        <v>323871.3</v>
      </c>
      <c r="U1622" s="932">
        <v>566774.78</v>
      </c>
    </row>
    <row r="1623" spans="1:21" ht="14.4">
      <c r="A1623" s="931">
        <v>9</v>
      </c>
      <c r="B1623" s="931" t="s">
        <v>405</v>
      </c>
      <c r="C1623" s="931" t="s">
        <v>411</v>
      </c>
      <c r="D1623" s="931" t="s">
        <v>1145</v>
      </c>
      <c r="E1623" s="931" t="s">
        <v>1151</v>
      </c>
      <c r="F1623" s="931">
        <v>2</v>
      </c>
      <c r="G1623" s="931" t="s">
        <v>21</v>
      </c>
      <c r="H1623" s="932">
        <v>108453.36</v>
      </c>
      <c r="I1623" s="932">
        <v>189793.38</v>
      </c>
      <c r="J1623" s="932">
        <v>141538.74</v>
      </c>
      <c r="K1623" s="932">
        <v>247692.79</v>
      </c>
      <c r="L1623" s="932">
        <v>171451.59</v>
      </c>
      <c r="M1623" s="932">
        <v>300040.28999999998</v>
      </c>
      <c r="N1623" s="932">
        <v>209121.82</v>
      </c>
      <c r="O1623" s="932">
        <v>365963.19</v>
      </c>
      <c r="P1623" s="932">
        <v>247983.08</v>
      </c>
      <c r="Q1623" s="932">
        <v>433970.4</v>
      </c>
      <c r="R1623" s="932">
        <v>272719.99</v>
      </c>
      <c r="S1623" s="932">
        <v>477259.99</v>
      </c>
      <c r="T1623" s="932">
        <v>295825.53999999998</v>
      </c>
      <c r="U1623" s="932">
        <v>517694.69</v>
      </c>
    </row>
    <row r="1624" spans="1:21" ht="14.4">
      <c r="A1624" s="931">
        <v>9</v>
      </c>
      <c r="B1624" s="931" t="s">
        <v>405</v>
      </c>
      <c r="C1624" s="931" t="s">
        <v>411</v>
      </c>
      <c r="D1624" s="931" t="s">
        <v>1145</v>
      </c>
      <c r="E1624" s="931" t="s">
        <v>1151</v>
      </c>
      <c r="F1624" s="931">
        <v>3</v>
      </c>
      <c r="G1624" s="931" t="s">
        <v>46</v>
      </c>
      <c r="H1624" s="932">
        <v>95503.15</v>
      </c>
      <c r="I1624" s="932">
        <v>167130.5</v>
      </c>
      <c r="J1624" s="932">
        <v>130471.09</v>
      </c>
      <c r="K1624" s="932">
        <v>228324.4</v>
      </c>
      <c r="L1624" s="932">
        <v>165195.92000000001</v>
      </c>
      <c r="M1624" s="932">
        <v>289092.86</v>
      </c>
      <c r="N1624" s="932">
        <v>217717.96</v>
      </c>
      <c r="O1624" s="932">
        <v>381006.43</v>
      </c>
      <c r="P1624" s="932">
        <v>269903.39</v>
      </c>
      <c r="Q1624" s="932">
        <v>472330.94</v>
      </c>
      <c r="R1624" s="932">
        <v>304195</v>
      </c>
      <c r="S1624" s="932">
        <v>532341.25</v>
      </c>
      <c r="T1624" s="932">
        <v>338087.66</v>
      </c>
      <c r="U1624" s="932">
        <v>591653.41</v>
      </c>
    </row>
    <row r="1625" spans="1:21" ht="14.4">
      <c r="A1625" s="931">
        <v>9</v>
      </c>
      <c r="B1625" s="931" t="s">
        <v>405</v>
      </c>
      <c r="C1625" s="931" t="s">
        <v>411</v>
      </c>
      <c r="D1625" s="931" t="s">
        <v>1145</v>
      </c>
      <c r="E1625" s="931" t="s">
        <v>1151</v>
      </c>
      <c r="F1625" s="931">
        <v>4</v>
      </c>
      <c r="G1625" s="931" t="s">
        <v>23</v>
      </c>
      <c r="H1625" s="932">
        <v>107217.34</v>
      </c>
      <c r="I1625" s="932">
        <v>171547.75</v>
      </c>
      <c r="J1625" s="932">
        <v>150104.28</v>
      </c>
      <c r="K1625" s="932">
        <v>240166.85</v>
      </c>
      <c r="L1625" s="932">
        <v>192991.22</v>
      </c>
      <c r="M1625" s="932">
        <v>308785.95</v>
      </c>
      <c r="N1625" s="932">
        <v>257321.62</v>
      </c>
      <c r="O1625" s="932">
        <v>411714.6</v>
      </c>
      <c r="P1625" s="932">
        <v>321652.03000000003</v>
      </c>
      <c r="Q1625" s="932">
        <v>514643.25</v>
      </c>
      <c r="R1625" s="932">
        <v>364538.97</v>
      </c>
      <c r="S1625" s="932">
        <v>583262.36</v>
      </c>
      <c r="T1625" s="932">
        <v>407425.9</v>
      </c>
      <c r="U1625" s="932">
        <v>651881.46</v>
      </c>
    </row>
    <row r="1626" spans="1:21" ht="14.4">
      <c r="A1626" s="931">
        <v>9</v>
      </c>
      <c r="B1626" s="931" t="s">
        <v>405</v>
      </c>
      <c r="C1626" s="931" t="s">
        <v>411</v>
      </c>
      <c r="D1626" s="931" t="s">
        <v>1145</v>
      </c>
      <c r="E1626" s="931" t="s">
        <v>423</v>
      </c>
      <c r="F1626" s="931">
        <v>1</v>
      </c>
      <c r="G1626" s="931" t="s">
        <v>171</v>
      </c>
      <c r="H1626" s="932">
        <v>112369.47</v>
      </c>
      <c r="I1626" s="932">
        <v>196646.56</v>
      </c>
      <c r="J1626" s="932">
        <v>145421.22</v>
      </c>
      <c r="K1626" s="932">
        <v>254487.14</v>
      </c>
      <c r="L1626" s="932">
        <v>174031.64</v>
      </c>
      <c r="M1626" s="932">
        <v>304555.37</v>
      </c>
      <c r="N1626" s="932">
        <v>207529.27</v>
      </c>
      <c r="O1626" s="932">
        <v>363176.22</v>
      </c>
      <c r="P1626" s="932">
        <v>244583.07</v>
      </c>
      <c r="Q1626" s="932">
        <v>428020.38</v>
      </c>
      <c r="R1626" s="932">
        <v>268107.53999999998</v>
      </c>
      <c r="S1626" s="932">
        <v>469188.2</v>
      </c>
      <c r="T1626" s="932">
        <v>290177.34999999998</v>
      </c>
      <c r="U1626" s="932">
        <v>507810.36</v>
      </c>
    </row>
    <row r="1627" spans="1:21" ht="14.4">
      <c r="A1627" s="931">
        <v>9</v>
      </c>
      <c r="B1627" s="931" t="s">
        <v>405</v>
      </c>
      <c r="C1627" s="931" t="s">
        <v>411</v>
      </c>
      <c r="D1627" s="931" t="s">
        <v>1145</v>
      </c>
      <c r="E1627" s="931" t="s">
        <v>423</v>
      </c>
      <c r="F1627" s="931">
        <v>2</v>
      </c>
      <c r="G1627" s="931" t="s">
        <v>21</v>
      </c>
      <c r="H1627" s="932">
        <v>96494.79</v>
      </c>
      <c r="I1627" s="932">
        <v>168865.88</v>
      </c>
      <c r="J1627" s="932">
        <v>126066.04</v>
      </c>
      <c r="K1627" s="932">
        <v>220615.57</v>
      </c>
      <c r="L1627" s="932">
        <v>152835.59</v>
      </c>
      <c r="M1627" s="932">
        <v>267462.28999999998</v>
      </c>
      <c r="N1627" s="932">
        <v>186649.68</v>
      </c>
      <c r="O1627" s="932">
        <v>326636.94</v>
      </c>
      <c r="P1627" s="932">
        <v>221471.92</v>
      </c>
      <c r="Q1627" s="932">
        <v>387575.85</v>
      </c>
      <c r="R1627" s="932">
        <v>243639.96</v>
      </c>
      <c r="S1627" s="932">
        <v>426369.92</v>
      </c>
      <c r="T1627" s="932">
        <v>264383.43</v>
      </c>
      <c r="U1627" s="932">
        <v>462671.01</v>
      </c>
    </row>
    <row r="1628" spans="1:21" ht="14.4">
      <c r="A1628" s="931">
        <v>9</v>
      </c>
      <c r="B1628" s="931" t="s">
        <v>405</v>
      </c>
      <c r="C1628" s="931" t="s">
        <v>411</v>
      </c>
      <c r="D1628" s="931" t="s">
        <v>1145</v>
      </c>
      <c r="E1628" s="931" t="s">
        <v>423</v>
      </c>
      <c r="F1628" s="931">
        <v>3</v>
      </c>
      <c r="G1628" s="931" t="s">
        <v>46</v>
      </c>
      <c r="H1628" s="932">
        <v>84607.35</v>
      </c>
      <c r="I1628" s="932">
        <v>148062.85999999999</v>
      </c>
      <c r="J1628" s="932">
        <v>115476.58</v>
      </c>
      <c r="K1628" s="932">
        <v>202084.01</v>
      </c>
      <c r="L1628" s="932">
        <v>146122.22</v>
      </c>
      <c r="M1628" s="932">
        <v>255713.89</v>
      </c>
      <c r="N1628" s="932">
        <v>192490.57</v>
      </c>
      <c r="O1628" s="932">
        <v>336858.49</v>
      </c>
      <c r="P1628" s="932">
        <v>238549.33</v>
      </c>
      <c r="Q1628" s="932">
        <v>417461.33</v>
      </c>
      <c r="R1628" s="932">
        <v>268796.53000000003</v>
      </c>
      <c r="S1628" s="932">
        <v>470393.93</v>
      </c>
      <c r="T1628" s="932">
        <v>298676.82</v>
      </c>
      <c r="U1628" s="932">
        <v>522684.43</v>
      </c>
    </row>
    <row r="1629" spans="1:21" ht="14.4">
      <c r="A1629" s="931">
        <v>9</v>
      </c>
      <c r="B1629" s="931" t="s">
        <v>405</v>
      </c>
      <c r="C1629" s="931" t="s">
        <v>411</v>
      </c>
      <c r="D1629" s="931" t="s">
        <v>1145</v>
      </c>
      <c r="E1629" s="931" t="s">
        <v>423</v>
      </c>
      <c r="F1629" s="931">
        <v>4</v>
      </c>
      <c r="G1629" s="931" t="s">
        <v>23</v>
      </c>
      <c r="H1629" s="932">
        <v>95811.58</v>
      </c>
      <c r="I1629" s="932">
        <v>153298.53</v>
      </c>
      <c r="J1629" s="932">
        <v>134136.21</v>
      </c>
      <c r="K1629" s="932">
        <v>214617.95</v>
      </c>
      <c r="L1629" s="932">
        <v>172460.85</v>
      </c>
      <c r="M1629" s="932">
        <v>275937.36</v>
      </c>
      <c r="N1629" s="932">
        <v>229947.8</v>
      </c>
      <c r="O1629" s="932">
        <v>367916.48</v>
      </c>
      <c r="P1629" s="932">
        <v>287434.74</v>
      </c>
      <c r="Q1629" s="932">
        <v>459895.6</v>
      </c>
      <c r="R1629" s="932">
        <v>325759.38</v>
      </c>
      <c r="S1629" s="932">
        <v>521215.01</v>
      </c>
      <c r="T1629" s="932">
        <v>364084.01</v>
      </c>
      <c r="U1629" s="932">
        <v>582534.42000000004</v>
      </c>
    </row>
    <row r="1630" spans="1:21" ht="14.4">
      <c r="A1630" s="931">
        <v>9</v>
      </c>
      <c r="B1630" s="931" t="s">
        <v>405</v>
      </c>
      <c r="C1630" s="931" t="s">
        <v>411</v>
      </c>
      <c r="D1630" s="931" t="s">
        <v>1145</v>
      </c>
      <c r="E1630" s="931" t="s">
        <v>424</v>
      </c>
      <c r="F1630" s="931">
        <v>1</v>
      </c>
      <c r="G1630" s="931" t="s">
        <v>171</v>
      </c>
      <c r="H1630" s="932">
        <v>117818.54</v>
      </c>
      <c r="I1630" s="932">
        <v>206182.44</v>
      </c>
      <c r="J1630" s="932">
        <v>152307.95000000001</v>
      </c>
      <c r="K1630" s="932">
        <v>266538.90999999997</v>
      </c>
      <c r="L1630" s="932">
        <v>182161.42</v>
      </c>
      <c r="M1630" s="932">
        <v>318782.49</v>
      </c>
      <c r="N1630" s="932">
        <v>217052.94</v>
      </c>
      <c r="O1630" s="932">
        <v>379842.64</v>
      </c>
      <c r="P1630" s="932">
        <v>255646.9</v>
      </c>
      <c r="Q1630" s="932">
        <v>447382.08</v>
      </c>
      <c r="R1630" s="932">
        <v>280148.14</v>
      </c>
      <c r="S1630" s="932">
        <v>490259.25</v>
      </c>
      <c r="T1630" s="932">
        <v>303067.63</v>
      </c>
      <c r="U1630" s="932">
        <v>530368.36</v>
      </c>
    </row>
    <row r="1631" spans="1:21" ht="14.4">
      <c r="A1631" s="931">
        <v>9</v>
      </c>
      <c r="B1631" s="931" t="s">
        <v>405</v>
      </c>
      <c r="C1631" s="931" t="s">
        <v>411</v>
      </c>
      <c r="D1631" s="931" t="s">
        <v>1145</v>
      </c>
      <c r="E1631" s="931" t="s">
        <v>424</v>
      </c>
      <c r="F1631" s="931">
        <v>2</v>
      </c>
      <c r="G1631" s="931" t="s">
        <v>21</v>
      </c>
      <c r="H1631" s="932">
        <v>101943.86</v>
      </c>
      <c r="I1631" s="932">
        <v>178401.75</v>
      </c>
      <c r="J1631" s="932">
        <v>132952.76999999999</v>
      </c>
      <c r="K1631" s="932">
        <v>232667.35</v>
      </c>
      <c r="L1631" s="932">
        <v>160965.38</v>
      </c>
      <c r="M1631" s="932">
        <v>281689.40999999997</v>
      </c>
      <c r="N1631" s="932">
        <v>196173.35</v>
      </c>
      <c r="O1631" s="932">
        <v>343303.36</v>
      </c>
      <c r="P1631" s="932">
        <v>232535.74</v>
      </c>
      <c r="Q1631" s="932">
        <v>406937.55</v>
      </c>
      <c r="R1631" s="932">
        <v>255680.56</v>
      </c>
      <c r="S1631" s="932">
        <v>447440.98</v>
      </c>
      <c r="T1631" s="932">
        <v>277273.71999999997</v>
      </c>
      <c r="U1631" s="932">
        <v>485229.01</v>
      </c>
    </row>
    <row r="1632" spans="1:21" ht="14.4">
      <c r="A1632" s="931">
        <v>9</v>
      </c>
      <c r="B1632" s="931" t="s">
        <v>405</v>
      </c>
      <c r="C1632" s="931" t="s">
        <v>411</v>
      </c>
      <c r="D1632" s="931" t="s">
        <v>1145</v>
      </c>
      <c r="E1632" s="931" t="s">
        <v>424</v>
      </c>
      <c r="F1632" s="931">
        <v>3</v>
      </c>
      <c r="G1632" s="931" t="s">
        <v>46</v>
      </c>
      <c r="H1632" s="932">
        <v>90017.9</v>
      </c>
      <c r="I1632" s="932">
        <v>157531.32999999999</v>
      </c>
      <c r="J1632" s="932">
        <v>123051.36</v>
      </c>
      <c r="K1632" s="932">
        <v>215339.88</v>
      </c>
      <c r="L1632" s="932">
        <v>155861.23000000001</v>
      </c>
      <c r="M1632" s="932">
        <v>272757.14</v>
      </c>
      <c r="N1632" s="932">
        <v>205475.9</v>
      </c>
      <c r="O1632" s="932">
        <v>359582.83</v>
      </c>
      <c r="P1632" s="932">
        <v>254781</v>
      </c>
      <c r="Q1632" s="932">
        <v>445866.75</v>
      </c>
      <c r="R1632" s="932">
        <v>287192.42</v>
      </c>
      <c r="S1632" s="932">
        <v>502586.74</v>
      </c>
      <c r="T1632" s="932">
        <v>319236.94</v>
      </c>
      <c r="U1632" s="932">
        <v>558664.64</v>
      </c>
    </row>
    <row r="1633" spans="1:21" ht="14.4">
      <c r="A1633" s="931">
        <v>9</v>
      </c>
      <c r="B1633" s="931" t="s">
        <v>405</v>
      </c>
      <c r="C1633" s="931" t="s">
        <v>411</v>
      </c>
      <c r="D1633" s="931" t="s">
        <v>1145</v>
      </c>
      <c r="E1633" s="931" t="s">
        <v>424</v>
      </c>
      <c r="F1633" s="931">
        <v>4</v>
      </c>
      <c r="G1633" s="931" t="s">
        <v>23</v>
      </c>
      <c r="H1633" s="932">
        <v>100500.33</v>
      </c>
      <c r="I1633" s="932">
        <v>160800.53</v>
      </c>
      <c r="J1633" s="932">
        <v>140700.46</v>
      </c>
      <c r="K1633" s="932">
        <v>225120.75</v>
      </c>
      <c r="L1633" s="932">
        <v>180900.6</v>
      </c>
      <c r="M1633" s="932">
        <v>289440.96000000002</v>
      </c>
      <c r="N1633" s="932">
        <v>241200.8</v>
      </c>
      <c r="O1633" s="932">
        <v>385921.28000000003</v>
      </c>
      <c r="P1633" s="932">
        <v>301501</v>
      </c>
      <c r="Q1633" s="932">
        <v>482401.6</v>
      </c>
      <c r="R1633" s="932">
        <v>341701.13</v>
      </c>
      <c r="S1633" s="932">
        <v>546721.81000000006</v>
      </c>
      <c r="T1633" s="932">
        <v>381901.26</v>
      </c>
      <c r="U1633" s="932">
        <v>611042.03</v>
      </c>
    </row>
    <row r="1634" spans="1:21" ht="14.4">
      <c r="A1634" s="931">
        <v>9</v>
      </c>
      <c r="B1634" s="931" t="s">
        <v>405</v>
      </c>
      <c r="C1634" s="931" t="s">
        <v>411</v>
      </c>
      <c r="D1634" s="931" t="s">
        <v>1145</v>
      </c>
      <c r="E1634" s="931" t="s">
        <v>425</v>
      </c>
      <c r="F1634" s="931">
        <v>1</v>
      </c>
      <c r="G1634" s="931" t="s">
        <v>171</v>
      </c>
      <c r="H1634" s="932">
        <v>118857.08</v>
      </c>
      <c r="I1634" s="932">
        <v>207999.9</v>
      </c>
      <c r="J1634" s="932">
        <v>153593.48000000001</v>
      </c>
      <c r="K1634" s="932">
        <v>268788.59000000003</v>
      </c>
      <c r="L1634" s="932">
        <v>183660.25</v>
      </c>
      <c r="M1634" s="932">
        <v>321405.44</v>
      </c>
      <c r="N1634" s="932">
        <v>218779.7</v>
      </c>
      <c r="O1634" s="932">
        <v>382864.48</v>
      </c>
      <c r="P1634" s="932">
        <v>257625.2</v>
      </c>
      <c r="Q1634" s="932">
        <v>450844.1</v>
      </c>
      <c r="R1634" s="932">
        <v>282285.77</v>
      </c>
      <c r="S1634" s="932">
        <v>494000.1</v>
      </c>
      <c r="T1634" s="932">
        <v>305331.11</v>
      </c>
      <c r="U1634" s="932">
        <v>534329.43999999994</v>
      </c>
    </row>
    <row r="1635" spans="1:21" ht="14.4">
      <c r="A1635" s="931">
        <v>9</v>
      </c>
      <c r="B1635" s="931" t="s">
        <v>405</v>
      </c>
      <c r="C1635" s="931" t="s">
        <v>411</v>
      </c>
      <c r="D1635" s="931" t="s">
        <v>1145</v>
      </c>
      <c r="E1635" s="931" t="s">
        <v>425</v>
      </c>
      <c r="F1635" s="931">
        <v>2</v>
      </c>
      <c r="G1635" s="931" t="s">
        <v>21</v>
      </c>
      <c r="H1635" s="932">
        <v>103108.4</v>
      </c>
      <c r="I1635" s="932">
        <v>180439.69</v>
      </c>
      <c r="J1635" s="932">
        <v>134391.91</v>
      </c>
      <c r="K1635" s="932">
        <v>235185.85</v>
      </c>
      <c r="L1635" s="932">
        <v>162632.42000000001</v>
      </c>
      <c r="M1635" s="932">
        <v>284606.74</v>
      </c>
      <c r="N1635" s="932">
        <v>198065.83</v>
      </c>
      <c r="O1635" s="932">
        <v>346615.2</v>
      </c>
      <c r="P1635" s="932">
        <v>234697.47</v>
      </c>
      <c r="Q1635" s="932">
        <v>410720.56</v>
      </c>
      <c r="R1635" s="932">
        <v>258012.37</v>
      </c>
      <c r="S1635" s="932">
        <v>451521.65</v>
      </c>
      <c r="T1635" s="932">
        <v>279741.90999999997</v>
      </c>
      <c r="U1635" s="932">
        <v>489548.34</v>
      </c>
    </row>
    <row r="1636" spans="1:21" ht="14.4">
      <c r="A1636" s="931">
        <v>9</v>
      </c>
      <c r="B1636" s="931" t="s">
        <v>405</v>
      </c>
      <c r="C1636" s="931" t="s">
        <v>411</v>
      </c>
      <c r="D1636" s="931" t="s">
        <v>1145</v>
      </c>
      <c r="E1636" s="931" t="s">
        <v>425</v>
      </c>
      <c r="F1636" s="931">
        <v>3</v>
      </c>
      <c r="G1636" s="931" t="s">
        <v>46</v>
      </c>
      <c r="H1636" s="932">
        <v>91263.14</v>
      </c>
      <c r="I1636" s="932">
        <v>159710.5</v>
      </c>
      <c r="J1636" s="932">
        <v>124818.29</v>
      </c>
      <c r="K1636" s="932">
        <v>218432.01</v>
      </c>
      <c r="L1636" s="932">
        <v>158151.63</v>
      </c>
      <c r="M1636" s="932">
        <v>276765.34999999998</v>
      </c>
      <c r="N1636" s="932">
        <v>208548.34</v>
      </c>
      <c r="O1636" s="932">
        <v>364959.6</v>
      </c>
      <c r="P1636" s="932">
        <v>258637.93</v>
      </c>
      <c r="Q1636" s="932">
        <v>452616.37</v>
      </c>
      <c r="R1636" s="932">
        <v>291575.98</v>
      </c>
      <c r="S1636" s="932">
        <v>510257.97</v>
      </c>
      <c r="T1636" s="932">
        <v>324150.03999999998</v>
      </c>
      <c r="U1636" s="932">
        <v>567262.56999999995</v>
      </c>
    </row>
    <row r="1637" spans="1:21" ht="14.4">
      <c r="A1637" s="931">
        <v>9</v>
      </c>
      <c r="B1637" s="931" t="s">
        <v>405</v>
      </c>
      <c r="C1637" s="931" t="s">
        <v>411</v>
      </c>
      <c r="D1637" s="931" t="s">
        <v>1145</v>
      </c>
      <c r="E1637" s="931" t="s">
        <v>425</v>
      </c>
      <c r="F1637" s="931">
        <v>4</v>
      </c>
      <c r="G1637" s="931" t="s">
        <v>23</v>
      </c>
      <c r="H1637" s="932">
        <v>101400.94</v>
      </c>
      <c r="I1637" s="932">
        <v>162241.51</v>
      </c>
      <c r="J1637" s="932">
        <v>141961.32</v>
      </c>
      <c r="K1637" s="932">
        <v>227138.12</v>
      </c>
      <c r="L1637" s="932">
        <v>182521.7</v>
      </c>
      <c r="M1637" s="932">
        <v>292034.71999999997</v>
      </c>
      <c r="N1637" s="932">
        <v>243362.26</v>
      </c>
      <c r="O1637" s="932">
        <v>389379.63</v>
      </c>
      <c r="P1637" s="932">
        <v>304202.83</v>
      </c>
      <c r="Q1637" s="932">
        <v>486724.54</v>
      </c>
      <c r="R1637" s="932">
        <v>344763.21</v>
      </c>
      <c r="S1637" s="932">
        <v>551621.14</v>
      </c>
      <c r="T1637" s="932">
        <v>385323.59</v>
      </c>
      <c r="U1637" s="932">
        <v>616517.75</v>
      </c>
    </row>
    <row r="1638" spans="1:21" ht="14.4">
      <c r="A1638" s="931">
        <v>9</v>
      </c>
      <c r="B1638" s="931" t="s">
        <v>405</v>
      </c>
      <c r="C1638" s="931" t="s">
        <v>411</v>
      </c>
      <c r="D1638" s="931" t="s">
        <v>1145</v>
      </c>
      <c r="E1638" s="931" t="s">
        <v>1152</v>
      </c>
      <c r="F1638" s="931">
        <v>1</v>
      </c>
      <c r="G1638" s="931" t="s">
        <v>171</v>
      </c>
      <c r="H1638" s="932">
        <v>114046.82</v>
      </c>
      <c r="I1638" s="932">
        <v>199581.93</v>
      </c>
      <c r="J1638" s="932">
        <v>147433.03</v>
      </c>
      <c r="K1638" s="932">
        <v>258007.81</v>
      </c>
      <c r="L1638" s="932">
        <v>176331.6</v>
      </c>
      <c r="M1638" s="932">
        <v>308580.3</v>
      </c>
      <c r="N1638" s="932">
        <v>210107.4</v>
      </c>
      <c r="O1638" s="932">
        <v>367687.96</v>
      </c>
      <c r="P1638" s="932">
        <v>247467.27</v>
      </c>
      <c r="Q1638" s="932">
        <v>433067.73</v>
      </c>
      <c r="R1638" s="932">
        <v>271185.06</v>
      </c>
      <c r="S1638" s="932">
        <v>474573.86</v>
      </c>
      <c r="T1638" s="932">
        <v>293372.05</v>
      </c>
      <c r="U1638" s="932">
        <v>513401.08</v>
      </c>
    </row>
    <row r="1639" spans="1:21" ht="14.4">
      <c r="A1639" s="931">
        <v>9</v>
      </c>
      <c r="B1639" s="931" t="s">
        <v>405</v>
      </c>
      <c r="C1639" s="931" t="s">
        <v>411</v>
      </c>
      <c r="D1639" s="931" t="s">
        <v>1145</v>
      </c>
      <c r="E1639" s="931" t="s">
        <v>1152</v>
      </c>
      <c r="F1639" s="931">
        <v>2</v>
      </c>
      <c r="G1639" s="931" t="s">
        <v>21</v>
      </c>
      <c r="H1639" s="932">
        <v>98676.1</v>
      </c>
      <c r="I1639" s="932">
        <v>172683.17</v>
      </c>
      <c r="J1639" s="932">
        <v>128692.3</v>
      </c>
      <c r="K1639" s="932">
        <v>225211.53</v>
      </c>
      <c r="L1639" s="932">
        <v>155808.44</v>
      </c>
      <c r="M1639" s="932">
        <v>272664.78000000003</v>
      </c>
      <c r="N1639" s="932">
        <v>189890.66</v>
      </c>
      <c r="O1639" s="932">
        <v>332308.65999999997</v>
      </c>
      <c r="P1639" s="932">
        <v>225089.8</v>
      </c>
      <c r="Q1639" s="932">
        <v>393907.16</v>
      </c>
      <c r="R1639" s="932">
        <v>247494.23</v>
      </c>
      <c r="S1639" s="932">
        <v>433114.9</v>
      </c>
      <c r="T1639" s="932">
        <v>268396.99</v>
      </c>
      <c r="U1639" s="932">
        <v>469694.71999999997</v>
      </c>
    </row>
    <row r="1640" spans="1:21" ht="14.4">
      <c r="A1640" s="931">
        <v>9</v>
      </c>
      <c r="B1640" s="931" t="s">
        <v>405</v>
      </c>
      <c r="C1640" s="931" t="s">
        <v>411</v>
      </c>
      <c r="D1640" s="931" t="s">
        <v>1145</v>
      </c>
      <c r="E1640" s="931" t="s">
        <v>1152</v>
      </c>
      <c r="F1640" s="931">
        <v>3</v>
      </c>
      <c r="G1640" s="931" t="s">
        <v>46</v>
      </c>
      <c r="H1640" s="932">
        <v>87128.97</v>
      </c>
      <c r="I1640" s="932">
        <v>152475.69</v>
      </c>
      <c r="J1640" s="932">
        <v>119101.25</v>
      </c>
      <c r="K1640" s="932">
        <v>208427.18</v>
      </c>
      <c r="L1640" s="932">
        <v>150857.04</v>
      </c>
      <c r="M1640" s="932">
        <v>263999.82</v>
      </c>
      <c r="N1640" s="932">
        <v>198877.91</v>
      </c>
      <c r="O1640" s="932">
        <v>348036.35</v>
      </c>
      <c r="P1640" s="932">
        <v>246599.03</v>
      </c>
      <c r="Q1640" s="932">
        <v>431548.31</v>
      </c>
      <c r="R1640" s="932">
        <v>277969.03000000003</v>
      </c>
      <c r="S1640" s="932">
        <v>486445.8</v>
      </c>
      <c r="T1640" s="932">
        <v>308983.77</v>
      </c>
      <c r="U1640" s="932">
        <v>540721.59</v>
      </c>
    </row>
    <row r="1641" spans="1:21" ht="14.4">
      <c r="A1641" s="931">
        <v>9</v>
      </c>
      <c r="B1641" s="931" t="s">
        <v>405</v>
      </c>
      <c r="C1641" s="931" t="s">
        <v>411</v>
      </c>
      <c r="D1641" s="931" t="s">
        <v>1145</v>
      </c>
      <c r="E1641" s="931" t="s">
        <v>1152</v>
      </c>
      <c r="F1641" s="931">
        <v>4</v>
      </c>
      <c r="G1641" s="931" t="s">
        <v>23</v>
      </c>
      <c r="H1641" s="932">
        <v>97282.78</v>
      </c>
      <c r="I1641" s="932">
        <v>155652.46</v>
      </c>
      <c r="J1641" s="932">
        <v>136195.9</v>
      </c>
      <c r="K1641" s="932">
        <v>217913.44</v>
      </c>
      <c r="L1641" s="932">
        <v>175109.01</v>
      </c>
      <c r="M1641" s="932">
        <v>280174.42</v>
      </c>
      <c r="N1641" s="932">
        <v>233478.68</v>
      </c>
      <c r="O1641" s="932">
        <v>373565.9</v>
      </c>
      <c r="P1641" s="932">
        <v>291848.34999999998</v>
      </c>
      <c r="Q1641" s="932">
        <v>466957.37</v>
      </c>
      <c r="R1641" s="932">
        <v>330761.46999999997</v>
      </c>
      <c r="S1641" s="932">
        <v>529218.36</v>
      </c>
      <c r="T1641" s="932">
        <v>369674.58</v>
      </c>
      <c r="U1641" s="932">
        <v>591479.34</v>
      </c>
    </row>
    <row r="1642" spans="1:21" ht="14.4">
      <c r="A1642" s="931">
        <v>9</v>
      </c>
      <c r="B1642" s="931" t="s">
        <v>405</v>
      </c>
      <c r="C1642" s="931" t="s">
        <v>411</v>
      </c>
      <c r="D1642" s="931" t="s">
        <v>1145</v>
      </c>
      <c r="E1642" s="931" t="s">
        <v>1153</v>
      </c>
      <c r="F1642" s="931">
        <v>1</v>
      </c>
      <c r="G1642" s="931" t="s">
        <v>171</v>
      </c>
      <c r="H1642" s="932">
        <v>113790.49</v>
      </c>
      <c r="I1642" s="932">
        <v>199133.35</v>
      </c>
      <c r="J1642" s="932">
        <v>146973.97</v>
      </c>
      <c r="K1642" s="932">
        <v>257204.44</v>
      </c>
      <c r="L1642" s="932">
        <v>175695.95</v>
      </c>
      <c r="M1642" s="932">
        <v>307467.90999999997</v>
      </c>
      <c r="N1642" s="932">
        <v>209217.56</v>
      </c>
      <c r="O1642" s="932">
        <v>366130.73</v>
      </c>
      <c r="P1642" s="932">
        <v>246294.94</v>
      </c>
      <c r="Q1642" s="932">
        <v>431016.15</v>
      </c>
      <c r="R1642" s="932">
        <v>269832.59000000003</v>
      </c>
      <c r="S1642" s="932">
        <v>472207.03</v>
      </c>
      <c r="T1642" s="932">
        <v>291799.13</v>
      </c>
      <c r="U1642" s="932">
        <v>510648.48</v>
      </c>
    </row>
    <row r="1643" spans="1:21" ht="14.4">
      <c r="A1643" s="931">
        <v>9</v>
      </c>
      <c r="B1643" s="931" t="s">
        <v>405</v>
      </c>
      <c r="C1643" s="931" t="s">
        <v>411</v>
      </c>
      <c r="D1643" s="931" t="s">
        <v>1145</v>
      </c>
      <c r="E1643" s="931" t="s">
        <v>1153</v>
      </c>
      <c r="F1643" s="931">
        <v>2</v>
      </c>
      <c r="G1643" s="931" t="s">
        <v>21</v>
      </c>
      <c r="H1643" s="932">
        <v>99049.72</v>
      </c>
      <c r="I1643" s="932">
        <v>173337</v>
      </c>
      <c r="J1643" s="932">
        <v>129001.3</v>
      </c>
      <c r="K1643" s="932">
        <v>225752.27</v>
      </c>
      <c r="L1643" s="932">
        <v>156013.9</v>
      </c>
      <c r="M1643" s="932">
        <v>273024.33</v>
      </c>
      <c r="N1643" s="932">
        <v>189829.37</v>
      </c>
      <c r="O1643" s="932">
        <v>332201.40000000002</v>
      </c>
      <c r="P1643" s="932">
        <v>224834.58</v>
      </c>
      <c r="Q1643" s="932">
        <v>393460.52</v>
      </c>
      <c r="R1643" s="932">
        <v>247112.69</v>
      </c>
      <c r="S1643" s="932">
        <v>432447.21</v>
      </c>
      <c r="T1643" s="932">
        <v>267847.64</v>
      </c>
      <c r="U1643" s="932">
        <v>468733.37</v>
      </c>
    </row>
    <row r="1644" spans="1:21" ht="14.4">
      <c r="A1644" s="931">
        <v>9</v>
      </c>
      <c r="B1644" s="931" t="s">
        <v>405</v>
      </c>
      <c r="C1644" s="931" t="s">
        <v>411</v>
      </c>
      <c r="D1644" s="931" t="s">
        <v>1145</v>
      </c>
      <c r="E1644" s="931" t="s">
        <v>1153</v>
      </c>
      <c r="F1644" s="931">
        <v>3</v>
      </c>
      <c r="G1644" s="931" t="s">
        <v>46</v>
      </c>
      <c r="H1644" s="932">
        <v>87944.6</v>
      </c>
      <c r="I1644" s="932">
        <v>153903.06</v>
      </c>
      <c r="J1644" s="932">
        <v>120361.15</v>
      </c>
      <c r="K1644" s="932">
        <v>210632.01</v>
      </c>
      <c r="L1644" s="932">
        <v>152570.07</v>
      </c>
      <c r="M1644" s="932">
        <v>266997.63</v>
      </c>
      <c r="N1644" s="932">
        <v>201254.78</v>
      </c>
      <c r="O1644" s="932">
        <v>352195.86</v>
      </c>
      <c r="P1644" s="932">
        <v>249652.01</v>
      </c>
      <c r="Q1644" s="932">
        <v>436891.02</v>
      </c>
      <c r="R1644" s="932">
        <v>281490.95</v>
      </c>
      <c r="S1644" s="932">
        <v>492609.17</v>
      </c>
      <c r="T1644" s="932">
        <v>312989.19</v>
      </c>
      <c r="U1644" s="932">
        <v>547731.07999999996</v>
      </c>
    </row>
    <row r="1645" spans="1:21" ht="14.4">
      <c r="A1645" s="931">
        <v>9</v>
      </c>
      <c r="B1645" s="931" t="s">
        <v>405</v>
      </c>
      <c r="C1645" s="931" t="s">
        <v>411</v>
      </c>
      <c r="D1645" s="931" t="s">
        <v>1145</v>
      </c>
      <c r="E1645" s="931" t="s">
        <v>1153</v>
      </c>
      <c r="F1645" s="931">
        <v>4</v>
      </c>
      <c r="G1645" s="931" t="s">
        <v>23</v>
      </c>
      <c r="H1645" s="932">
        <v>97097.09</v>
      </c>
      <c r="I1645" s="932">
        <v>155355.35</v>
      </c>
      <c r="J1645" s="932">
        <v>135935.93</v>
      </c>
      <c r="K1645" s="932">
        <v>217497.49</v>
      </c>
      <c r="L1645" s="932">
        <v>174774.77</v>
      </c>
      <c r="M1645" s="932">
        <v>279639.63</v>
      </c>
      <c r="N1645" s="932">
        <v>233033.02</v>
      </c>
      <c r="O1645" s="932">
        <v>372852.84</v>
      </c>
      <c r="P1645" s="932">
        <v>291291.28000000003</v>
      </c>
      <c r="Q1645" s="932">
        <v>466066.05</v>
      </c>
      <c r="R1645" s="932">
        <v>330130.12</v>
      </c>
      <c r="S1645" s="932">
        <v>528208.18999999994</v>
      </c>
      <c r="T1645" s="932">
        <v>368968.95</v>
      </c>
      <c r="U1645" s="932">
        <v>590350.32999999996</v>
      </c>
    </row>
    <row r="1646" spans="1:21" ht="14.4">
      <c r="A1646" s="931">
        <v>9</v>
      </c>
      <c r="B1646" s="931" t="s">
        <v>405</v>
      </c>
      <c r="C1646" s="931" t="s">
        <v>426</v>
      </c>
      <c r="D1646" s="931" t="s">
        <v>507</v>
      </c>
      <c r="E1646" s="931" t="s">
        <v>428</v>
      </c>
      <c r="F1646" s="931">
        <v>1</v>
      </c>
      <c r="G1646" s="931" t="s">
        <v>171</v>
      </c>
      <c r="H1646" s="932">
        <v>134986.54999999999</v>
      </c>
      <c r="I1646" s="932">
        <v>236226.46</v>
      </c>
      <c r="J1646" s="932">
        <v>175221.47</v>
      </c>
      <c r="K1646" s="932">
        <v>306637.57</v>
      </c>
      <c r="L1646" s="932">
        <v>210054.36</v>
      </c>
      <c r="M1646" s="932">
        <v>367595.13</v>
      </c>
      <c r="N1646" s="932">
        <v>251035.07</v>
      </c>
      <c r="O1646" s="932">
        <v>439311.38</v>
      </c>
      <c r="P1646" s="932">
        <v>296371.87</v>
      </c>
      <c r="Q1646" s="932">
        <v>518650.77</v>
      </c>
      <c r="R1646" s="932">
        <v>325158.3</v>
      </c>
      <c r="S1646" s="932">
        <v>569027.02</v>
      </c>
      <c r="T1646" s="932">
        <v>352379.06</v>
      </c>
      <c r="U1646" s="932">
        <v>616663.36</v>
      </c>
    </row>
    <row r="1647" spans="1:21" ht="14.4">
      <c r="A1647" s="931">
        <v>9</v>
      </c>
      <c r="B1647" s="931" t="s">
        <v>405</v>
      </c>
      <c r="C1647" s="931" t="s">
        <v>426</v>
      </c>
      <c r="D1647" s="931" t="s">
        <v>507</v>
      </c>
      <c r="E1647" s="931" t="s">
        <v>428</v>
      </c>
      <c r="F1647" s="931">
        <v>2</v>
      </c>
      <c r="G1647" s="931" t="s">
        <v>21</v>
      </c>
      <c r="H1647" s="932">
        <v>113442.34</v>
      </c>
      <c r="I1647" s="932">
        <v>198524.1</v>
      </c>
      <c r="J1647" s="932">
        <v>148953.72</v>
      </c>
      <c r="K1647" s="932">
        <v>260669.02</v>
      </c>
      <c r="L1647" s="932">
        <v>181288.29</v>
      </c>
      <c r="M1647" s="932">
        <v>317254.52</v>
      </c>
      <c r="N1647" s="932">
        <v>222698.49</v>
      </c>
      <c r="O1647" s="932">
        <v>389722.36</v>
      </c>
      <c r="P1647" s="932">
        <v>265006.73</v>
      </c>
      <c r="Q1647" s="932">
        <v>463761.77</v>
      </c>
      <c r="R1647" s="932">
        <v>291952.28999999998</v>
      </c>
      <c r="S1647" s="932">
        <v>510916.5</v>
      </c>
      <c r="T1647" s="932">
        <v>317373.03000000003</v>
      </c>
      <c r="U1647" s="932">
        <v>555402.81000000006</v>
      </c>
    </row>
    <row r="1648" spans="1:21" ht="14.4">
      <c r="A1648" s="931">
        <v>9</v>
      </c>
      <c r="B1648" s="931" t="s">
        <v>405</v>
      </c>
      <c r="C1648" s="931" t="s">
        <v>426</v>
      </c>
      <c r="D1648" s="931" t="s">
        <v>507</v>
      </c>
      <c r="E1648" s="931" t="s">
        <v>428</v>
      </c>
      <c r="F1648" s="931">
        <v>3</v>
      </c>
      <c r="G1648" s="931" t="s">
        <v>46</v>
      </c>
      <c r="H1648" s="932">
        <v>97433.18</v>
      </c>
      <c r="I1648" s="932">
        <v>170508.07</v>
      </c>
      <c r="J1648" s="932">
        <v>132370.71</v>
      </c>
      <c r="K1648" s="932">
        <v>231648.74</v>
      </c>
      <c r="L1648" s="932">
        <v>167004.79999999999</v>
      </c>
      <c r="M1648" s="932">
        <v>292258.40000000002</v>
      </c>
      <c r="N1648" s="932">
        <v>219498.62</v>
      </c>
      <c r="O1648" s="932">
        <v>384122.58</v>
      </c>
      <c r="P1648" s="932">
        <v>271572.28999999998</v>
      </c>
      <c r="Q1648" s="932">
        <v>475251.51</v>
      </c>
      <c r="R1648" s="932">
        <v>305665.64</v>
      </c>
      <c r="S1648" s="932">
        <v>534914.86</v>
      </c>
      <c r="T1648" s="932">
        <v>339261.03</v>
      </c>
      <c r="U1648" s="932">
        <v>593706.80000000005</v>
      </c>
    </row>
    <row r="1649" spans="1:21" ht="14.4">
      <c r="A1649" s="931">
        <v>9</v>
      </c>
      <c r="B1649" s="931" t="s">
        <v>405</v>
      </c>
      <c r="C1649" s="931" t="s">
        <v>426</v>
      </c>
      <c r="D1649" s="931" t="s">
        <v>507</v>
      </c>
      <c r="E1649" s="931" t="s">
        <v>428</v>
      </c>
      <c r="F1649" s="931">
        <v>4</v>
      </c>
      <c r="G1649" s="931" t="s">
        <v>23</v>
      </c>
      <c r="H1649" s="932">
        <v>114959.02</v>
      </c>
      <c r="I1649" s="932">
        <v>183934.44</v>
      </c>
      <c r="J1649" s="932">
        <v>160942.63</v>
      </c>
      <c r="K1649" s="932">
        <v>257508.21</v>
      </c>
      <c r="L1649" s="932">
        <v>206926.24</v>
      </c>
      <c r="M1649" s="932">
        <v>331081.98</v>
      </c>
      <c r="N1649" s="932">
        <v>275901.65000000002</v>
      </c>
      <c r="O1649" s="932">
        <v>441442.65</v>
      </c>
      <c r="P1649" s="932">
        <v>344877.06</v>
      </c>
      <c r="Q1649" s="932">
        <v>551803.31000000006</v>
      </c>
      <c r="R1649" s="932">
        <v>390860.67</v>
      </c>
      <c r="S1649" s="932">
        <v>625377.07999999996</v>
      </c>
      <c r="T1649" s="932">
        <v>436844.28</v>
      </c>
      <c r="U1649" s="932">
        <v>698950.86</v>
      </c>
    </row>
    <row r="1650" spans="1:21" ht="14.4">
      <c r="A1650" s="931">
        <v>9</v>
      </c>
      <c r="B1650" s="931" t="s">
        <v>405</v>
      </c>
      <c r="C1650" s="931" t="s">
        <v>429</v>
      </c>
      <c r="D1650" s="931" t="s">
        <v>508</v>
      </c>
      <c r="E1650" s="931" t="s">
        <v>1154</v>
      </c>
      <c r="F1650" s="931">
        <v>1</v>
      </c>
      <c r="G1650" s="931" t="s">
        <v>171</v>
      </c>
      <c r="H1650" s="932">
        <v>92919.86</v>
      </c>
      <c r="I1650" s="932">
        <v>162609.76</v>
      </c>
      <c r="J1650" s="932">
        <v>120353.74</v>
      </c>
      <c r="K1650" s="932">
        <v>210619.05</v>
      </c>
      <c r="L1650" s="932">
        <v>144102.07</v>
      </c>
      <c r="M1650" s="932">
        <v>252178.61</v>
      </c>
      <c r="N1650" s="932">
        <v>171945.4</v>
      </c>
      <c r="O1650" s="932">
        <v>300904.45</v>
      </c>
      <c r="P1650" s="932">
        <v>202745.71</v>
      </c>
      <c r="Q1650" s="932">
        <v>354804.98</v>
      </c>
      <c r="R1650" s="932">
        <v>222300.64</v>
      </c>
      <c r="S1650" s="932">
        <v>389026.11</v>
      </c>
      <c r="T1650" s="932">
        <v>240687.94</v>
      </c>
      <c r="U1650" s="932">
        <v>421203.9</v>
      </c>
    </row>
    <row r="1651" spans="1:21" ht="14.4">
      <c r="A1651" s="931">
        <v>9</v>
      </c>
      <c r="B1651" s="931" t="s">
        <v>405</v>
      </c>
      <c r="C1651" s="931" t="s">
        <v>429</v>
      </c>
      <c r="D1651" s="931" t="s">
        <v>508</v>
      </c>
      <c r="E1651" s="931" t="s">
        <v>1154</v>
      </c>
      <c r="F1651" s="931">
        <v>2</v>
      </c>
      <c r="G1651" s="931" t="s">
        <v>21</v>
      </c>
      <c r="H1651" s="932">
        <v>79313</v>
      </c>
      <c r="I1651" s="932">
        <v>138797.74</v>
      </c>
      <c r="J1651" s="932">
        <v>103763.58</v>
      </c>
      <c r="K1651" s="932">
        <v>181586.27</v>
      </c>
      <c r="L1651" s="932">
        <v>125934.02</v>
      </c>
      <c r="M1651" s="932">
        <v>220384.54</v>
      </c>
      <c r="N1651" s="932">
        <v>154048.60999999999</v>
      </c>
      <c r="O1651" s="932">
        <v>269585.07</v>
      </c>
      <c r="P1651" s="932">
        <v>182936.14</v>
      </c>
      <c r="Q1651" s="932">
        <v>320138.25</v>
      </c>
      <c r="R1651" s="932">
        <v>201328.42</v>
      </c>
      <c r="S1651" s="932">
        <v>352324.74</v>
      </c>
      <c r="T1651" s="932">
        <v>218578.87</v>
      </c>
      <c r="U1651" s="932">
        <v>382513.03</v>
      </c>
    </row>
    <row r="1652" spans="1:21" ht="14.4">
      <c r="A1652" s="931">
        <v>9</v>
      </c>
      <c r="B1652" s="931" t="s">
        <v>405</v>
      </c>
      <c r="C1652" s="931" t="s">
        <v>429</v>
      </c>
      <c r="D1652" s="931" t="s">
        <v>508</v>
      </c>
      <c r="E1652" s="931" t="s">
        <v>1154</v>
      </c>
      <c r="F1652" s="931">
        <v>3</v>
      </c>
      <c r="G1652" s="931" t="s">
        <v>46</v>
      </c>
      <c r="H1652" s="932">
        <v>69147.77</v>
      </c>
      <c r="I1652" s="932">
        <v>121008.6</v>
      </c>
      <c r="J1652" s="932">
        <v>94257.98</v>
      </c>
      <c r="K1652" s="932">
        <v>164951.47</v>
      </c>
      <c r="L1652" s="932">
        <v>119176.55</v>
      </c>
      <c r="M1652" s="932">
        <v>208558.97</v>
      </c>
      <c r="N1652" s="932">
        <v>156897.16</v>
      </c>
      <c r="O1652" s="932">
        <v>274570.03000000003</v>
      </c>
      <c r="P1652" s="932">
        <v>194352.41</v>
      </c>
      <c r="Q1652" s="932">
        <v>340116.72</v>
      </c>
      <c r="R1652" s="932">
        <v>218929.46</v>
      </c>
      <c r="S1652" s="932">
        <v>383126.55</v>
      </c>
      <c r="T1652" s="932">
        <v>243192.01</v>
      </c>
      <c r="U1652" s="932">
        <v>425586.01</v>
      </c>
    </row>
    <row r="1653" spans="1:21" ht="14.4">
      <c r="A1653" s="931">
        <v>9</v>
      </c>
      <c r="B1653" s="931" t="s">
        <v>405</v>
      </c>
      <c r="C1653" s="931" t="s">
        <v>429</v>
      </c>
      <c r="D1653" s="931" t="s">
        <v>508</v>
      </c>
      <c r="E1653" s="931" t="s">
        <v>1154</v>
      </c>
      <c r="F1653" s="931">
        <v>4</v>
      </c>
      <c r="G1653" s="931" t="s">
        <v>23</v>
      </c>
      <c r="H1653" s="932">
        <v>79201.36</v>
      </c>
      <c r="I1653" s="932">
        <v>126722.17</v>
      </c>
      <c r="J1653" s="932">
        <v>110881.9</v>
      </c>
      <c r="K1653" s="932">
        <v>177411.04</v>
      </c>
      <c r="L1653" s="932">
        <v>142562.44</v>
      </c>
      <c r="M1653" s="932">
        <v>228099.91</v>
      </c>
      <c r="N1653" s="932">
        <v>190083.26</v>
      </c>
      <c r="O1653" s="932">
        <v>304133.21000000002</v>
      </c>
      <c r="P1653" s="932">
        <v>237604.07</v>
      </c>
      <c r="Q1653" s="932">
        <v>380166.52</v>
      </c>
      <c r="R1653" s="932">
        <v>269284.61</v>
      </c>
      <c r="S1653" s="932">
        <v>430855.38</v>
      </c>
      <c r="T1653" s="932">
        <v>300965.15000000002</v>
      </c>
      <c r="U1653" s="932">
        <v>481544.25</v>
      </c>
    </row>
    <row r="1654" spans="1:21" ht="14.4">
      <c r="A1654" s="931">
        <v>9</v>
      </c>
      <c r="B1654" s="931" t="s">
        <v>405</v>
      </c>
      <c r="C1654" s="931" t="s">
        <v>429</v>
      </c>
      <c r="D1654" s="931" t="s">
        <v>508</v>
      </c>
      <c r="E1654" s="931" t="s">
        <v>1155</v>
      </c>
      <c r="F1654" s="931">
        <v>1</v>
      </c>
      <c r="G1654" s="931" t="s">
        <v>171</v>
      </c>
      <c r="H1654" s="932">
        <v>98273.32</v>
      </c>
      <c r="I1654" s="932">
        <v>171978.3</v>
      </c>
      <c r="J1654" s="932">
        <v>127173.67</v>
      </c>
      <c r="K1654" s="932">
        <v>222553.92</v>
      </c>
      <c r="L1654" s="932">
        <v>152190.48000000001</v>
      </c>
      <c r="M1654" s="932">
        <v>266333.33</v>
      </c>
      <c r="N1654" s="932">
        <v>181478.69</v>
      </c>
      <c r="O1654" s="932">
        <v>317587.7</v>
      </c>
      <c r="P1654" s="932">
        <v>213876.14</v>
      </c>
      <c r="Q1654" s="932">
        <v>374283.25</v>
      </c>
      <c r="R1654" s="932">
        <v>234444.38</v>
      </c>
      <c r="S1654" s="932">
        <v>410277.67</v>
      </c>
      <c r="T1654" s="932">
        <v>253738.65</v>
      </c>
      <c r="U1654" s="932">
        <v>444042.64</v>
      </c>
    </row>
    <row r="1655" spans="1:21" ht="14.4">
      <c r="A1655" s="931">
        <v>9</v>
      </c>
      <c r="B1655" s="931" t="s">
        <v>405</v>
      </c>
      <c r="C1655" s="931" t="s">
        <v>429</v>
      </c>
      <c r="D1655" s="931" t="s">
        <v>508</v>
      </c>
      <c r="E1655" s="931" t="s">
        <v>1155</v>
      </c>
      <c r="F1655" s="931">
        <v>2</v>
      </c>
      <c r="G1655" s="931" t="s">
        <v>21</v>
      </c>
      <c r="H1655" s="932">
        <v>84414.47</v>
      </c>
      <c r="I1655" s="932">
        <v>147725.32</v>
      </c>
      <c r="J1655" s="932">
        <v>110276.28</v>
      </c>
      <c r="K1655" s="932">
        <v>192983.5</v>
      </c>
      <c r="L1655" s="932">
        <v>133685.99</v>
      </c>
      <c r="M1655" s="932">
        <v>233950.48</v>
      </c>
      <c r="N1655" s="932">
        <v>163250.48000000001</v>
      </c>
      <c r="O1655" s="932">
        <v>285688.33</v>
      </c>
      <c r="P1655" s="932">
        <v>193699.73</v>
      </c>
      <c r="Q1655" s="932">
        <v>338974.53</v>
      </c>
      <c r="R1655" s="932">
        <v>213083.79</v>
      </c>
      <c r="S1655" s="932">
        <v>372896.64</v>
      </c>
      <c r="T1655" s="932">
        <v>231220.16</v>
      </c>
      <c r="U1655" s="932">
        <v>404635.27</v>
      </c>
    </row>
    <row r="1656" spans="1:21" ht="14.4">
      <c r="A1656" s="931">
        <v>9</v>
      </c>
      <c r="B1656" s="931" t="s">
        <v>405</v>
      </c>
      <c r="C1656" s="931" t="s">
        <v>429</v>
      </c>
      <c r="D1656" s="931" t="s">
        <v>508</v>
      </c>
      <c r="E1656" s="931" t="s">
        <v>1155</v>
      </c>
      <c r="F1656" s="931">
        <v>3</v>
      </c>
      <c r="G1656" s="931" t="s">
        <v>46</v>
      </c>
      <c r="H1656" s="932">
        <v>74035.320000000007</v>
      </c>
      <c r="I1656" s="932">
        <v>129561.81</v>
      </c>
      <c r="J1656" s="932">
        <v>101053.36</v>
      </c>
      <c r="K1656" s="932">
        <v>176843.38</v>
      </c>
      <c r="L1656" s="932">
        <v>127876.2</v>
      </c>
      <c r="M1656" s="932">
        <v>223783.35</v>
      </c>
      <c r="N1656" s="932">
        <v>168459.56</v>
      </c>
      <c r="O1656" s="932">
        <v>294804.21999999997</v>
      </c>
      <c r="P1656" s="932">
        <v>208772.65</v>
      </c>
      <c r="Q1656" s="932">
        <v>365352.13</v>
      </c>
      <c r="R1656" s="932">
        <v>235247.64</v>
      </c>
      <c r="S1656" s="932">
        <v>411683.37</v>
      </c>
      <c r="T1656" s="932">
        <v>261402.31</v>
      </c>
      <c r="U1656" s="932">
        <v>457454.04</v>
      </c>
    </row>
    <row r="1657" spans="1:21" ht="14.4">
      <c r="A1657" s="931">
        <v>9</v>
      </c>
      <c r="B1657" s="931" t="s">
        <v>405</v>
      </c>
      <c r="C1657" s="931" t="s">
        <v>429</v>
      </c>
      <c r="D1657" s="931" t="s">
        <v>508</v>
      </c>
      <c r="E1657" s="931" t="s">
        <v>1155</v>
      </c>
      <c r="F1657" s="931">
        <v>4</v>
      </c>
      <c r="G1657" s="931" t="s">
        <v>23</v>
      </c>
      <c r="H1657" s="932">
        <v>83793.88</v>
      </c>
      <c r="I1657" s="932">
        <v>134070.21</v>
      </c>
      <c r="J1657" s="932">
        <v>117311.44</v>
      </c>
      <c r="K1657" s="932">
        <v>187698.3</v>
      </c>
      <c r="L1657" s="932">
        <v>150828.99</v>
      </c>
      <c r="M1657" s="932">
        <v>241326.38</v>
      </c>
      <c r="N1657" s="932">
        <v>201105.32</v>
      </c>
      <c r="O1657" s="932">
        <v>321768.51</v>
      </c>
      <c r="P1657" s="932">
        <v>251381.65</v>
      </c>
      <c r="Q1657" s="932">
        <v>402210.64</v>
      </c>
      <c r="R1657" s="932">
        <v>284899.20000000001</v>
      </c>
      <c r="S1657" s="932">
        <v>455838.73</v>
      </c>
      <c r="T1657" s="932">
        <v>318416.75</v>
      </c>
      <c r="U1657" s="932">
        <v>509466.81</v>
      </c>
    </row>
    <row r="1658" spans="1:21" ht="14.4">
      <c r="A1658" s="931">
        <v>9</v>
      </c>
      <c r="B1658" s="931" t="s">
        <v>405</v>
      </c>
      <c r="C1658" s="931" t="s">
        <v>429</v>
      </c>
      <c r="D1658" s="931" t="s">
        <v>508</v>
      </c>
      <c r="E1658" s="931" t="s">
        <v>430</v>
      </c>
      <c r="F1658" s="931">
        <v>1</v>
      </c>
      <c r="G1658" s="931" t="s">
        <v>171</v>
      </c>
      <c r="H1658" s="932">
        <v>101102.1</v>
      </c>
      <c r="I1658" s="932">
        <v>176928.68</v>
      </c>
      <c r="J1658" s="932">
        <v>130829.85</v>
      </c>
      <c r="K1658" s="932">
        <v>228952.25</v>
      </c>
      <c r="L1658" s="932">
        <v>156562.84</v>
      </c>
      <c r="M1658" s="932">
        <v>273984.98</v>
      </c>
      <c r="N1658" s="932">
        <v>186687.84</v>
      </c>
      <c r="O1658" s="932">
        <v>326703.71999999997</v>
      </c>
      <c r="P1658" s="932">
        <v>220010.86</v>
      </c>
      <c r="Q1658" s="932">
        <v>385019.01</v>
      </c>
      <c r="R1658" s="932">
        <v>241166.7</v>
      </c>
      <c r="S1658" s="932">
        <v>422041.72</v>
      </c>
      <c r="T1658" s="932">
        <v>261010.34</v>
      </c>
      <c r="U1658" s="932">
        <v>456768.1</v>
      </c>
    </row>
    <row r="1659" spans="1:21" ht="14.4">
      <c r="A1659" s="931">
        <v>9</v>
      </c>
      <c r="B1659" s="931" t="s">
        <v>405</v>
      </c>
      <c r="C1659" s="931" t="s">
        <v>429</v>
      </c>
      <c r="D1659" s="931" t="s">
        <v>508</v>
      </c>
      <c r="E1659" s="931" t="s">
        <v>430</v>
      </c>
      <c r="F1659" s="931">
        <v>2</v>
      </c>
      <c r="G1659" s="931" t="s">
        <v>21</v>
      </c>
      <c r="H1659" s="932">
        <v>86865.29</v>
      </c>
      <c r="I1659" s="932">
        <v>152014.26</v>
      </c>
      <c r="J1659" s="932">
        <v>113471.64</v>
      </c>
      <c r="K1659" s="932">
        <v>198575.35999999999</v>
      </c>
      <c r="L1659" s="932">
        <v>137553.69</v>
      </c>
      <c r="M1659" s="932">
        <v>240718.96</v>
      </c>
      <c r="N1659" s="932">
        <v>167962.49</v>
      </c>
      <c r="O1659" s="932">
        <v>293934.36</v>
      </c>
      <c r="P1659" s="932">
        <v>199284.19</v>
      </c>
      <c r="Q1659" s="932">
        <v>348747.33</v>
      </c>
      <c r="R1659" s="932">
        <v>219223.54</v>
      </c>
      <c r="S1659" s="932">
        <v>383641.2</v>
      </c>
      <c r="T1659" s="932">
        <v>237877.71</v>
      </c>
      <c r="U1659" s="932">
        <v>416285.99</v>
      </c>
    </row>
    <row r="1660" spans="1:21" ht="14.4">
      <c r="A1660" s="931">
        <v>9</v>
      </c>
      <c r="B1660" s="931" t="s">
        <v>405</v>
      </c>
      <c r="C1660" s="931" t="s">
        <v>429</v>
      </c>
      <c r="D1660" s="931" t="s">
        <v>508</v>
      </c>
      <c r="E1660" s="931" t="s">
        <v>430</v>
      </c>
      <c r="F1660" s="931">
        <v>3</v>
      </c>
      <c r="G1660" s="931" t="s">
        <v>46</v>
      </c>
      <c r="H1660" s="932">
        <v>76202.03</v>
      </c>
      <c r="I1660" s="932">
        <v>133353.54999999999</v>
      </c>
      <c r="J1660" s="932">
        <v>104015.94</v>
      </c>
      <c r="K1660" s="932">
        <v>182027.89</v>
      </c>
      <c r="L1660" s="932">
        <v>131629.34</v>
      </c>
      <c r="M1660" s="932">
        <v>230351.34</v>
      </c>
      <c r="N1660" s="932">
        <v>173408.05</v>
      </c>
      <c r="O1660" s="932">
        <v>303464.09000000003</v>
      </c>
      <c r="P1660" s="932">
        <v>214909.12</v>
      </c>
      <c r="Q1660" s="932">
        <v>376090.96</v>
      </c>
      <c r="R1660" s="932">
        <v>242165.18</v>
      </c>
      <c r="S1660" s="932">
        <v>423789.07</v>
      </c>
      <c r="T1660" s="932">
        <v>269092.19</v>
      </c>
      <c r="U1660" s="932">
        <v>470911.33</v>
      </c>
    </row>
    <row r="1661" spans="1:21" ht="14.4">
      <c r="A1661" s="931">
        <v>9</v>
      </c>
      <c r="B1661" s="931" t="s">
        <v>405</v>
      </c>
      <c r="C1661" s="931" t="s">
        <v>429</v>
      </c>
      <c r="D1661" s="931" t="s">
        <v>508</v>
      </c>
      <c r="E1661" s="931" t="s">
        <v>430</v>
      </c>
      <c r="F1661" s="931">
        <v>4</v>
      </c>
      <c r="G1661" s="931" t="s">
        <v>23</v>
      </c>
      <c r="H1661" s="932">
        <v>86207.039999999994</v>
      </c>
      <c r="I1661" s="932">
        <v>137931.26999999999</v>
      </c>
      <c r="J1661" s="932">
        <v>120689.86</v>
      </c>
      <c r="K1661" s="932">
        <v>193103.78</v>
      </c>
      <c r="L1661" s="932">
        <v>155172.68</v>
      </c>
      <c r="M1661" s="932">
        <v>248276.29</v>
      </c>
      <c r="N1661" s="932">
        <v>206896.9</v>
      </c>
      <c r="O1661" s="932">
        <v>331035.05</v>
      </c>
      <c r="P1661" s="932">
        <v>258621.13</v>
      </c>
      <c r="Q1661" s="932">
        <v>413793.81</v>
      </c>
      <c r="R1661" s="932">
        <v>293103.94</v>
      </c>
      <c r="S1661" s="932">
        <v>468966.32</v>
      </c>
      <c r="T1661" s="932">
        <v>327586.76</v>
      </c>
      <c r="U1661" s="932">
        <v>524138.83</v>
      </c>
    </row>
    <row r="1662" spans="1:21" ht="14.4">
      <c r="A1662" s="931">
        <v>9</v>
      </c>
      <c r="B1662" s="931" t="s">
        <v>405</v>
      </c>
      <c r="C1662" s="931" t="s">
        <v>429</v>
      </c>
      <c r="D1662" s="931" t="s">
        <v>508</v>
      </c>
      <c r="E1662" s="931" t="s">
        <v>431</v>
      </c>
      <c r="F1662" s="931">
        <v>1</v>
      </c>
      <c r="G1662" s="931" t="s">
        <v>171</v>
      </c>
      <c r="H1662" s="932">
        <v>91577.18</v>
      </c>
      <c r="I1662" s="932">
        <v>160260.06</v>
      </c>
      <c r="J1662" s="932">
        <v>118575.74</v>
      </c>
      <c r="K1662" s="932">
        <v>207507.55</v>
      </c>
      <c r="L1662" s="932">
        <v>141946.9</v>
      </c>
      <c r="M1662" s="932">
        <v>248407.08</v>
      </c>
      <c r="N1662" s="932">
        <v>169333.6</v>
      </c>
      <c r="O1662" s="932">
        <v>296333.8</v>
      </c>
      <c r="P1662" s="932">
        <v>199628.38</v>
      </c>
      <c r="Q1662" s="932">
        <v>349349.66</v>
      </c>
      <c r="R1662" s="932">
        <v>218862.11</v>
      </c>
      <c r="S1662" s="932">
        <v>383008.69</v>
      </c>
      <c r="T1662" s="932">
        <v>236931.77</v>
      </c>
      <c r="U1662" s="932">
        <v>414630.59</v>
      </c>
    </row>
    <row r="1663" spans="1:21" ht="14.4">
      <c r="A1663" s="931">
        <v>9</v>
      </c>
      <c r="B1663" s="931" t="s">
        <v>405</v>
      </c>
      <c r="C1663" s="931" t="s">
        <v>429</v>
      </c>
      <c r="D1663" s="931" t="s">
        <v>508</v>
      </c>
      <c r="E1663" s="931" t="s">
        <v>431</v>
      </c>
      <c r="F1663" s="931">
        <v>2</v>
      </c>
      <c r="G1663" s="931" t="s">
        <v>21</v>
      </c>
      <c r="H1663" s="932">
        <v>78348.28</v>
      </c>
      <c r="I1663" s="932">
        <v>137109.49</v>
      </c>
      <c r="J1663" s="932">
        <v>102446.42</v>
      </c>
      <c r="K1663" s="932">
        <v>179281.24</v>
      </c>
      <c r="L1663" s="932">
        <v>124283.53</v>
      </c>
      <c r="M1663" s="932">
        <v>217496.17</v>
      </c>
      <c r="N1663" s="932">
        <v>151933.95000000001</v>
      </c>
      <c r="O1663" s="932">
        <v>265884.40999999997</v>
      </c>
      <c r="P1663" s="932">
        <v>180369.08</v>
      </c>
      <c r="Q1663" s="932">
        <v>315645.89</v>
      </c>
      <c r="R1663" s="932">
        <v>198472.46</v>
      </c>
      <c r="S1663" s="932">
        <v>347326.8</v>
      </c>
      <c r="T1663" s="932">
        <v>215436.84</v>
      </c>
      <c r="U1663" s="932">
        <v>377014.47</v>
      </c>
    </row>
    <row r="1664" spans="1:21" ht="14.4">
      <c r="A1664" s="931">
        <v>9</v>
      </c>
      <c r="B1664" s="931" t="s">
        <v>405</v>
      </c>
      <c r="C1664" s="931" t="s">
        <v>429</v>
      </c>
      <c r="D1664" s="931" t="s">
        <v>508</v>
      </c>
      <c r="E1664" s="931" t="s">
        <v>431</v>
      </c>
      <c r="F1664" s="931">
        <v>3</v>
      </c>
      <c r="G1664" s="931" t="s">
        <v>46</v>
      </c>
      <c r="H1664" s="932">
        <v>68456.67</v>
      </c>
      <c r="I1664" s="932">
        <v>119799.17</v>
      </c>
      <c r="J1664" s="932">
        <v>93361.25</v>
      </c>
      <c r="K1664" s="932">
        <v>163382.18</v>
      </c>
      <c r="L1664" s="932">
        <v>118079.5</v>
      </c>
      <c r="M1664" s="932">
        <v>206639.13</v>
      </c>
      <c r="N1664" s="932">
        <v>155490.10999999999</v>
      </c>
      <c r="O1664" s="932">
        <v>272107.7</v>
      </c>
      <c r="P1664" s="932">
        <v>192642.74</v>
      </c>
      <c r="Q1664" s="932">
        <v>337124.8</v>
      </c>
      <c r="R1664" s="932">
        <v>217028.96</v>
      </c>
      <c r="S1664" s="932">
        <v>379800.68</v>
      </c>
      <c r="T1664" s="932">
        <v>241109.42</v>
      </c>
      <c r="U1664" s="932">
        <v>421941.49</v>
      </c>
    </row>
    <row r="1665" spans="1:21" ht="14.4">
      <c r="A1665" s="931">
        <v>9</v>
      </c>
      <c r="B1665" s="931" t="s">
        <v>405</v>
      </c>
      <c r="C1665" s="931" t="s">
        <v>429</v>
      </c>
      <c r="D1665" s="931" t="s">
        <v>508</v>
      </c>
      <c r="E1665" s="931" t="s">
        <v>431</v>
      </c>
      <c r="F1665" s="931">
        <v>4</v>
      </c>
      <c r="G1665" s="931" t="s">
        <v>23</v>
      </c>
      <c r="H1665" s="932">
        <v>78066.94</v>
      </c>
      <c r="I1665" s="932">
        <v>124907.11</v>
      </c>
      <c r="J1665" s="932">
        <v>109293.72</v>
      </c>
      <c r="K1665" s="932">
        <v>174869.95</v>
      </c>
      <c r="L1665" s="932">
        <v>140520.49</v>
      </c>
      <c r="M1665" s="932">
        <v>224832.79</v>
      </c>
      <c r="N1665" s="932">
        <v>187360.66</v>
      </c>
      <c r="O1665" s="932">
        <v>299777.06</v>
      </c>
      <c r="P1665" s="932">
        <v>234200.82</v>
      </c>
      <c r="Q1665" s="932">
        <v>374721.32</v>
      </c>
      <c r="R1665" s="932">
        <v>265427.59999999998</v>
      </c>
      <c r="S1665" s="932">
        <v>424684.16</v>
      </c>
      <c r="T1665" s="932">
        <v>296654.37</v>
      </c>
      <c r="U1665" s="932">
        <v>474647</v>
      </c>
    </row>
  </sheetData>
  <autoFilter ref="A1:U1665" xr:uid="{00000000-0009-0000-0000-000003000000}"/>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zoomScale="90" zoomScaleNormal="90" workbookViewId="0">
      <selection activeCell="F23" sqref="F23"/>
    </sheetView>
  </sheetViews>
  <sheetFormatPr defaultColWidth="9.109375" defaultRowHeight="13.2"/>
  <cols>
    <col min="1" max="2" width="2.5546875" style="1" customWidth="1"/>
    <col min="3" max="3" width="11.33203125" style="1" customWidth="1"/>
    <col min="4" max="4" width="8.6640625" style="1" customWidth="1"/>
    <col min="5" max="16" width="9.6640625" style="1" customWidth="1"/>
    <col min="17" max="18" width="2.5546875" style="1" customWidth="1"/>
    <col min="19" max="16384" width="9.109375" style="1"/>
  </cols>
  <sheetData>
    <row r="1" spans="2:17" ht="13.8" thickBot="1"/>
    <row r="2" spans="2:17" ht="22.95" customHeight="1">
      <c r="B2" s="13"/>
      <c r="C2" s="14"/>
      <c r="D2" s="14"/>
      <c r="E2" s="14"/>
      <c r="F2" s="14"/>
      <c r="G2" s="14"/>
      <c r="H2" s="14"/>
      <c r="I2" s="271"/>
      <c r="J2" s="14"/>
      <c r="K2" s="14"/>
      <c r="L2" s="14"/>
      <c r="M2" s="14"/>
      <c r="N2" s="14"/>
      <c r="O2" s="14"/>
      <c r="P2" s="14"/>
      <c r="Q2" s="15"/>
    </row>
    <row r="3" spans="2:17" ht="26.4" customHeight="1">
      <c r="B3" s="16"/>
      <c r="C3" s="1023" t="s">
        <v>99</v>
      </c>
      <c r="D3" s="1023"/>
      <c r="E3" s="1023"/>
      <c r="F3" s="1023"/>
      <c r="G3" s="1023"/>
      <c r="H3" s="1023"/>
      <c r="I3" s="1023"/>
      <c r="J3" s="1023"/>
      <c r="K3" s="1023"/>
      <c r="L3" s="1023"/>
      <c r="M3" s="1023"/>
      <c r="N3" s="1023"/>
      <c r="O3" s="1023"/>
      <c r="P3" s="1023"/>
      <c r="Q3" s="17"/>
    </row>
    <row r="4" spans="2:17" ht="13.2" customHeight="1">
      <c r="B4" s="16"/>
      <c r="C4" s="277"/>
      <c r="D4" s="277"/>
      <c r="E4" s="1024" t="s">
        <v>927</v>
      </c>
      <c r="F4" s="1025"/>
      <c r="G4" s="1025"/>
      <c r="H4" s="1025"/>
      <c r="I4" s="1025"/>
      <c r="J4" s="1025"/>
      <c r="K4" s="1025"/>
      <c r="L4" s="1025"/>
      <c r="M4" s="1025"/>
      <c r="N4" s="1025"/>
      <c r="O4" s="277"/>
      <c r="P4" s="277"/>
      <c r="Q4" s="17"/>
    </row>
    <row r="5" spans="2:17" ht="13.8" thickBot="1">
      <c r="B5" s="16"/>
      <c r="C5" s="5"/>
      <c r="D5" s="5"/>
      <c r="E5" s="5"/>
      <c r="F5" s="5"/>
      <c r="G5" s="5"/>
      <c r="H5" s="5"/>
      <c r="I5" s="5"/>
      <c r="J5" s="5"/>
      <c r="K5" s="5"/>
      <c r="L5" s="5"/>
      <c r="M5" s="5"/>
      <c r="N5" s="5"/>
      <c r="O5" s="5"/>
      <c r="P5" s="5"/>
      <c r="Q5" s="17"/>
    </row>
    <row r="6" spans="2:17" ht="15.75" customHeight="1" thickBot="1">
      <c r="B6" s="16"/>
      <c r="D6" s="2"/>
      <c r="E6" s="11"/>
      <c r="F6" s="280" t="s">
        <v>550</v>
      </c>
      <c r="G6" s="1017" t="s">
        <v>1156</v>
      </c>
      <c r="H6" s="1018"/>
      <c r="I6" s="1018"/>
      <c r="J6" s="1018"/>
      <c r="K6" s="1018"/>
      <c r="L6" s="1018"/>
      <c r="M6" s="1018"/>
      <c r="N6" s="1018"/>
      <c r="O6" s="1018"/>
      <c r="P6" s="1019"/>
      <c r="Q6" s="17"/>
    </row>
    <row r="7" spans="2:17" ht="13.8" thickBot="1">
      <c r="B7" s="16"/>
      <c r="D7" s="11"/>
      <c r="E7" s="11"/>
      <c r="F7" s="280" t="s">
        <v>548</v>
      </c>
      <c r="G7" s="1017" t="s">
        <v>1157</v>
      </c>
      <c r="H7" s="1018"/>
      <c r="I7" s="1018"/>
      <c r="J7" s="1018"/>
      <c r="K7" s="1018"/>
      <c r="L7" s="1018"/>
      <c r="M7" s="1018"/>
      <c r="N7" s="1018"/>
      <c r="O7" s="1018"/>
      <c r="P7" s="1019"/>
      <c r="Q7" s="17"/>
    </row>
    <row r="8" spans="2:17" ht="14.1" customHeight="1" thickBot="1">
      <c r="B8" s="16"/>
      <c r="D8" s="11"/>
      <c r="E8" s="11"/>
      <c r="F8" s="280" t="s">
        <v>926</v>
      </c>
      <c r="G8" s="1017" t="s">
        <v>1158</v>
      </c>
      <c r="H8" s="1018"/>
      <c r="I8" s="1018"/>
      <c r="J8" s="1018"/>
      <c r="K8" s="1018"/>
      <c r="L8" s="1018"/>
      <c r="M8" s="1018"/>
      <c r="N8" s="1018"/>
      <c r="O8" s="1018"/>
      <c r="P8" s="1019"/>
      <c r="Q8" s="17"/>
    </row>
    <row r="9" spans="2:17" ht="13.8" thickBot="1">
      <c r="B9" s="16"/>
      <c r="D9" s="11"/>
      <c r="F9" s="280" t="s">
        <v>547</v>
      </c>
      <c r="G9" s="1017" t="s">
        <v>549</v>
      </c>
      <c r="H9" s="1018"/>
      <c r="I9" s="1018"/>
      <c r="J9" s="1018"/>
      <c r="K9" s="1018"/>
      <c r="L9" s="1018"/>
      <c r="M9" s="1018"/>
      <c r="N9" s="1018"/>
      <c r="O9" s="1018"/>
      <c r="P9" s="1019"/>
      <c r="Q9" s="17"/>
    </row>
    <row r="10" spans="2:17">
      <c r="B10" s="16"/>
      <c r="D10" s="11"/>
      <c r="E10" s="11"/>
      <c r="G10" s="151"/>
      <c r="H10" s="151"/>
      <c r="I10" s="151"/>
      <c r="J10" s="151"/>
      <c r="K10" s="151"/>
      <c r="L10" s="151"/>
      <c r="M10" s="151"/>
      <c r="N10" s="151"/>
      <c r="O10" s="151"/>
      <c r="P10" s="151"/>
      <c r="Q10" s="17"/>
    </row>
    <row r="11" spans="2:17" ht="16.649999999999999" customHeight="1" thickBot="1">
      <c r="B11" s="16"/>
      <c r="C11" s="7"/>
      <c r="D11" s="11"/>
      <c r="E11" s="1031" t="s">
        <v>932</v>
      </c>
      <c r="F11" s="1032"/>
      <c r="G11" s="1032"/>
      <c r="H11" s="1032"/>
      <c r="I11" s="1032"/>
      <c r="J11" s="1032"/>
      <c r="K11" s="1032"/>
      <c r="L11" s="1032"/>
      <c r="M11" s="1032"/>
      <c r="N11" s="1033"/>
      <c r="O11" s="1033"/>
      <c r="P11" s="1033"/>
      <c r="Q11" s="17"/>
    </row>
    <row r="12" spans="2:17" ht="14.4" thickTop="1" thickBot="1">
      <c r="B12" s="16"/>
      <c r="C12" s="2"/>
      <c r="D12" s="2"/>
      <c r="E12" s="1020" t="s">
        <v>161</v>
      </c>
      <c r="F12" s="1021"/>
      <c r="G12" s="1021"/>
      <c r="H12" s="1021"/>
      <c r="I12" s="1021"/>
      <c r="J12" s="1022"/>
      <c r="K12" s="1020" t="s">
        <v>162</v>
      </c>
      <c r="L12" s="1021"/>
      <c r="M12" s="1021"/>
      <c r="N12" s="1021"/>
      <c r="O12" s="1021"/>
      <c r="P12" s="1022"/>
      <c r="Q12" s="17"/>
    </row>
    <row r="13" spans="2:17" ht="28.5" customHeight="1" thickBot="1">
      <c r="B13" s="16"/>
      <c r="C13" s="2"/>
      <c r="D13" s="2"/>
      <c r="E13" s="1062" t="s">
        <v>853</v>
      </c>
      <c r="F13" s="1043"/>
      <c r="G13" s="1043"/>
      <c r="H13" s="1042" t="s">
        <v>854</v>
      </c>
      <c r="I13" s="1043"/>
      <c r="J13" s="1044"/>
      <c r="K13" s="1054" t="s">
        <v>163</v>
      </c>
      <c r="L13" s="1055"/>
      <c r="M13" s="1055"/>
      <c r="N13" s="1055" t="s">
        <v>164</v>
      </c>
      <c r="O13" s="1055"/>
      <c r="P13" s="1063"/>
      <c r="Q13" s="17"/>
    </row>
    <row r="14" spans="2:17" s="8" customFormat="1" ht="79.5" customHeight="1" thickBot="1">
      <c r="B14" s="22"/>
      <c r="C14" s="84" t="s">
        <v>52</v>
      </c>
      <c r="D14" s="133" t="s">
        <v>53</v>
      </c>
      <c r="E14" s="141" t="s">
        <v>54</v>
      </c>
      <c r="F14" s="82" t="s">
        <v>6</v>
      </c>
      <c r="G14" s="119" t="s">
        <v>55</v>
      </c>
      <c r="H14" s="81" t="s">
        <v>54</v>
      </c>
      <c r="I14" s="82" t="s">
        <v>6</v>
      </c>
      <c r="J14" s="83" t="s">
        <v>55</v>
      </c>
      <c r="K14" s="141" t="s">
        <v>54</v>
      </c>
      <c r="L14" s="82" t="s">
        <v>6</v>
      </c>
      <c r="M14" s="119" t="s">
        <v>55</v>
      </c>
      <c r="N14" s="81" t="s">
        <v>54</v>
      </c>
      <c r="O14" s="82" t="s">
        <v>6</v>
      </c>
      <c r="P14" s="83" t="s">
        <v>55</v>
      </c>
      <c r="Q14" s="23"/>
    </row>
    <row r="15" spans="2:17">
      <c r="B15" s="16"/>
      <c r="C15" s="1026" t="s">
        <v>20</v>
      </c>
      <c r="D15" s="77">
        <v>0</v>
      </c>
      <c r="E15" s="138">
        <v>0</v>
      </c>
      <c r="F15" s="86">
        <v>0</v>
      </c>
      <c r="G15" s="87">
        <v>0</v>
      </c>
      <c r="H15" s="86">
        <v>0</v>
      </c>
      <c r="I15" s="86">
        <v>0</v>
      </c>
      <c r="J15" s="88">
        <v>0</v>
      </c>
      <c r="K15" s="136">
        <v>0</v>
      </c>
      <c r="L15" s="134">
        <v>0</v>
      </c>
      <c r="M15" s="135">
        <v>0</v>
      </c>
      <c r="N15" s="137">
        <v>0</v>
      </c>
      <c r="O15" s="134">
        <v>0</v>
      </c>
      <c r="P15" s="88">
        <v>0</v>
      </c>
      <c r="Q15" s="17"/>
    </row>
    <row r="16" spans="2:17">
      <c r="B16" s="16"/>
      <c r="C16" s="1027"/>
      <c r="D16" s="10">
        <v>1</v>
      </c>
      <c r="E16" s="220">
        <v>0</v>
      </c>
      <c r="F16" s="134">
        <v>0</v>
      </c>
      <c r="G16" s="135">
        <v>0</v>
      </c>
      <c r="H16" s="134">
        <v>0</v>
      </c>
      <c r="I16" s="134">
        <v>0</v>
      </c>
      <c r="J16" s="221">
        <v>0</v>
      </c>
      <c r="K16" s="139">
        <v>0</v>
      </c>
      <c r="L16" s="90">
        <v>0</v>
      </c>
      <c r="M16" s="91">
        <v>0</v>
      </c>
      <c r="N16" s="93">
        <v>0</v>
      </c>
      <c r="O16" s="90">
        <v>0</v>
      </c>
      <c r="P16" s="142">
        <v>0</v>
      </c>
      <c r="Q16" s="17"/>
    </row>
    <row r="17" spans="2:17">
      <c r="B17" s="16"/>
      <c r="C17" s="1027"/>
      <c r="D17" s="10">
        <v>2</v>
      </c>
      <c r="E17" s="139">
        <v>0</v>
      </c>
      <c r="F17" s="90">
        <v>0</v>
      </c>
      <c r="G17" s="91">
        <v>0</v>
      </c>
      <c r="H17" s="90">
        <v>0</v>
      </c>
      <c r="I17" s="90">
        <v>0</v>
      </c>
      <c r="J17" s="92">
        <v>0</v>
      </c>
      <c r="K17" s="139">
        <v>0</v>
      </c>
      <c r="L17" s="90">
        <v>0</v>
      </c>
      <c r="M17" s="91">
        <v>0</v>
      </c>
      <c r="N17" s="93">
        <v>0</v>
      </c>
      <c r="O17" s="90">
        <v>0</v>
      </c>
      <c r="P17" s="142">
        <v>0</v>
      </c>
      <c r="Q17" s="17"/>
    </row>
    <row r="18" spans="2:17">
      <c r="B18" s="16"/>
      <c r="C18" s="1027"/>
      <c r="D18" s="10">
        <v>3</v>
      </c>
      <c r="E18" s="139">
        <v>0</v>
      </c>
      <c r="F18" s="90">
        <v>0</v>
      </c>
      <c r="G18" s="91">
        <v>0</v>
      </c>
      <c r="H18" s="90">
        <v>0</v>
      </c>
      <c r="I18" s="90">
        <v>0</v>
      </c>
      <c r="J18" s="92">
        <v>0</v>
      </c>
      <c r="K18" s="139">
        <v>0</v>
      </c>
      <c r="L18" s="90">
        <v>0</v>
      </c>
      <c r="M18" s="91">
        <v>0</v>
      </c>
      <c r="N18" s="93">
        <v>0</v>
      </c>
      <c r="O18" s="90">
        <v>0</v>
      </c>
      <c r="P18" s="142">
        <v>0</v>
      </c>
      <c r="Q18" s="17"/>
    </row>
    <row r="19" spans="2:17">
      <c r="B19" s="16"/>
      <c r="C19" s="1027"/>
      <c r="D19" s="10">
        <v>4</v>
      </c>
      <c r="E19" s="139">
        <v>0</v>
      </c>
      <c r="F19" s="90">
        <v>0</v>
      </c>
      <c r="G19" s="91">
        <v>0</v>
      </c>
      <c r="H19" s="90">
        <v>0</v>
      </c>
      <c r="I19" s="90">
        <v>0</v>
      </c>
      <c r="J19" s="92">
        <v>0</v>
      </c>
      <c r="K19" s="139">
        <v>0</v>
      </c>
      <c r="L19" s="90">
        <v>0</v>
      </c>
      <c r="M19" s="91">
        <v>0</v>
      </c>
      <c r="N19" s="93">
        <v>0</v>
      </c>
      <c r="O19" s="90">
        <v>0</v>
      </c>
      <c r="P19" s="142">
        <v>0</v>
      </c>
      <c r="Q19" s="17"/>
    </row>
    <row r="20" spans="2:17">
      <c r="B20" s="16"/>
      <c r="C20" s="1027"/>
      <c r="D20" s="78">
        <v>5</v>
      </c>
      <c r="E20" s="139">
        <v>0</v>
      </c>
      <c r="F20" s="90">
        <v>0</v>
      </c>
      <c r="G20" s="91">
        <v>0</v>
      </c>
      <c r="H20" s="90">
        <v>0</v>
      </c>
      <c r="I20" s="90">
        <v>0</v>
      </c>
      <c r="J20" s="92">
        <v>0</v>
      </c>
      <c r="K20" s="139">
        <v>0</v>
      </c>
      <c r="L20" s="90">
        <v>0</v>
      </c>
      <c r="M20" s="91">
        <v>0</v>
      </c>
      <c r="N20" s="93">
        <v>0</v>
      </c>
      <c r="O20" s="90">
        <v>0</v>
      </c>
      <c r="P20" s="142">
        <v>0</v>
      </c>
      <c r="Q20" s="17"/>
    </row>
    <row r="21" spans="2:17" ht="13.8" thickBot="1">
      <c r="B21" s="16"/>
      <c r="C21" s="1028"/>
      <c r="D21" s="79">
        <v>6</v>
      </c>
      <c r="E21" s="140">
        <v>0</v>
      </c>
      <c r="F21" s="94">
        <v>0</v>
      </c>
      <c r="G21" s="95">
        <v>0</v>
      </c>
      <c r="H21" s="94">
        <v>0</v>
      </c>
      <c r="I21" s="94">
        <v>0</v>
      </c>
      <c r="J21" s="96">
        <v>0</v>
      </c>
      <c r="K21" s="140">
        <v>0</v>
      </c>
      <c r="L21" s="94">
        <v>0</v>
      </c>
      <c r="M21" s="95">
        <v>0</v>
      </c>
      <c r="N21" s="97">
        <v>0</v>
      </c>
      <c r="O21" s="94">
        <v>0</v>
      </c>
      <c r="P21" s="143">
        <v>0</v>
      </c>
      <c r="Q21" s="17"/>
    </row>
    <row r="22" spans="2:17" ht="12.9" customHeight="1">
      <c r="B22" s="16"/>
      <c r="C22" s="1036" t="s">
        <v>25</v>
      </c>
      <c r="D22" s="77">
        <v>0</v>
      </c>
      <c r="E22" s="138">
        <v>0</v>
      </c>
      <c r="F22" s="86">
        <v>0</v>
      </c>
      <c r="G22" s="87">
        <v>0</v>
      </c>
      <c r="H22" s="86">
        <v>0</v>
      </c>
      <c r="I22" s="86">
        <v>0</v>
      </c>
      <c r="J22" s="88">
        <v>0</v>
      </c>
      <c r="K22" s="138">
        <v>0</v>
      </c>
      <c r="L22" s="86">
        <v>0</v>
      </c>
      <c r="M22" s="87">
        <v>0</v>
      </c>
      <c r="N22" s="89">
        <v>0</v>
      </c>
      <c r="O22" s="86">
        <v>0</v>
      </c>
      <c r="P22" s="144">
        <v>0</v>
      </c>
      <c r="Q22" s="17"/>
    </row>
    <row r="23" spans="2:17">
      <c r="B23" s="16"/>
      <c r="C23" s="1027"/>
      <c r="D23" s="10">
        <v>1</v>
      </c>
      <c r="E23" s="139">
        <v>0</v>
      </c>
      <c r="F23" s="90">
        <v>0</v>
      </c>
      <c r="G23" s="91">
        <v>0</v>
      </c>
      <c r="H23" s="90">
        <v>0</v>
      </c>
      <c r="I23" s="90">
        <v>0</v>
      </c>
      <c r="J23" s="92">
        <v>0</v>
      </c>
      <c r="K23" s="139">
        <v>0</v>
      </c>
      <c r="L23" s="90">
        <v>0</v>
      </c>
      <c r="M23" s="91">
        <v>0</v>
      </c>
      <c r="N23" s="93">
        <v>0</v>
      </c>
      <c r="O23" s="90">
        <v>0</v>
      </c>
      <c r="P23" s="142">
        <v>0</v>
      </c>
      <c r="Q23" s="17"/>
    </row>
    <row r="24" spans="2:17">
      <c r="B24" s="16"/>
      <c r="C24" s="1027"/>
      <c r="D24" s="10">
        <v>2</v>
      </c>
      <c r="E24" s="139">
        <v>0</v>
      </c>
      <c r="F24" s="90">
        <v>0</v>
      </c>
      <c r="G24" s="91">
        <v>0</v>
      </c>
      <c r="H24" s="90">
        <v>0</v>
      </c>
      <c r="I24" s="90">
        <v>0</v>
      </c>
      <c r="J24" s="92">
        <v>0</v>
      </c>
      <c r="K24" s="139">
        <v>0</v>
      </c>
      <c r="L24" s="90">
        <v>0</v>
      </c>
      <c r="M24" s="91">
        <v>0</v>
      </c>
      <c r="N24" s="93">
        <v>0</v>
      </c>
      <c r="O24" s="90">
        <v>0</v>
      </c>
      <c r="P24" s="142">
        <v>0</v>
      </c>
      <c r="Q24" s="17"/>
    </row>
    <row r="25" spans="2:17">
      <c r="B25" s="16"/>
      <c r="C25" s="1027"/>
      <c r="D25" s="10">
        <v>3</v>
      </c>
      <c r="E25" s="139">
        <v>0</v>
      </c>
      <c r="F25" s="90">
        <v>0</v>
      </c>
      <c r="G25" s="91">
        <v>0</v>
      </c>
      <c r="H25" s="90">
        <v>0</v>
      </c>
      <c r="I25" s="90">
        <v>0</v>
      </c>
      <c r="J25" s="92">
        <v>0</v>
      </c>
      <c r="K25" s="139">
        <v>0</v>
      </c>
      <c r="L25" s="90">
        <v>0</v>
      </c>
      <c r="M25" s="91">
        <v>0</v>
      </c>
      <c r="N25" s="93">
        <v>0</v>
      </c>
      <c r="O25" s="90">
        <v>0</v>
      </c>
      <c r="P25" s="142">
        <v>0</v>
      </c>
      <c r="Q25" s="17"/>
    </row>
    <row r="26" spans="2:17">
      <c r="B26" s="16"/>
      <c r="C26" s="1027"/>
      <c r="D26" s="10">
        <v>4</v>
      </c>
      <c r="E26" s="139">
        <v>0</v>
      </c>
      <c r="F26" s="90">
        <v>0</v>
      </c>
      <c r="G26" s="91">
        <v>0</v>
      </c>
      <c r="H26" s="90">
        <v>0</v>
      </c>
      <c r="I26" s="90">
        <v>0</v>
      </c>
      <c r="J26" s="92">
        <v>0</v>
      </c>
      <c r="K26" s="139">
        <v>0</v>
      </c>
      <c r="L26" s="90">
        <v>0</v>
      </c>
      <c r="M26" s="91">
        <v>0</v>
      </c>
      <c r="N26" s="93">
        <v>0</v>
      </c>
      <c r="O26" s="90">
        <v>0</v>
      </c>
      <c r="P26" s="142">
        <v>0</v>
      </c>
      <c r="Q26" s="17"/>
    </row>
    <row r="27" spans="2:17">
      <c r="B27" s="16"/>
      <c r="C27" s="1027"/>
      <c r="D27" s="10">
        <v>5</v>
      </c>
      <c r="E27" s="139">
        <v>0</v>
      </c>
      <c r="F27" s="90">
        <v>0</v>
      </c>
      <c r="G27" s="91">
        <v>0</v>
      </c>
      <c r="H27" s="90">
        <v>0</v>
      </c>
      <c r="I27" s="90">
        <v>0</v>
      </c>
      <c r="J27" s="92">
        <v>0</v>
      </c>
      <c r="K27" s="139">
        <v>0</v>
      </c>
      <c r="L27" s="90">
        <v>0</v>
      </c>
      <c r="M27" s="91">
        <v>0</v>
      </c>
      <c r="N27" s="93">
        <v>0</v>
      </c>
      <c r="O27" s="90">
        <v>0</v>
      </c>
      <c r="P27" s="142">
        <v>0</v>
      </c>
      <c r="Q27" s="17"/>
    </row>
    <row r="28" spans="2:17" ht="13.8" thickBot="1">
      <c r="B28" s="16"/>
      <c r="C28" s="1035"/>
      <c r="D28" s="79">
        <v>6</v>
      </c>
      <c r="E28" s="140">
        <v>0</v>
      </c>
      <c r="F28" s="94">
        <v>0</v>
      </c>
      <c r="G28" s="95">
        <v>0</v>
      </c>
      <c r="H28" s="94">
        <v>0</v>
      </c>
      <c r="I28" s="94">
        <v>0</v>
      </c>
      <c r="J28" s="96">
        <v>0</v>
      </c>
      <c r="K28" s="140">
        <v>0</v>
      </c>
      <c r="L28" s="94">
        <v>0</v>
      </c>
      <c r="M28" s="95">
        <v>0</v>
      </c>
      <c r="N28" s="97">
        <v>0</v>
      </c>
      <c r="O28" s="94">
        <v>0</v>
      </c>
      <c r="P28" s="143">
        <v>0</v>
      </c>
      <c r="Q28" s="17"/>
    </row>
    <row r="29" spans="2:17">
      <c r="B29" s="16"/>
      <c r="C29" s="1036" t="s">
        <v>48</v>
      </c>
      <c r="D29" s="77">
        <v>0</v>
      </c>
      <c r="E29" s="138">
        <v>0</v>
      </c>
      <c r="F29" s="86">
        <v>0</v>
      </c>
      <c r="G29" s="87">
        <v>0</v>
      </c>
      <c r="H29" s="86">
        <v>0</v>
      </c>
      <c r="I29" s="86">
        <v>0</v>
      </c>
      <c r="J29" s="88">
        <v>0</v>
      </c>
      <c r="K29" s="138">
        <v>0</v>
      </c>
      <c r="L29" s="86">
        <v>0</v>
      </c>
      <c r="M29" s="87">
        <v>0</v>
      </c>
      <c r="N29" s="89">
        <v>0</v>
      </c>
      <c r="O29" s="86">
        <v>0</v>
      </c>
      <c r="P29" s="144">
        <v>0</v>
      </c>
      <c r="Q29" s="17"/>
    </row>
    <row r="30" spans="2:17">
      <c r="B30" s="16"/>
      <c r="C30" s="1027"/>
      <c r="D30" s="10">
        <v>1</v>
      </c>
      <c r="E30" s="139">
        <v>0</v>
      </c>
      <c r="F30" s="90">
        <v>0</v>
      </c>
      <c r="G30" s="91">
        <v>0</v>
      </c>
      <c r="H30" s="90">
        <v>0</v>
      </c>
      <c r="I30" s="90">
        <v>0</v>
      </c>
      <c r="J30" s="92">
        <v>0</v>
      </c>
      <c r="K30" s="139"/>
      <c r="L30" s="90">
        <v>0</v>
      </c>
      <c r="M30" s="91">
        <v>0</v>
      </c>
      <c r="N30" s="93">
        <v>0</v>
      </c>
      <c r="O30" s="90">
        <v>0</v>
      </c>
      <c r="P30" s="142">
        <v>0</v>
      </c>
      <c r="Q30" s="17"/>
    </row>
    <row r="31" spans="2:17">
      <c r="B31" s="16"/>
      <c r="C31" s="1027"/>
      <c r="D31" s="10">
        <v>2</v>
      </c>
      <c r="E31" s="139">
        <v>0</v>
      </c>
      <c r="F31" s="90">
        <v>0</v>
      </c>
      <c r="G31" s="91">
        <v>0</v>
      </c>
      <c r="H31" s="90">
        <v>0</v>
      </c>
      <c r="I31" s="90">
        <v>0</v>
      </c>
      <c r="J31" s="92">
        <v>0</v>
      </c>
      <c r="K31" s="139">
        <v>0</v>
      </c>
      <c r="L31" s="90">
        <v>0</v>
      </c>
      <c r="M31" s="91">
        <v>0</v>
      </c>
      <c r="N31" s="93">
        <v>0</v>
      </c>
      <c r="O31" s="90">
        <v>0</v>
      </c>
      <c r="P31" s="142">
        <v>0</v>
      </c>
      <c r="Q31" s="17"/>
    </row>
    <row r="32" spans="2:17">
      <c r="B32" s="16"/>
      <c r="C32" s="1027"/>
      <c r="D32" s="10">
        <v>3</v>
      </c>
      <c r="E32" s="139">
        <v>0</v>
      </c>
      <c r="F32" s="90">
        <v>0</v>
      </c>
      <c r="G32" s="91">
        <v>0</v>
      </c>
      <c r="H32" s="90">
        <v>0</v>
      </c>
      <c r="I32" s="90">
        <v>0</v>
      </c>
      <c r="J32" s="92">
        <v>0</v>
      </c>
      <c r="K32" s="139">
        <v>0</v>
      </c>
      <c r="L32" s="90">
        <v>0</v>
      </c>
      <c r="M32" s="91">
        <v>0</v>
      </c>
      <c r="N32" s="93">
        <v>0</v>
      </c>
      <c r="O32" s="90">
        <v>0</v>
      </c>
      <c r="P32" s="142">
        <v>0</v>
      </c>
      <c r="Q32" s="17"/>
    </row>
    <row r="33" spans="2:17">
      <c r="B33" s="16"/>
      <c r="C33" s="1027"/>
      <c r="D33" s="10">
        <v>4</v>
      </c>
      <c r="E33" s="139">
        <v>0</v>
      </c>
      <c r="F33" s="90">
        <v>0</v>
      </c>
      <c r="G33" s="91">
        <v>0</v>
      </c>
      <c r="H33" s="90">
        <v>0</v>
      </c>
      <c r="I33" s="90">
        <v>0</v>
      </c>
      <c r="J33" s="92">
        <v>0</v>
      </c>
      <c r="K33" s="139">
        <v>0</v>
      </c>
      <c r="L33" s="90">
        <v>0</v>
      </c>
      <c r="M33" s="91">
        <v>0</v>
      </c>
      <c r="N33" s="93">
        <v>0</v>
      </c>
      <c r="O33" s="90">
        <v>0</v>
      </c>
      <c r="P33" s="142">
        <v>0</v>
      </c>
      <c r="Q33" s="17"/>
    </row>
    <row r="34" spans="2:17">
      <c r="B34" s="16"/>
      <c r="C34" s="1027"/>
      <c r="D34" s="10">
        <v>5</v>
      </c>
      <c r="E34" s="139">
        <v>0</v>
      </c>
      <c r="F34" s="90">
        <v>0</v>
      </c>
      <c r="G34" s="91">
        <v>0</v>
      </c>
      <c r="H34" s="90">
        <v>0</v>
      </c>
      <c r="I34" s="90">
        <v>0</v>
      </c>
      <c r="J34" s="92">
        <v>0</v>
      </c>
      <c r="K34" s="139">
        <v>0</v>
      </c>
      <c r="L34" s="90">
        <v>0</v>
      </c>
      <c r="M34" s="91">
        <v>0</v>
      </c>
      <c r="N34" s="93">
        <v>0</v>
      </c>
      <c r="O34" s="90">
        <v>0</v>
      </c>
      <c r="P34" s="142">
        <v>0</v>
      </c>
      <c r="Q34" s="17"/>
    </row>
    <row r="35" spans="2:17" ht="13.8" thickBot="1">
      <c r="B35" s="16"/>
      <c r="C35" s="1035"/>
      <c r="D35" s="79">
        <v>6</v>
      </c>
      <c r="E35" s="140">
        <v>0</v>
      </c>
      <c r="F35" s="94">
        <v>0</v>
      </c>
      <c r="G35" s="95">
        <v>0</v>
      </c>
      <c r="H35" s="94">
        <v>0</v>
      </c>
      <c r="I35" s="94">
        <v>0</v>
      </c>
      <c r="J35" s="96">
        <v>0</v>
      </c>
      <c r="K35" s="140">
        <v>0</v>
      </c>
      <c r="L35" s="94">
        <v>0</v>
      </c>
      <c r="M35" s="95">
        <v>0</v>
      </c>
      <c r="N35" s="97">
        <v>0</v>
      </c>
      <c r="O35" s="94">
        <v>0</v>
      </c>
      <c r="P35" s="143">
        <v>0</v>
      </c>
      <c r="Q35" s="17"/>
    </row>
    <row r="36" spans="2:17">
      <c r="B36" s="16"/>
      <c r="C36" s="1026" t="s">
        <v>22</v>
      </c>
      <c r="D36" s="77">
        <v>0</v>
      </c>
      <c r="E36" s="138">
        <v>0</v>
      </c>
      <c r="F36" s="86">
        <v>0</v>
      </c>
      <c r="G36" s="87">
        <v>0</v>
      </c>
      <c r="H36" s="86">
        <v>0</v>
      </c>
      <c r="I36" s="86">
        <v>0</v>
      </c>
      <c r="J36" s="88">
        <v>0</v>
      </c>
      <c r="K36" s="138">
        <v>0</v>
      </c>
      <c r="L36" s="86">
        <v>0</v>
      </c>
      <c r="M36" s="87">
        <v>0</v>
      </c>
      <c r="N36" s="89">
        <v>0</v>
      </c>
      <c r="O36" s="86">
        <v>0</v>
      </c>
      <c r="P36" s="144">
        <v>0</v>
      </c>
      <c r="Q36" s="17"/>
    </row>
    <row r="37" spans="2:17">
      <c r="B37" s="16"/>
      <c r="C37" s="1027"/>
      <c r="D37" s="10">
        <v>1</v>
      </c>
      <c r="E37" s="139">
        <v>0</v>
      </c>
      <c r="F37" s="90">
        <v>0</v>
      </c>
      <c r="G37" s="91">
        <v>0</v>
      </c>
      <c r="H37" s="90">
        <v>0</v>
      </c>
      <c r="I37" s="90">
        <v>0</v>
      </c>
      <c r="J37" s="92">
        <v>0</v>
      </c>
      <c r="K37" s="139">
        <v>0</v>
      </c>
      <c r="L37" s="90">
        <v>0</v>
      </c>
      <c r="M37" s="91">
        <v>0</v>
      </c>
      <c r="N37" s="93">
        <v>0</v>
      </c>
      <c r="O37" s="90">
        <v>0</v>
      </c>
      <c r="P37" s="142">
        <v>0</v>
      </c>
      <c r="Q37" s="17"/>
    </row>
    <row r="38" spans="2:17">
      <c r="B38" s="16"/>
      <c r="C38" s="1027"/>
      <c r="D38" s="10">
        <v>2</v>
      </c>
      <c r="E38" s="139">
        <v>0</v>
      </c>
      <c r="F38" s="90">
        <v>0</v>
      </c>
      <c r="G38" s="91">
        <v>0</v>
      </c>
      <c r="H38" s="90">
        <v>0</v>
      </c>
      <c r="I38" s="90">
        <v>0</v>
      </c>
      <c r="J38" s="92">
        <v>0</v>
      </c>
      <c r="K38" s="139">
        <v>0</v>
      </c>
      <c r="L38" s="90">
        <v>0</v>
      </c>
      <c r="M38" s="91">
        <v>0</v>
      </c>
      <c r="N38" s="93">
        <v>0</v>
      </c>
      <c r="O38" s="90">
        <v>0</v>
      </c>
      <c r="P38" s="142">
        <v>0</v>
      </c>
      <c r="Q38" s="17"/>
    </row>
    <row r="39" spans="2:17">
      <c r="B39" s="16"/>
      <c r="C39" s="1027"/>
      <c r="D39" s="10">
        <v>3</v>
      </c>
      <c r="E39" s="139">
        <v>0</v>
      </c>
      <c r="F39" s="90">
        <v>0</v>
      </c>
      <c r="G39" s="91">
        <v>0</v>
      </c>
      <c r="H39" s="90">
        <v>0</v>
      </c>
      <c r="I39" s="90">
        <v>0</v>
      </c>
      <c r="J39" s="92">
        <v>0</v>
      </c>
      <c r="K39" s="139">
        <v>0</v>
      </c>
      <c r="L39" s="90">
        <v>0</v>
      </c>
      <c r="M39" s="91">
        <v>0</v>
      </c>
      <c r="N39" s="93">
        <v>0</v>
      </c>
      <c r="O39" s="90">
        <v>0</v>
      </c>
      <c r="P39" s="142">
        <v>0</v>
      </c>
      <c r="Q39" s="17"/>
    </row>
    <row r="40" spans="2:17">
      <c r="B40" s="16"/>
      <c r="C40" s="1027"/>
      <c r="D40" s="10">
        <v>4</v>
      </c>
      <c r="E40" s="139">
        <v>0</v>
      </c>
      <c r="F40" s="90">
        <v>0</v>
      </c>
      <c r="G40" s="91">
        <v>0</v>
      </c>
      <c r="H40" s="90">
        <v>0</v>
      </c>
      <c r="I40" s="90">
        <v>0</v>
      </c>
      <c r="J40" s="92">
        <v>0</v>
      </c>
      <c r="K40" s="139">
        <v>0</v>
      </c>
      <c r="L40" s="90">
        <v>0</v>
      </c>
      <c r="M40" s="91">
        <v>0</v>
      </c>
      <c r="N40" s="93">
        <v>0</v>
      </c>
      <c r="O40" s="90">
        <v>0</v>
      </c>
      <c r="P40" s="142">
        <v>0</v>
      </c>
      <c r="Q40" s="17"/>
    </row>
    <row r="41" spans="2:17">
      <c r="B41" s="16"/>
      <c r="C41" s="1027"/>
      <c r="D41" s="10">
        <v>5</v>
      </c>
      <c r="E41" s="139">
        <v>0</v>
      </c>
      <c r="F41" s="90">
        <v>0</v>
      </c>
      <c r="G41" s="91">
        <v>0</v>
      </c>
      <c r="H41" s="90">
        <v>0</v>
      </c>
      <c r="I41" s="90">
        <v>0</v>
      </c>
      <c r="J41" s="92">
        <v>0</v>
      </c>
      <c r="K41" s="139">
        <v>0</v>
      </c>
      <c r="L41" s="90">
        <v>0</v>
      </c>
      <c r="M41" s="91">
        <v>0</v>
      </c>
      <c r="N41" s="93">
        <v>0</v>
      </c>
      <c r="O41" s="90">
        <v>0</v>
      </c>
      <c r="P41" s="142">
        <v>0</v>
      </c>
      <c r="Q41" s="17"/>
    </row>
    <row r="42" spans="2:17" ht="13.8" thickBot="1">
      <c r="B42" s="16"/>
      <c r="C42" s="1035"/>
      <c r="D42" s="79">
        <v>6</v>
      </c>
      <c r="E42" s="140">
        <v>0</v>
      </c>
      <c r="F42" s="94">
        <v>0</v>
      </c>
      <c r="G42" s="95">
        <v>0</v>
      </c>
      <c r="H42" s="94">
        <v>0</v>
      </c>
      <c r="I42" s="94">
        <v>0</v>
      </c>
      <c r="J42" s="96">
        <v>0</v>
      </c>
      <c r="K42" s="140">
        <v>0</v>
      </c>
      <c r="L42" s="94">
        <v>0</v>
      </c>
      <c r="M42" s="95">
        <v>0</v>
      </c>
      <c r="N42" s="97">
        <v>0</v>
      </c>
      <c r="O42" s="94">
        <v>0</v>
      </c>
      <c r="P42" s="143">
        <v>0</v>
      </c>
      <c r="Q42" s="17"/>
    </row>
    <row r="43" spans="2:17">
      <c r="B43" s="16"/>
      <c r="C43" s="1034" t="s">
        <v>23</v>
      </c>
      <c r="D43" s="9">
        <v>0</v>
      </c>
      <c r="E43" s="138">
        <v>0</v>
      </c>
      <c r="F43" s="86">
        <v>0</v>
      </c>
      <c r="G43" s="87">
        <v>0</v>
      </c>
      <c r="H43" s="86">
        <v>0</v>
      </c>
      <c r="I43" s="86">
        <v>0</v>
      </c>
      <c r="J43" s="88">
        <v>0</v>
      </c>
      <c r="K43" s="138">
        <v>0</v>
      </c>
      <c r="L43" s="86">
        <v>0</v>
      </c>
      <c r="M43" s="87">
        <v>0</v>
      </c>
      <c r="N43" s="89">
        <v>0</v>
      </c>
      <c r="O43" s="86">
        <v>0</v>
      </c>
      <c r="P43" s="144">
        <v>0</v>
      </c>
      <c r="Q43" s="17"/>
    </row>
    <row r="44" spans="2:17">
      <c r="B44" s="16"/>
      <c r="C44" s="1027"/>
      <c r="D44" s="10">
        <v>1</v>
      </c>
      <c r="E44" s="139">
        <v>0</v>
      </c>
      <c r="F44" s="90">
        <v>0</v>
      </c>
      <c r="G44" s="91">
        <v>0</v>
      </c>
      <c r="H44" s="90">
        <v>0</v>
      </c>
      <c r="I44" s="90">
        <v>0</v>
      </c>
      <c r="J44" s="92">
        <v>0</v>
      </c>
      <c r="K44" s="139">
        <v>0</v>
      </c>
      <c r="L44" s="90">
        <v>0</v>
      </c>
      <c r="M44" s="91">
        <v>0</v>
      </c>
      <c r="N44" s="93">
        <v>0</v>
      </c>
      <c r="O44" s="90">
        <v>0</v>
      </c>
      <c r="P44" s="142">
        <v>0</v>
      </c>
      <c r="Q44" s="17"/>
    </row>
    <row r="45" spans="2:17">
      <c r="B45" s="16"/>
      <c r="C45" s="1027"/>
      <c r="D45" s="10">
        <v>2</v>
      </c>
      <c r="E45" s="139">
        <v>0</v>
      </c>
      <c r="F45" s="90">
        <v>0</v>
      </c>
      <c r="G45" s="91">
        <v>0</v>
      </c>
      <c r="H45" s="90">
        <v>0</v>
      </c>
      <c r="I45" s="90">
        <v>0</v>
      </c>
      <c r="J45" s="92">
        <v>0</v>
      </c>
      <c r="K45" s="139">
        <v>0</v>
      </c>
      <c r="L45" s="90">
        <v>0</v>
      </c>
      <c r="M45" s="91">
        <v>0</v>
      </c>
      <c r="N45" s="93">
        <v>0</v>
      </c>
      <c r="O45" s="90">
        <v>0</v>
      </c>
      <c r="P45" s="142">
        <v>0</v>
      </c>
      <c r="Q45" s="17"/>
    </row>
    <row r="46" spans="2:17">
      <c r="B46" s="16"/>
      <c r="C46" s="1027"/>
      <c r="D46" s="10">
        <v>3</v>
      </c>
      <c r="E46" s="139">
        <v>0</v>
      </c>
      <c r="F46" s="90">
        <v>0</v>
      </c>
      <c r="G46" s="91">
        <v>0</v>
      </c>
      <c r="H46" s="90">
        <v>0</v>
      </c>
      <c r="I46" s="90">
        <v>0</v>
      </c>
      <c r="J46" s="92">
        <v>0</v>
      </c>
      <c r="K46" s="139">
        <v>0</v>
      </c>
      <c r="L46" s="90">
        <v>0</v>
      </c>
      <c r="M46" s="91">
        <v>0</v>
      </c>
      <c r="N46" s="93">
        <v>0</v>
      </c>
      <c r="O46" s="90">
        <v>0</v>
      </c>
      <c r="P46" s="142">
        <v>0</v>
      </c>
      <c r="Q46" s="17"/>
    </row>
    <row r="47" spans="2:17">
      <c r="B47" s="16"/>
      <c r="C47" s="1027"/>
      <c r="D47" s="10">
        <v>4</v>
      </c>
      <c r="E47" s="139">
        <v>0</v>
      </c>
      <c r="F47" s="90">
        <v>0</v>
      </c>
      <c r="G47" s="91">
        <v>0</v>
      </c>
      <c r="H47" s="90">
        <v>0</v>
      </c>
      <c r="I47" s="90">
        <v>0</v>
      </c>
      <c r="J47" s="92">
        <v>0</v>
      </c>
      <c r="K47" s="139">
        <v>0</v>
      </c>
      <c r="L47" s="90">
        <v>0</v>
      </c>
      <c r="M47" s="91">
        <v>0</v>
      </c>
      <c r="N47" s="93">
        <v>0</v>
      </c>
      <c r="O47" s="90">
        <v>0</v>
      </c>
      <c r="P47" s="142">
        <v>0</v>
      </c>
      <c r="Q47" s="17"/>
    </row>
    <row r="48" spans="2:17">
      <c r="B48" s="16"/>
      <c r="C48" s="1027"/>
      <c r="D48" s="10">
        <v>5</v>
      </c>
      <c r="E48" s="139">
        <v>0</v>
      </c>
      <c r="F48" s="90">
        <v>0</v>
      </c>
      <c r="G48" s="91">
        <v>0</v>
      </c>
      <c r="H48" s="90">
        <v>0</v>
      </c>
      <c r="I48" s="90">
        <v>0</v>
      </c>
      <c r="J48" s="92">
        <v>0</v>
      </c>
      <c r="K48" s="139">
        <v>0</v>
      </c>
      <c r="L48" s="90">
        <v>0</v>
      </c>
      <c r="M48" s="91">
        <v>0</v>
      </c>
      <c r="N48" s="93">
        <v>0</v>
      </c>
      <c r="O48" s="90">
        <v>0</v>
      </c>
      <c r="P48" s="142">
        <v>0</v>
      </c>
      <c r="Q48" s="17"/>
    </row>
    <row r="49" spans="2:19" ht="13.8" thickBot="1">
      <c r="B49" s="16"/>
      <c r="C49" s="1035"/>
      <c r="D49" s="120">
        <v>6</v>
      </c>
      <c r="E49" s="265">
        <v>0</v>
      </c>
      <c r="F49" s="266">
        <v>0</v>
      </c>
      <c r="G49" s="267">
        <v>0</v>
      </c>
      <c r="H49" s="266">
        <v>0</v>
      </c>
      <c r="I49" s="266">
        <v>0</v>
      </c>
      <c r="J49" s="268">
        <v>0</v>
      </c>
      <c r="K49" s="265">
        <v>0</v>
      </c>
      <c r="L49" s="266">
        <v>0</v>
      </c>
      <c r="M49" s="267">
        <v>0</v>
      </c>
      <c r="N49" s="269">
        <v>0</v>
      </c>
      <c r="O49" s="266">
        <v>0</v>
      </c>
      <c r="P49" s="270">
        <v>0</v>
      </c>
      <c r="Q49" s="17"/>
    </row>
    <row r="50" spans="2:19" ht="15">
      <c r="B50" s="16"/>
      <c r="C50" s="3"/>
      <c r="D50" s="6" t="s">
        <v>26</v>
      </c>
      <c r="E50" s="218">
        <f>SUM(E15:E49)</f>
        <v>0</v>
      </c>
      <c r="F50" s="218">
        <f>SUM(F15:F49)</f>
        <v>0</v>
      </c>
      <c r="G50" s="218">
        <f t="shared" ref="G50:P50" si="0">SUM(G15:G49)</f>
        <v>0</v>
      </c>
      <c r="H50" s="218">
        <f t="shared" si="0"/>
        <v>0</v>
      </c>
      <c r="I50" s="218">
        <f t="shared" si="0"/>
        <v>0</v>
      </c>
      <c r="J50" s="218">
        <f t="shared" si="0"/>
        <v>0</v>
      </c>
      <c r="K50" s="218">
        <f t="shared" si="0"/>
        <v>0</v>
      </c>
      <c r="L50" s="218">
        <f t="shared" si="0"/>
        <v>0</v>
      </c>
      <c r="M50" s="218">
        <f t="shared" si="0"/>
        <v>0</v>
      </c>
      <c r="N50" s="218">
        <f t="shared" si="0"/>
        <v>0</v>
      </c>
      <c r="O50" s="218">
        <f t="shared" si="0"/>
        <v>0</v>
      </c>
      <c r="P50" s="218">
        <f t="shared" si="0"/>
        <v>0</v>
      </c>
      <c r="Q50" s="17"/>
      <c r="S50" s="778">
        <f>SUM(E50:R50)</f>
        <v>0</v>
      </c>
    </row>
    <row r="51" spans="2:19" ht="15">
      <c r="B51" s="16"/>
      <c r="C51" s="3"/>
      <c r="D51" s="6"/>
      <c r="E51" s="12"/>
      <c r="F51" s="12"/>
      <c r="G51" s="12"/>
      <c r="H51" s="12"/>
      <c r="I51" s="12"/>
      <c r="J51" s="12"/>
      <c r="K51" s="12"/>
      <c r="L51" s="12"/>
      <c r="M51" s="12"/>
      <c r="N51" s="12"/>
      <c r="O51" s="12"/>
      <c r="P51" s="12"/>
      <c r="Q51" s="17"/>
    </row>
    <row r="52" spans="2:19" ht="15.75" customHeight="1" thickBot="1">
      <c r="B52" s="16"/>
      <c r="C52" s="1037" t="s">
        <v>933</v>
      </c>
      <c r="D52" s="1038"/>
      <c r="E52" s="1038"/>
      <c r="F52" s="1038"/>
      <c r="G52" s="1038"/>
      <c r="H52" s="1038"/>
      <c r="I52" s="1038"/>
      <c r="J52" s="1038"/>
      <c r="K52" s="1038"/>
      <c r="L52" s="1038"/>
      <c r="M52" s="1038"/>
      <c r="N52" s="1038"/>
      <c r="O52" s="1038"/>
      <c r="P52" s="1038"/>
      <c r="Q52" s="17"/>
    </row>
    <row r="53" spans="2:19" ht="6" customHeight="1">
      <c r="B53" s="16"/>
      <c r="C53" s="1039" t="s">
        <v>58</v>
      </c>
      <c r="D53" s="904"/>
      <c r="E53" s="904"/>
      <c r="F53" s="905"/>
      <c r="G53" s="905"/>
      <c r="H53" s="906"/>
      <c r="I53" s="906"/>
      <c r="J53" s="906"/>
      <c r="K53" s="906"/>
      <c r="L53" s="906"/>
      <c r="M53" s="906"/>
      <c r="N53" s="906"/>
      <c r="O53" s="906"/>
      <c r="P53" s="907"/>
      <c r="Q53" s="17"/>
    </row>
    <row r="54" spans="2:19" ht="12.9" customHeight="1">
      <c r="B54" s="16"/>
      <c r="C54" s="1040"/>
      <c r="D54" s="6"/>
      <c r="E54" s="6"/>
      <c r="F54" s="2"/>
      <c r="G54" s="2"/>
      <c r="H54" s="901"/>
      <c r="I54" s="901"/>
      <c r="J54" s="901"/>
      <c r="K54" s="901"/>
      <c r="L54" s="901"/>
      <c r="M54" s="901"/>
      <c r="N54" s="901"/>
      <c r="O54" s="901"/>
      <c r="P54" s="901"/>
      <c r="Q54" s="17"/>
    </row>
    <row r="55" spans="2:19" ht="15.75" customHeight="1" thickBot="1">
      <c r="B55" s="16"/>
      <c r="C55" s="1040"/>
      <c r="D55" s="2"/>
      <c r="E55" s="2"/>
      <c r="F55" s="85" t="s">
        <v>49</v>
      </c>
      <c r="G55" s="908">
        <f>E50+H50+K50+N50</f>
        <v>0</v>
      </c>
      <c r="H55" s="864"/>
      <c r="I55" s="864"/>
      <c r="J55" s="865"/>
      <c r="K55" s="866"/>
      <c r="L55" s="866"/>
      <c r="M55" s="867"/>
      <c r="N55" s="866"/>
      <c r="O55" s="866"/>
      <c r="P55" s="865"/>
      <c r="Q55" s="17"/>
    </row>
    <row r="56" spans="2:19" ht="15.75" customHeight="1" thickTop="1" thickBot="1">
      <c r="B56" s="16"/>
      <c r="C56" s="1040"/>
      <c r="D56" s="2"/>
      <c r="E56" s="2"/>
      <c r="F56" s="85" t="s">
        <v>50</v>
      </c>
      <c r="G56" s="908">
        <f>F50+I50+L50+O50</f>
        <v>0</v>
      </c>
      <c r="H56" s="866"/>
      <c r="I56" s="903" t="s">
        <v>1007</v>
      </c>
      <c r="J56" s="911">
        <v>0</v>
      </c>
      <c r="K56" s="869"/>
      <c r="L56" s="866"/>
      <c r="M56" s="867"/>
      <c r="N56" s="866"/>
      <c r="O56" s="868" t="s">
        <v>68</v>
      </c>
      <c r="P56" s="908">
        <f>E50+K50+F50+L50+G50+M50</f>
        <v>0</v>
      </c>
      <c r="Q56" s="17"/>
    </row>
    <row r="57" spans="2:19" ht="15.75" customHeight="1" thickTop="1" thickBot="1">
      <c r="B57" s="16"/>
      <c r="C57" s="1040"/>
      <c r="D57" s="2"/>
      <c r="E57" s="2"/>
      <c r="F57" s="85" t="s">
        <v>47</v>
      </c>
      <c r="G57" s="908">
        <f>G50+J50+M50+P50</f>
        <v>0</v>
      </c>
      <c r="H57" s="866"/>
      <c r="I57" s="903" t="s">
        <v>1008</v>
      </c>
      <c r="J57" s="911">
        <f>SUM(K50:P50)</f>
        <v>0</v>
      </c>
      <c r="K57" s="869"/>
      <c r="L57" s="866"/>
      <c r="M57" s="867"/>
      <c r="N57" s="866"/>
      <c r="O57" s="868" t="s">
        <v>69</v>
      </c>
      <c r="P57" s="908">
        <f>H50+N50+I50+O50+J50+P50</f>
        <v>0</v>
      </c>
      <c r="Q57" s="17"/>
    </row>
    <row r="58" spans="2:19" ht="14.4" thickTop="1" thickBot="1">
      <c r="B58" s="16"/>
      <c r="C58" s="1041"/>
      <c r="D58" s="25"/>
      <c r="E58" s="25"/>
      <c r="F58" s="121" t="s">
        <v>27</v>
      </c>
      <c r="G58" s="870">
        <f>SUM(G55:G57)</f>
        <v>0</v>
      </c>
      <c r="H58" s="871"/>
      <c r="I58" s="872" t="s">
        <v>27</v>
      </c>
      <c r="J58" s="870">
        <f>SUM(J56:J57)</f>
        <v>0</v>
      </c>
      <c r="K58" s="871"/>
      <c r="L58" s="873"/>
      <c r="M58" s="873"/>
      <c r="N58" s="871"/>
      <c r="O58" s="872" t="s">
        <v>27</v>
      </c>
      <c r="P58" s="874">
        <f>SUM(P56:P57)</f>
        <v>0</v>
      </c>
      <c r="Q58" s="17"/>
    </row>
    <row r="59" spans="2:19" ht="15">
      <c r="B59" s="16"/>
      <c r="C59" s="152"/>
      <c r="D59" s="2"/>
      <c r="E59" s="2"/>
      <c r="F59" s="85"/>
      <c r="G59" s="12"/>
      <c r="H59" s="2"/>
      <c r="I59" s="85"/>
      <c r="J59" s="12"/>
      <c r="K59" s="2"/>
      <c r="L59" s="4"/>
      <c r="M59" s="4"/>
      <c r="N59" s="2"/>
      <c r="O59" s="85"/>
      <c r="P59" s="12"/>
      <c r="Q59" s="17"/>
    </row>
    <row r="60" spans="2:19" ht="15.75" customHeight="1" thickBot="1">
      <c r="B60" s="16"/>
      <c r="C60" s="1024" t="s">
        <v>934</v>
      </c>
      <c r="D60" s="1025"/>
      <c r="E60" s="1025"/>
      <c r="F60" s="1025"/>
      <c r="G60" s="1025"/>
      <c r="H60" s="1025"/>
      <c r="I60" s="1025"/>
      <c r="J60" s="1025"/>
      <c r="K60" s="1025"/>
      <c r="L60" s="1025"/>
      <c r="M60" s="1025"/>
      <c r="N60" s="1025"/>
      <c r="O60" s="1025"/>
      <c r="P60" s="1025"/>
      <c r="Q60" s="17"/>
    </row>
    <row r="61" spans="2:19" ht="14.4" thickTop="1" thickBot="1">
      <c r="B61" s="16"/>
      <c r="C61" s="2"/>
      <c r="D61" s="2"/>
      <c r="E61" s="1048" t="s">
        <v>525</v>
      </c>
      <c r="F61" s="1049"/>
      <c r="G61" s="1049"/>
      <c r="H61" s="1049"/>
      <c r="I61" s="1049"/>
      <c r="J61" s="1049"/>
      <c r="K61" s="1049"/>
      <c r="L61" s="1049"/>
      <c r="M61" s="1049"/>
      <c r="N61" s="1049"/>
      <c r="O61" s="1049"/>
      <c r="P61" s="1050"/>
      <c r="Q61" s="17"/>
    </row>
    <row r="62" spans="2:19" ht="14.4" thickTop="1" thickBot="1">
      <c r="B62" s="16"/>
      <c r="C62"/>
      <c r="D62"/>
      <c r="E62" s="1020" t="s">
        <v>161</v>
      </c>
      <c r="F62" s="1021"/>
      <c r="G62" s="1021"/>
      <c r="H62" s="1021"/>
      <c r="I62" s="1021"/>
      <c r="J62" s="1022"/>
      <c r="K62" s="1020" t="s">
        <v>162</v>
      </c>
      <c r="L62" s="1021"/>
      <c r="M62" s="1021"/>
      <c r="N62" s="1021"/>
      <c r="O62" s="1021"/>
      <c r="P62" s="1022"/>
      <c r="Q62" s="17"/>
    </row>
    <row r="63" spans="2:19" ht="27.75" customHeight="1" thickBot="1">
      <c r="B63" s="16"/>
      <c r="C63"/>
      <c r="D63" s="1029" t="s">
        <v>526</v>
      </c>
      <c r="E63" s="1061" t="s">
        <v>522</v>
      </c>
      <c r="F63" s="1058"/>
      <c r="G63" s="1058"/>
      <c r="H63" s="1058" t="s">
        <v>70</v>
      </c>
      <c r="I63" s="1058"/>
      <c r="J63" s="1059"/>
      <c r="K63" s="1060" t="s">
        <v>523</v>
      </c>
      <c r="L63" s="1046"/>
      <c r="M63" s="1046"/>
      <c r="N63" s="1045" t="s">
        <v>524</v>
      </c>
      <c r="O63" s="1046"/>
      <c r="P63" s="1047"/>
      <c r="Q63" s="17"/>
    </row>
    <row r="64" spans="2:19" ht="62.25" customHeight="1" thickBot="1">
      <c r="B64" s="16"/>
      <c r="C64"/>
      <c r="D64" s="1030"/>
      <c r="E64" s="145" t="s">
        <v>59</v>
      </c>
      <c r="F64" s="146" t="s">
        <v>60</v>
      </c>
      <c r="G64" s="147" t="s">
        <v>61</v>
      </c>
      <c r="H64" s="148" t="s">
        <v>59</v>
      </c>
      <c r="I64" s="146" t="s">
        <v>60</v>
      </c>
      <c r="J64" s="80" t="s">
        <v>61</v>
      </c>
      <c r="K64" s="145" t="s">
        <v>59</v>
      </c>
      <c r="L64" s="146" t="s">
        <v>60</v>
      </c>
      <c r="M64" s="147" t="s">
        <v>61</v>
      </c>
      <c r="N64" s="148" t="s">
        <v>59</v>
      </c>
      <c r="O64" s="146" t="s">
        <v>60</v>
      </c>
      <c r="P64" s="80" t="s">
        <v>61</v>
      </c>
      <c r="Q64" s="17"/>
    </row>
    <row r="65" spans="2:17" ht="39.75" customHeight="1" thickBot="1">
      <c r="B65" s="16"/>
      <c r="C65" s="258" t="s">
        <v>520</v>
      </c>
      <c r="D65" s="260">
        <f>ROUNDUP((E50+F50+G50+H50+I50+J50)*0.05,)</f>
        <v>0</v>
      </c>
      <c r="E65" s="257"/>
      <c r="F65" s="178"/>
      <c r="G65" s="179"/>
      <c r="H65" s="180"/>
      <c r="I65" s="178"/>
      <c r="J65" s="181"/>
      <c r="K65" s="235"/>
      <c r="L65" s="236"/>
      <c r="M65" s="237"/>
      <c r="N65" s="238"/>
      <c r="O65" s="236"/>
      <c r="P65" s="239"/>
      <c r="Q65" s="17"/>
    </row>
    <row r="66" spans="2:17" ht="54.75" customHeight="1" thickBot="1">
      <c r="B66" s="16"/>
      <c r="C66" s="259" t="s">
        <v>521</v>
      </c>
      <c r="D66" s="261">
        <f>ROUNDUP((E50+F50+G50+H50+I50+J50)*0.02,)</f>
        <v>0</v>
      </c>
      <c r="E66" s="257"/>
      <c r="F66" s="178"/>
      <c r="G66" s="179"/>
      <c r="H66" s="180"/>
      <c r="I66" s="178"/>
      <c r="J66" s="181"/>
      <c r="K66" s="230"/>
      <c r="L66" s="231"/>
      <c r="M66" s="232"/>
      <c r="N66" s="233"/>
      <c r="O66" s="231"/>
      <c r="P66" s="234"/>
      <c r="Q66" s="17"/>
    </row>
    <row r="67" spans="2:17" ht="42" customHeight="1" thickBot="1">
      <c r="B67" s="16"/>
      <c r="C67" t="s">
        <v>51</v>
      </c>
      <c r="D67"/>
      <c r="E67" s="1056"/>
      <c r="F67" s="1052"/>
      <c r="G67" s="1057"/>
      <c r="H67" s="1051"/>
      <c r="I67" s="1052"/>
      <c r="J67" s="1053"/>
      <c r="K67" s="1056"/>
      <c r="L67" s="1052"/>
      <c r="M67" s="1057"/>
      <c r="N67" s="1051"/>
      <c r="O67" s="1052"/>
      <c r="P67" s="1053"/>
      <c r="Q67" s="17"/>
    </row>
    <row r="68" spans="2:17" ht="42" customHeight="1" thickTop="1">
      <c r="B68" s="16"/>
      <c r="C68" t="s">
        <v>527</v>
      </c>
      <c r="D68"/>
      <c r="E68" s="272"/>
      <c r="F68" s="272"/>
      <c r="G68" s="272"/>
      <c r="H68" s="272"/>
      <c r="I68" s="272"/>
      <c r="J68" s="272"/>
      <c r="K68" s="272"/>
      <c r="L68" s="272"/>
      <c r="M68" s="272"/>
      <c r="N68" s="272"/>
      <c r="O68" s="272"/>
      <c r="P68" s="272"/>
      <c r="Q68" s="17"/>
    </row>
    <row r="69" spans="2:17" ht="13.8" thickBot="1">
      <c r="B69" s="24"/>
      <c r="C69" s="25"/>
      <c r="D69" s="25"/>
      <c r="E69" s="25"/>
      <c r="F69" s="25"/>
      <c r="G69" s="25"/>
      <c r="H69" s="25"/>
      <c r="I69" s="25"/>
      <c r="J69" s="25"/>
      <c r="K69" s="25"/>
      <c r="L69" s="25"/>
      <c r="M69" s="25"/>
      <c r="N69" s="25"/>
      <c r="O69" s="25"/>
      <c r="P69" s="25"/>
      <c r="Q69" s="26"/>
    </row>
    <row r="70" spans="2:17">
      <c r="I70" s="273"/>
      <c r="Q70" s="274" t="s">
        <v>1164</v>
      </c>
    </row>
  </sheetData>
  <sheetProtection password="CE28" sheet="1" objects="1" scenarios="1"/>
  <mergeCells count="33">
    <mergeCell ref="H67:J67"/>
    <mergeCell ref="E12:J12"/>
    <mergeCell ref="K12:P12"/>
    <mergeCell ref="N67:P67"/>
    <mergeCell ref="K13:M13"/>
    <mergeCell ref="K67:M67"/>
    <mergeCell ref="H63:J63"/>
    <mergeCell ref="K63:M63"/>
    <mergeCell ref="E63:G63"/>
    <mergeCell ref="E67:G67"/>
    <mergeCell ref="E13:G13"/>
    <mergeCell ref="N13:P13"/>
    <mergeCell ref="D63:D64"/>
    <mergeCell ref="E11:P11"/>
    <mergeCell ref="E62:J62"/>
    <mergeCell ref="C43:C49"/>
    <mergeCell ref="C22:C28"/>
    <mergeCell ref="C29:C35"/>
    <mergeCell ref="C36:C42"/>
    <mergeCell ref="C52:P52"/>
    <mergeCell ref="C53:C58"/>
    <mergeCell ref="H13:J13"/>
    <mergeCell ref="N63:P63"/>
    <mergeCell ref="E61:P61"/>
    <mergeCell ref="C60:P60"/>
    <mergeCell ref="G9:P9"/>
    <mergeCell ref="K62:P62"/>
    <mergeCell ref="C3:P3"/>
    <mergeCell ref="E4:N4"/>
    <mergeCell ref="C15:C21"/>
    <mergeCell ref="G6:P6"/>
    <mergeCell ref="G7:P7"/>
    <mergeCell ref="G8:P8"/>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C1" zoomScale="90" zoomScaleNormal="90" workbookViewId="0">
      <selection activeCell="L95" sqref="L95"/>
    </sheetView>
  </sheetViews>
  <sheetFormatPr defaultRowHeight="13.2"/>
  <cols>
    <col min="1" max="2" width="2.5546875" customWidth="1"/>
    <col min="3" max="3" width="59" customWidth="1"/>
    <col min="4" max="4" width="5.6640625" customWidth="1"/>
    <col min="5" max="6" width="8.6640625" customWidth="1"/>
    <col min="7" max="7" width="12.109375" customWidth="1"/>
    <col min="8" max="11" width="16.6640625" customWidth="1"/>
    <col min="12" max="13" width="2.5546875" customWidth="1"/>
    <col min="14" max="14" width="14.6640625" customWidth="1"/>
    <col min="15" max="15" width="12.109375" customWidth="1"/>
  </cols>
  <sheetData>
    <row r="1" spans="2:19" ht="13.8" thickBot="1">
      <c r="L1" s="27"/>
    </row>
    <row r="2" spans="2:19">
      <c r="B2" s="283"/>
      <c r="C2" s="284"/>
      <c r="D2" s="284"/>
      <c r="E2" s="284"/>
      <c r="F2" s="284"/>
      <c r="G2" s="284"/>
      <c r="H2" s="284"/>
      <c r="I2" s="284"/>
      <c r="J2" s="284"/>
      <c r="K2" s="284"/>
      <c r="L2" s="285"/>
    </row>
    <row r="3" spans="2:19" ht="20.25" customHeight="1">
      <c r="B3" s="98"/>
      <c r="C3" s="1128" t="s">
        <v>82</v>
      </c>
      <c r="D3" s="1128"/>
      <c r="E3" s="1128"/>
      <c r="F3" s="1128"/>
      <c r="G3" s="1128"/>
      <c r="H3" s="1128"/>
      <c r="I3" s="1128"/>
      <c r="J3" s="1128"/>
      <c r="K3" s="1128"/>
      <c r="L3" s="19"/>
    </row>
    <row r="4" spans="2:19" ht="9.15" customHeight="1">
      <c r="B4" s="98"/>
      <c r="C4" s="161"/>
      <c r="D4" s="161"/>
      <c r="E4" s="161"/>
      <c r="F4" s="161"/>
      <c r="G4" s="161"/>
      <c r="H4" s="161"/>
      <c r="I4" s="161"/>
      <c r="J4" s="161"/>
      <c r="K4" s="161"/>
      <c r="L4" s="19"/>
    </row>
    <row r="5" spans="2:19" ht="15.75" customHeight="1">
      <c r="B5" s="98"/>
      <c r="C5" s="1135" t="str">
        <f>CONCATENATE("DEVELOPMENT NAME AND PHASE:","  ",IF('Unit Mix'!G8="","",'Unit Mix'!G8))</f>
        <v>DEVELOPMENT NAME AND PHASE:  Sample Mixed-Finance Development or Sample Phase</v>
      </c>
      <c r="D5" s="1135"/>
      <c r="E5" s="1135"/>
      <c r="F5" s="1135"/>
      <c r="G5" s="1135"/>
      <c r="H5" s="1135"/>
      <c r="I5" s="1135"/>
      <c r="J5" s="1135"/>
      <c r="K5" s="1135"/>
      <c r="L5" s="19"/>
    </row>
    <row r="6" spans="2:19" ht="8.25" customHeight="1">
      <c r="B6" s="98"/>
      <c r="C6" s="153"/>
      <c r="D6" s="154"/>
      <c r="E6" s="155"/>
      <c r="F6" s="155"/>
      <c r="G6" s="155"/>
      <c r="H6" s="155"/>
      <c r="I6" s="156"/>
      <c r="J6" s="156"/>
      <c r="K6" s="156"/>
      <c r="L6" s="19"/>
    </row>
    <row r="7" spans="2:19" s="32" customFormat="1" ht="35.25" customHeight="1">
      <c r="B7" s="33"/>
      <c r="C7" s="1131" t="str">
        <f>'Select City &amp; State'!AA3</f>
        <v xml:space="preserve">This workbook uses the TDCs and HCCs in accordance with HUD Notice PIH-2011-38 (HA), as updated to include HUD's most recent TDC and HCC limits, which can be found on the Capital Fund Program website. </v>
      </c>
      <c r="D7" s="1131"/>
      <c r="E7" s="1131"/>
      <c r="F7" s="1131"/>
      <c r="G7" s="1131"/>
      <c r="H7" s="1131"/>
      <c r="I7" s="1131"/>
      <c r="J7" s="1131"/>
      <c r="K7" s="1131"/>
      <c r="L7" s="34"/>
    </row>
    <row r="8" spans="2:19" s="32" customFormat="1" ht="17.399999999999999">
      <c r="B8" s="33"/>
      <c r="C8" s="1073" t="s">
        <v>732</v>
      </c>
      <c r="D8" s="1073"/>
      <c r="E8" s="1073"/>
      <c r="F8" s="1073"/>
      <c r="G8" s="546" t="str">
        <f>CONCATENATE(,"for ",'Select City &amp; State'!D8,", ",'Select City &amp; State'!D9)</f>
        <v>for BRIDGEPORT, CONNECTICUT</v>
      </c>
      <c r="H8" s="546"/>
      <c r="I8" s="546"/>
      <c r="J8" s="546"/>
      <c r="K8" s="546"/>
      <c r="L8" s="34"/>
    </row>
    <row r="9" spans="2:19" s="32" customFormat="1" ht="12.9" customHeight="1" thickBot="1">
      <c r="B9" s="33"/>
      <c r="C9" s="545"/>
      <c r="D9" s="546"/>
      <c r="E9" s="544"/>
      <c r="F9" s="544"/>
      <c r="G9" s="544"/>
      <c r="H9" s="546"/>
      <c r="I9" s="544"/>
      <c r="J9" s="544"/>
      <c r="K9" s="544"/>
      <c r="L9" s="548"/>
      <c r="M9" s="544"/>
      <c r="N9" s="544"/>
      <c r="O9"/>
      <c r="P9"/>
      <c r="Q9"/>
      <c r="R9"/>
      <c r="S9"/>
    </row>
    <row r="10" spans="2:19" ht="15.75" customHeight="1" thickBot="1">
      <c r="B10" s="18"/>
      <c r="C10" s="1129" t="s">
        <v>107</v>
      </c>
      <c r="D10" s="1132"/>
      <c r="E10" s="1132"/>
      <c r="F10" s="1132"/>
      <c r="G10" s="1130"/>
      <c r="H10" s="1129" t="s">
        <v>28</v>
      </c>
      <c r="I10" s="1130"/>
      <c r="J10" s="1129" t="s">
        <v>29</v>
      </c>
      <c r="K10" s="1130"/>
      <c r="L10" s="19"/>
    </row>
    <row r="11" spans="2:19" s="35" customFormat="1" ht="59.25" customHeight="1" thickBot="1">
      <c r="B11" s="36"/>
      <c r="C11" s="113" t="s">
        <v>24</v>
      </c>
      <c r="D11" s="191" t="s">
        <v>57</v>
      </c>
      <c r="E11" s="184" t="s">
        <v>111</v>
      </c>
      <c r="F11" s="185" t="s">
        <v>67</v>
      </c>
      <c r="G11" s="186" t="s">
        <v>112</v>
      </c>
      <c r="H11" s="187" t="s">
        <v>113</v>
      </c>
      <c r="I11" s="188" t="s">
        <v>114</v>
      </c>
      <c r="J11" s="189" t="s">
        <v>115</v>
      </c>
      <c r="K11" s="190" t="s">
        <v>56</v>
      </c>
      <c r="L11" s="37"/>
      <c r="M11"/>
      <c r="N11"/>
      <c r="O11"/>
      <c r="P11"/>
      <c r="Q11"/>
      <c r="R11"/>
    </row>
    <row r="12" spans="2:19" ht="13.5" hidden="1" customHeight="1" thickBot="1">
      <c r="B12" s="18"/>
      <c r="C12" s="1081" t="str">
        <f>'Select City &amp; State'!C12</f>
        <v>Detached/Semi-Detached</v>
      </c>
      <c r="D12" s="38">
        <v>0</v>
      </c>
      <c r="E12" s="108">
        <f>'Unit Mix'!E15+'Unit Mix'!E22+'Unit Mix'!K15+'Unit Mix'!K22</f>
        <v>0</v>
      </c>
      <c r="F12" s="103">
        <f>'Unit Mix'!F15+'Unit Mix'!F22+'Unit Mix'!L15+'Unit Mix'!L22</f>
        <v>0</v>
      </c>
      <c r="G12" s="114">
        <f>'Unit Mix'!G15+'Unit Mix'!G22+'Unit Mix'!M15+'Unit Mix'!M22</f>
        <v>0</v>
      </c>
      <c r="H12" s="247">
        <f>'Select City &amp; State'!E19</f>
        <v>111847.34</v>
      </c>
      <c r="I12" s="248">
        <f t="shared" ref="I12:I39" si="0">F12*H12</f>
        <v>0</v>
      </c>
      <c r="J12" s="249">
        <f>'Select City &amp; State'!E12</f>
        <v>195732.84</v>
      </c>
      <c r="K12" s="248">
        <f>(E12*J12*0.9)+(F12*J12)+(G12*J12)</f>
        <v>0</v>
      </c>
      <c r="L12" s="19"/>
    </row>
    <row r="13" spans="2:19" ht="13.8" thickBot="1">
      <c r="B13" s="18"/>
      <c r="C13" s="1133"/>
      <c r="D13" s="38">
        <v>1</v>
      </c>
      <c r="E13" s="109">
        <f>'Unit Mix'!E16+'Unit Mix'!E23+'Unit Mix'!K16+'Unit Mix'!K23</f>
        <v>0</v>
      </c>
      <c r="F13" s="104">
        <f>'Unit Mix'!F16+'Unit Mix'!F23+'Unit Mix'!L16+'Unit Mix'!L23</f>
        <v>0</v>
      </c>
      <c r="G13" s="115">
        <f>'Unit Mix'!G16+'Unit Mix'!G23+'Unit Mix'!M16+'Unit Mix'!M23</f>
        <v>0</v>
      </c>
      <c r="H13" s="247">
        <f>'Select City &amp; State'!E20</f>
        <v>144819.54</v>
      </c>
      <c r="I13" s="248">
        <f t="shared" si="0"/>
        <v>0</v>
      </c>
      <c r="J13" s="249">
        <f>'Select City &amp; State'!E13</f>
        <v>253434.2</v>
      </c>
      <c r="K13" s="248">
        <f>(E13*J13*0.9)+(F13*J13)+(G13*J13)</f>
        <v>0</v>
      </c>
      <c r="L13" s="19"/>
    </row>
    <row r="14" spans="2:19" ht="13.8" thickBot="1">
      <c r="B14" s="18"/>
      <c r="C14" s="1133"/>
      <c r="D14" s="38">
        <v>2</v>
      </c>
      <c r="E14" s="109">
        <f>'Unit Mix'!E17+'Unit Mix'!E24+'Unit Mix'!K17+'Unit Mix'!K24</f>
        <v>0</v>
      </c>
      <c r="F14" s="104">
        <f>'Unit Mix'!F17+'Unit Mix'!F24+'Unit Mix'!L17+'Unit Mix'!L24</f>
        <v>0</v>
      </c>
      <c r="G14" s="115">
        <f>'Unit Mix'!G17+'Unit Mix'!G24+'Unit Mix'!M17+'Unit Mix'!M24</f>
        <v>0</v>
      </c>
      <c r="H14" s="247">
        <f>'Select City &amp; State'!E21</f>
        <v>173361.73</v>
      </c>
      <c r="I14" s="248">
        <f t="shared" si="0"/>
        <v>0</v>
      </c>
      <c r="J14" s="249">
        <f>'Select City &amp; State'!E14</f>
        <v>303383.02</v>
      </c>
      <c r="K14" s="248">
        <f t="shared" ref="K14:K39" si="1">(E14*J14*0.9)+(F14*J14)+(G14*J14)</f>
        <v>0</v>
      </c>
      <c r="L14" s="19"/>
    </row>
    <row r="15" spans="2:19" ht="13.8" thickBot="1">
      <c r="B15" s="18"/>
      <c r="C15" s="1133"/>
      <c r="D15" s="38">
        <v>3</v>
      </c>
      <c r="E15" s="109">
        <f>'Unit Mix'!E18+'Unit Mix'!E25+'Unit Mix'!K18+'Unit Mix'!K25</f>
        <v>0</v>
      </c>
      <c r="F15" s="104">
        <f>'Unit Mix'!F18+'Unit Mix'!F25+'Unit Mix'!L18+'Unit Mix'!L25</f>
        <v>0</v>
      </c>
      <c r="G15" s="115">
        <f>'Unit Mix'!G18+'Unit Mix'!G25+'Unit Mix'!M18+'Unit Mix'!M25</f>
        <v>0</v>
      </c>
      <c r="H15" s="247">
        <f>'Select City &amp; State'!E22</f>
        <v>206807.04000000001</v>
      </c>
      <c r="I15" s="248">
        <f t="shared" si="0"/>
        <v>0</v>
      </c>
      <c r="J15" s="249">
        <f>'Select City &amp; State'!E15</f>
        <v>361912.33</v>
      </c>
      <c r="K15" s="248">
        <f t="shared" si="1"/>
        <v>0</v>
      </c>
      <c r="L15" s="19"/>
    </row>
    <row r="16" spans="2:19" ht="13.8" thickBot="1">
      <c r="B16" s="18"/>
      <c r="C16" s="1133"/>
      <c r="D16" s="38">
        <v>4</v>
      </c>
      <c r="E16" s="109">
        <f>'Unit Mix'!E19+'Unit Mix'!E26+'Unit Mix'!K19+'Unit Mix'!K26</f>
        <v>0</v>
      </c>
      <c r="F16" s="104">
        <f>'Unit Mix'!F19+'Unit Mix'!F26+'Unit Mix'!L19+'Unit Mix'!L26</f>
        <v>0</v>
      </c>
      <c r="G16" s="115">
        <f>'Unit Mix'!G19+'Unit Mix'!G26+'Unit Mix'!M19+'Unit Mix'!M26</f>
        <v>0</v>
      </c>
      <c r="H16" s="247">
        <f>'Select City &amp; State'!E23</f>
        <v>243803.75</v>
      </c>
      <c r="I16" s="248">
        <f t="shared" si="0"/>
        <v>0</v>
      </c>
      <c r="J16" s="249">
        <f>'Select City &amp; State'!E16</f>
        <v>426656.56</v>
      </c>
      <c r="K16" s="248">
        <f t="shared" si="1"/>
        <v>0</v>
      </c>
      <c r="L16" s="19"/>
    </row>
    <row r="17" spans="2:12" ht="13.8" thickBot="1">
      <c r="B17" s="18"/>
      <c r="C17" s="1133"/>
      <c r="D17" s="38">
        <v>5</v>
      </c>
      <c r="E17" s="109">
        <f>'Unit Mix'!E20+'Unit Mix'!E27+'Unit Mix'!K20+'Unit Mix'!K27</f>
        <v>0</v>
      </c>
      <c r="F17" s="104">
        <f>'Unit Mix'!F20+'Unit Mix'!F27+'Unit Mix'!L20+'Unit Mix'!L27</f>
        <v>0</v>
      </c>
      <c r="G17" s="115">
        <f>'Unit Mix'!G20+'Unit Mix'!G27+'Unit Mix'!M20+'Unit Mix'!M27</f>
        <v>0</v>
      </c>
      <c r="H17" s="247">
        <f>'Select City &amp; State'!E24</f>
        <v>267292.43</v>
      </c>
      <c r="I17" s="248">
        <f t="shared" si="0"/>
        <v>0</v>
      </c>
      <c r="J17" s="249">
        <f>'Select City &amp; State'!E17</f>
        <v>467761.75</v>
      </c>
      <c r="K17" s="248">
        <f t="shared" si="1"/>
        <v>0</v>
      </c>
      <c r="L17" s="19"/>
    </row>
    <row r="18" spans="2:12" ht="13.8" thickBot="1">
      <c r="B18" s="18"/>
      <c r="C18" s="1133"/>
      <c r="D18" s="66">
        <v>6</v>
      </c>
      <c r="E18" s="110">
        <f>'Unit Mix'!E21+'Unit Mix'!E28+'Unit Mix'!K21+'Unit Mix'!K28</f>
        <v>0</v>
      </c>
      <c r="F18" s="107">
        <f>'Unit Mix'!F21+'Unit Mix'!F28+'Unit Mix'!L21+'Unit Mix'!L28</f>
        <v>0</v>
      </c>
      <c r="G18" s="116">
        <f>'Unit Mix'!G21+'Unit Mix'!G28+'Unit Mix'!M21+'Unit Mix'!M28</f>
        <v>0</v>
      </c>
      <c r="H18" s="250">
        <f>'Select City &amp; State'!E25</f>
        <v>289358.56</v>
      </c>
      <c r="I18" s="251">
        <f t="shared" si="0"/>
        <v>0</v>
      </c>
      <c r="J18" s="252">
        <f>'Select City &amp; State'!E18</f>
        <v>506377.48</v>
      </c>
      <c r="K18" s="253">
        <f t="shared" si="1"/>
        <v>0</v>
      </c>
      <c r="L18" s="19"/>
    </row>
    <row r="19" spans="2:12" ht="12.9" hidden="1" customHeight="1" thickBot="1">
      <c r="B19" s="18"/>
      <c r="C19" s="1081" t="str">
        <f>'Select City &amp; State'!C40</f>
        <v>Row House</v>
      </c>
      <c r="D19" s="38">
        <v>0</v>
      </c>
      <c r="E19" s="111">
        <f>'Unit Mix'!E29+'Unit Mix'!K29</f>
        <v>0</v>
      </c>
      <c r="F19" s="106">
        <f>'Unit Mix'!F29+'Unit Mix'!L29</f>
        <v>0</v>
      </c>
      <c r="G19" s="117">
        <f>'Unit Mix'!G29+'Unit Mix'!M29</f>
        <v>0</v>
      </c>
      <c r="H19" s="247">
        <f>'Select City &amp; State'!E47</f>
        <v>95701.3</v>
      </c>
      <c r="I19" s="248">
        <f t="shared" si="0"/>
        <v>0</v>
      </c>
      <c r="J19" s="249">
        <f>'Select City &amp; State'!E40</f>
        <v>167477.26999999999</v>
      </c>
      <c r="K19" s="248">
        <f t="shared" si="1"/>
        <v>0</v>
      </c>
      <c r="L19" s="19"/>
    </row>
    <row r="20" spans="2:12" ht="13.8" thickBot="1">
      <c r="B20" s="18"/>
      <c r="C20" s="1133"/>
      <c r="D20" s="38">
        <v>1</v>
      </c>
      <c r="E20" s="109">
        <f>'Unit Mix'!E30+'Unit Mix'!K30</f>
        <v>0</v>
      </c>
      <c r="F20" s="104">
        <f>'Unit Mix'!F30+'Unit Mix'!L30</f>
        <v>0</v>
      </c>
      <c r="G20" s="115">
        <f>'Unit Mix'!G30+'Unit Mix'!M30</f>
        <v>0</v>
      </c>
      <c r="H20" s="247">
        <f>'Select City &amp; State'!E48</f>
        <v>125133.5</v>
      </c>
      <c r="I20" s="248">
        <f t="shared" si="0"/>
        <v>0</v>
      </c>
      <c r="J20" s="249">
        <f>'Select City &amp; State'!E41</f>
        <v>218983.62</v>
      </c>
      <c r="K20" s="248">
        <f t="shared" si="1"/>
        <v>0</v>
      </c>
      <c r="L20" s="19"/>
    </row>
    <row r="21" spans="2:12" ht="13.8" thickBot="1">
      <c r="B21" s="18"/>
      <c r="C21" s="1133"/>
      <c r="D21" s="38">
        <v>2</v>
      </c>
      <c r="E21" s="109">
        <f>'Unit Mix'!E31+'Unit Mix'!K31</f>
        <v>0</v>
      </c>
      <c r="F21" s="104">
        <f>'Unit Mix'!F31+'Unit Mix'!L31</f>
        <v>0</v>
      </c>
      <c r="G21" s="115">
        <f>'Unit Mix'!G31+'Unit Mix'!M31</f>
        <v>0</v>
      </c>
      <c r="H21" s="247">
        <f>'Select City &amp; State'!E49</f>
        <v>151803.35</v>
      </c>
      <c r="I21" s="248">
        <f t="shared" si="0"/>
        <v>0</v>
      </c>
      <c r="J21" s="249">
        <f>'Select City &amp; State'!E42</f>
        <v>265655.87</v>
      </c>
      <c r="K21" s="248">
        <f t="shared" si="1"/>
        <v>0</v>
      </c>
      <c r="L21" s="19"/>
    </row>
    <row r="22" spans="2:12" ht="13.8" thickBot="1">
      <c r="B22" s="18"/>
      <c r="C22" s="1133"/>
      <c r="D22" s="38">
        <v>3</v>
      </c>
      <c r="E22" s="109">
        <f>'Unit Mix'!E32+'Unit Mix'!K32</f>
        <v>0</v>
      </c>
      <c r="F22" s="104">
        <f>'Unit Mix'!F32+'Unit Mix'!L32</f>
        <v>0</v>
      </c>
      <c r="G22" s="115">
        <f>'Unit Mix'!G32+'Unit Mix'!M32</f>
        <v>0</v>
      </c>
      <c r="H22" s="247">
        <f>'Select City &amp; State'!E50</f>
        <v>185570.54</v>
      </c>
      <c r="I22" s="248">
        <f t="shared" si="0"/>
        <v>0</v>
      </c>
      <c r="J22" s="249">
        <f>'Select City &amp; State'!E43</f>
        <v>324748.44</v>
      </c>
      <c r="K22" s="248">
        <f t="shared" si="1"/>
        <v>0</v>
      </c>
      <c r="L22" s="19"/>
    </row>
    <row r="23" spans="2:12" ht="13.8" thickBot="1">
      <c r="B23" s="18"/>
      <c r="C23" s="1133"/>
      <c r="D23" s="38">
        <v>4</v>
      </c>
      <c r="E23" s="109">
        <f>'Unit Mix'!E33+'Unit Mix'!K33</f>
        <v>0</v>
      </c>
      <c r="F23" s="104">
        <f>'Unit Mix'!F33+'Unit Mix'!L33</f>
        <v>0</v>
      </c>
      <c r="G23" s="115">
        <f>'Unit Mix'!G33+'Unit Mix'!M33</f>
        <v>0</v>
      </c>
      <c r="H23" s="247">
        <f>'Select City &amp; State'!E51</f>
        <v>220297.53</v>
      </c>
      <c r="I23" s="248">
        <f t="shared" si="0"/>
        <v>0</v>
      </c>
      <c r="J23" s="249">
        <f>'Select City &amp; State'!E44</f>
        <v>385520.67</v>
      </c>
      <c r="K23" s="248">
        <f t="shared" si="1"/>
        <v>0</v>
      </c>
      <c r="L23" s="19"/>
    </row>
    <row r="24" spans="2:12" ht="13.8" thickBot="1">
      <c r="B24" s="18"/>
      <c r="C24" s="1133"/>
      <c r="D24" s="38">
        <v>5</v>
      </c>
      <c r="E24" s="109">
        <f>'Unit Mix'!E34+'Unit Mix'!K34</f>
        <v>0</v>
      </c>
      <c r="F24" s="104">
        <f>'Unit Mix'!F34+'Unit Mix'!L34</f>
        <v>0</v>
      </c>
      <c r="G24" s="115">
        <f>'Unit Mix'!G34+'Unit Mix'!M34</f>
        <v>0</v>
      </c>
      <c r="H24" s="247">
        <f>'Select City &amp; State'!E52</f>
        <v>242406.59</v>
      </c>
      <c r="I24" s="248">
        <f t="shared" si="0"/>
        <v>0</v>
      </c>
      <c r="J24" s="249">
        <f>'Select City &amp; State'!E45</f>
        <v>424211.54</v>
      </c>
      <c r="K24" s="248">
        <f t="shared" si="1"/>
        <v>0</v>
      </c>
      <c r="L24" s="19"/>
    </row>
    <row r="25" spans="2:12" ht="13.8" thickBot="1">
      <c r="B25" s="18"/>
      <c r="C25" s="1133"/>
      <c r="D25" s="66">
        <v>6</v>
      </c>
      <c r="E25" s="110">
        <f>'Unit Mix'!E35+'Unit Mix'!K35</f>
        <v>0</v>
      </c>
      <c r="F25" s="107">
        <f>'Unit Mix'!F35+'Unit Mix'!L35</f>
        <v>0</v>
      </c>
      <c r="G25" s="116">
        <f>'Unit Mix'!G35+'Unit Mix'!M35</f>
        <v>0</v>
      </c>
      <c r="H25" s="250">
        <f>'Select City &amp; State'!E53</f>
        <v>263123.73</v>
      </c>
      <c r="I25" s="251">
        <f t="shared" si="0"/>
        <v>0</v>
      </c>
      <c r="J25" s="252">
        <f>'Select City &amp; State'!E46</f>
        <v>460466.52</v>
      </c>
      <c r="K25" s="253">
        <f t="shared" si="1"/>
        <v>0</v>
      </c>
      <c r="L25" s="19"/>
    </row>
    <row r="26" spans="2:12" ht="12.9" customHeight="1" thickBot="1">
      <c r="B26" s="18"/>
      <c r="C26" s="1081" t="str">
        <f>'Select City &amp; State'!C54</f>
        <v>Walkup</v>
      </c>
      <c r="D26" s="38">
        <v>0</v>
      </c>
      <c r="E26" s="111">
        <f>'Unit Mix'!E36+'Unit Mix'!K36</f>
        <v>0</v>
      </c>
      <c r="F26" s="106">
        <f>'Unit Mix'!F36+'Unit Mix'!L36</f>
        <v>0</v>
      </c>
      <c r="G26" s="117">
        <f>'Unit Mix'!G36+'Unit Mix'!M36</f>
        <v>0</v>
      </c>
      <c r="H26" s="247">
        <f>'Select City &amp; State'!E61</f>
        <v>83627.92</v>
      </c>
      <c r="I26" s="248">
        <f t="shared" si="0"/>
        <v>0</v>
      </c>
      <c r="J26" s="249">
        <f>'Select City &amp; State'!E54</f>
        <v>146348.85999999999</v>
      </c>
      <c r="K26" s="248">
        <f t="shared" si="1"/>
        <v>0</v>
      </c>
      <c r="L26" s="19"/>
    </row>
    <row r="27" spans="2:12" ht="12.9" customHeight="1" thickBot="1">
      <c r="B27" s="18"/>
      <c r="C27" s="1081"/>
      <c r="D27" s="38">
        <v>1</v>
      </c>
      <c r="E27" s="109">
        <f>'Unit Mix'!E37+'Unit Mix'!K37</f>
        <v>0</v>
      </c>
      <c r="F27" s="104">
        <f>'Unit Mix'!F37+'Unit Mix'!L37</f>
        <v>0</v>
      </c>
      <c r="G27" s="115">
        <f>'Unit Mix'!G37+'Unit Mix'!M37</f>
        <v>0</v>
      </c>
      <c r="H27" s="247">
        <f>'Select City &amp; State'!E62</f>
        <v>114054.54</v>
      </c>
      <c r="I27" s="248">
        <f t="shared" si="0"/>
        <v>0</v>
      </c>
      <c r="J27" s="249">
        <f>'Select City &amp; State'!E55</f>
        <v>199595.45</v>
      </c>
      <c r="K27" s="248">
        <f t="shared" si="1"/>
        <v>0</v>
      </c>
      <c r="L27" s="19"/>
    </row>
    <row r="28" spans="2:12" ht="12.9" customHeight="1" thickBot="1">
      <c r="B28" s="18"/>
      <c r="C28" s="1081"/>
      <c r="D28" s="38">
        <v>2</v>
      </c>
      <c r="E28" s="109">
        <f>'Unit Mix'!E38+'Unit Mix'!K38</f>
        <v>0</v>
      </c>
      <c r="F28" s="104">
        <f>'Unit Mix'!F38+'Unit Mix'!L38</f>
        <v>0</v>
      </c>
      <c r="G28" s="115">
        <f>'Unit Mix'!G38+'Unit Mix'!M38</f>
        <v>0</v>
      </c>
      <c r="H28" s="247">
        <f>'Select City &amp; State'!E63</f>
        <v>144253.76000000001</v>
      </c>
      <c r="I28" s="248">
        <f t="shared" si="0"/>
        <v>0</v>
      </c>
      <c r="J28" s="249">
        <f>'Select City &amp; State'!E56</f>
        <v>252444.09</v>
      </c>
      <c r="K28" s="248">
        <f t="shared" si="1"/>
        <v>0</v>
      </c>
      <c r="L28" s="19"/>
    </row>
    <row r="29" spans="2:12" ht="12.9" customHeight="1" thickBot="1">
      <c r="B29" s="18"/>
      <c r="C29" s="1081"/>
      <c r="D29" s="38">
        <v>3</v>
      </c>
      <c r="E29" s="109">
        <f>'Unit Mix'!E39+'Unit Mix'!K39</f>
        <v>0</v>
      </c>
      <c r="F29" s="104">
        <f>'Unit Mix'!F39+'Unit Mix'!L39</f>
        <v>0</v>
      </c>
      <c r="G29" s="115">
        <f>'Unit Mix'!G39+'Unit Mix'!M39</f>
        <v>0</v>
      </c>
      <c r="H29" s="247">
        <f>'Select City &amp; State'!E64</f>
        <v>189959.3</v>
      </c>
      <c r="I29" s="248">
        <f t="shared" si="0"/>
        <v>0</v>
      </c>
      <c r="J29" s="249">
        <f>'Select City &amp; State'!E57</f>
        <v>332428.78000000003</v>
      </c>
      <c r="K29" s="248">
        <f t="shared" si="1"/>
        <v>0</v>
      </c>
      <c r="L29" s="19"/>
    </row>
    <row r="30" spans="2:12" ht="12.9" customHeight="1" thickBot="1">
      <c r="B30" s="18"/>
      <c r="C30" s="1081"/>
      <c r="D30" s="38">
        <v>4</v>
      </c>
      <c r="E30" s="109">
        <f>'Unit Mix'!E40+'Unit Mix'!K40</f>
        <v>0</v>
      </c>
      <c r="F30" s="104">
        <f>'Unit Mix'!F40+'Unit Mix'!L40</f>
        <v>0</v>
      </c>
      <c r="G30" s="115">
        <f>'Unit Mix'!G40+'Unit Mix'!M40</f>
        <v>0</v>
      </c>
      <c r="H30" s="247">
        <f>'Select City &amp; State'!E65</f>
        <v>235349.97</v>
      </c>
      <c r="I30" s="248">
        <f t="shared" si="0"/>
        <v>0</v>
      </c>
      <c r="J30" s="249">
        <f>'Select City &amp; State'!E58</f>
        <v>411862.44</v>
      </c>
      <c r="K30" s="248">
        <f t="shared" si="1"/>
        <v>0</v>
      </c>
      <c r="L30" s="19"/>
    </row>
    <row r="31" spans="2:12" ht="12.9" customHeight="1" thickBot="1">
      <c r="B31" s="18"/>
      <c r="C31" s="1081"/>
      <c r="D31" s="38">
        <v>5</v>
      </c>
      <c r="E31" s="109">
        <f>'Unit Mix'!E41+'Unit Mix'!K41</f>
        <v>0</v>
      </c>
      <c r="F31" s="104">
        <f>'Unit Mix'!F41+'Unit Mix'!L41</f>
        <v>0</v>
      </c>
      <c r="G31" s="115">
        <f>'Unit Mix'!G41+'Unit Mix'!M41</f>
        <v>0</v>
      </c>
      <c r="H31" s="247">
        <f>'Select City &amp; State'!E66</f>
        <v>265143.93</v>
      </c>
      <c r="I31" s="248">
        <f t="shared" si="0"/>
        <v>0</v>
      </c>
      <c r="J31" s="249">
        <f>'Select City &amp; State'!E59</f>
        <v>464001.88</v>
      </c>
      <c r="K31" s="248">
        <f t="shared" si="1"/>
        <v>0</v>
      </c>
      <c r="L31" s="19"/>
    </row>
    <row r="32" spans="2:12" ht="11.25" customHeight="1" thickBot="1">
      <c r="B32" s="18"/>
      <c r="C32" s="1081"/>
      <c r="D32" s="66">
        <v>6</v>
      </c>
      <c r="E32" s="110">
        <f>'Unit Mix'!E42+'Unit Mix'!K42</f>
        <v>0</v>
      </c>
      <c r="F32" s="107">
        <f>'Unit Mix'!F42+'Unit Mix'!L42</f>
        <v>0</v>
      </c>
      <c r="G32" s="116">
        <f>'Unit Mix'!G42+'Unit Mix'!M42</f>
        <v>0</v>
      </c>
      <c r="H32" s="250">
        <f>'Select City &amp; State'!E67</f>
        <v>294564.71000000002</v>
      </c>
      <c r="I32" s="251">
        <f t="shared" si="0"/>
        <v>0</v>
      </c>
      <c r="J32" s="252">
        <f>'Select City &amp; State'!E60</f>
        <v>515488.24</v>
      </c>
      <c r="K32" s="253">
        <f t="shared" si="1"/>
        <v>0</v>
      </c>
      <c r="L32" s="19"/>
    </row>
    <row r="33" spans="2:14" ht="13.5" customHeight="1" thickBot="1">
      <c r="B33" s="18"/>
      <c r="C33" s="1081" t="str">
        <f>'Select City &amp; State'!C26</f>
        <v>Elevator</v>
      </c>
      <c r="D33" s="38">
        <v>0</v>
      </c>
      <c r="E33" s="111">
        <f>'Unit Mix'!E43+'Unit Mix'!K43</f>
        <v>0</v>
      </c>
      <c r="F33" s="106">
        <f>'Unit Mix'!F43+'Unit Mix'!L43</f>
        <v>0</v>
      </c>
      <c r="G33" s="117">
        <f>'Unit Mix'!G43+'Unit Mix'!M43</f>
        <v>0</v>
      </c>
      <c r="H33" s="247">
        <f>'Select City &amp; State'!E33</f>
        <v>95347.28</v>
      </c>
      <c r="I33" s="248">
        <f t="shared" si="0"/>
        <v>0</v>
      </c>
      <c r="J33" s="249">
        <f>'Select City &amp; State'!E26</f>
        <v>152555.66</v>
      </c>
      <c r="K33" s="248">
        <f t="shared" si="1"/>
        <v>0</v>
      </c>
      <c r="L33" s="19"/>
    </row>
    <row r="34" spans="2:14" ht="12.9" customHeight="1" thickBot="1">
      <c r="B34" s="18"/>
      <c r="C34" s="1081"/>
      <c r="D34" s="38">
        <v>1</v>
      </c>
      <c r="E34" s="109">
        <f>'Unit Mix'!E44+'Unit Mix'!K44</f>
        <v>0</v>
      </c>
      <c r="F34" s="104">
        <f>'Unit Mix'!F44+'Unit Mix'!L44</f>
        <v>0</v>
      </c>
      <c r="G34" s="115">
        <f>'Unit Mix'!G44+'Unit Mix'!M44</f>
        <v>0</v>
      </c>
      <c r="H34" s="247">
        <f>'Select City &amp; State'!E34</f>
        <v>133486.20000000001</v>
      </c>
      <c r="I34" s="248">
        <f t="shared" si="0"/>
        <v>0</v>
      </c>
      <c r="J34" s="249">
        <f>'Select City &amp; State'!E27</f>
        <v>213577.92</v>
      </c>
      <c r="K34" s="248">
        <f t="shared" si="1"/>
        <v>0</v>
      </c>
      <c r="L34" s="19"/>
    </row>
    <row r="35" spans="2:14" ht="12.9" customHeight="1" thickBot="1">
      <c r="B35" s="18"/>
      <c r="C35" s="1081"/>
      <c r="D35" s="38">
        <v>2</v>
      </c>
      <c r="E35" s="109">
        <f>'Unit Mix'!E45+'Unit Mix'!K45</f>
        <v>0</v>
      </c>
      <c r="F35" s="104">
        <f>'Unit Mix'!F45+'Unit Mix'!L45</f>
        <v>0</v>
      </c>
      <c r="G35" s="115">
        <f>'Unit Mix'!G45+'Unit Mix'!M45</f>
        <v>0</v>
      </c>
      <c r="H35" s="247">
        <f>'Select City &amp; State'!E35</f>
        <v>171625.11</v>
      </c>
      <c r="I35" s="248">
        <f t="shared" si="0"/>
        <v>0</v>
      </c>
      <c r="J35" s="249">
        <f>'Select City &amp; State'!E28</f>
        <v>274600.18</v>
      </c>
      <c r="K35" s="248">
        <f t="shared" si="1"/>
        <v>0</v>
      </c>
      <c r="L35" s="19"/>
    </row>
    <row r="36" spans="2:14" ht="12.9" customHeight="1" thickBot="1">
      <c r="B36" s="18"/>
      <c r="C36" s="1081"/>
      <c r="D36" s="38">
        <v>3</v>
      </c>
      <c r="E36" s="109">
        <f>'Unit Mix'!E46+'Unit Mix'!K46</f>
        <v>0</v>
      </c>
      <c r="F36" s="104">
        <f>'Unit Mix'!F46+'Unit Mix'!L46</f>
        <v>0</v>
      </c>
      <c r="G36" s="115">
        <f>'Unit Mix'!G46+'Unit Mix'!M46</f>
        <v>0</v>
      </c>
      <c r="H36" s="247">
        <f>'Select City &amp; State'!E36</f>
        <v>228833.48</v>
      </c>
      <c r="I36" s="248">
        <f t="shared" si="0"/>
        <v>0</v>
      </c>
      <c r="J36" s="249">
        <f>'Select City &amp; State'!E29</f>
        <v>366133.58</v>
      </c>
      <c r="K36" s="248">
        <f t="shared" si="1"/>
        <v>0</v>
      </c>
      <c r="L36" s="19"/>
    </row>
    <row r="37" spans="2:14" ht="12.9" customHeight="1" thickBot="1">
      <c r="B37" s="18"/>
      <c r="C37" s="1081"/>
      <c r="D37" s="38">
        <v>4</v>
      </c>
      <c r="E37" s="109">
        <f>'Unit Mix'!E47+'Unit Mix'!K47</f>
        <v>0</v>
      </c>
      <c r="F37" s="104">
        <f>'Unit Mix'!F47+'Unit Mix'!L47</f>
        <v>0</v>
      </c>
      <c r="G37" s="115">
        <f>'Unit Mix'!G47+'Unit Mix'!M47</f>
        <v>0</v>
      </c>
      <c r="H37" s="247">
        <f>'Select City &amp; State'!E37</f>
        <v>286041.84999999998</v>
      </c>
      <c r="I37" s="248">
        <f t="shared" si="0"/>
        <v>0</v>
      </c>
      <c r="J37" s="249">
        <f>'Select City &amp; State'!E30</f>
        <v>457666.97</v>
      </c>
      <c r="K37" s="248">
        <f t="shared" si="1"/>
        <v>0</v>
      </c>
      <c r="L37" s="19"/>
    </row>
    <row r="38" spans="2:14" ht="12.9" customHeight="1" thickBot="1">
      <c r="B38" s="18"/>
      <c r="C38" s="1081"/>
      <c r="D38" s="38">
        <v>5</v>
      </c>
      <c r="E38" s="109">
        <f>'Unit Mix'!E48+'Unit Mix'!K48</f>
        <v>0</v>
      </c>
      <c r="F38" s="104">
        <f>'Unit Mix'!F48+'Unit Mix'!L48</f>
        <v>0</v>
      </c>
      <c r="G38" s="115">
        <f>'Unit Mix'!G48+'Unit Mix'!M48</f>
        <v>0</v>
      </c>
      <c r="H38" s="247">
        <f>'Select City &amp; State'!E38</f>
        <v>324180.77</v>
      </c>
      <c r="I38" s="248">
        <f t="shared" si="0"/>
        <v>0</v>
      </c>
      <c r="J38" s="249">
        <f>'Select City &amp; State'!E31</f>
        <v>518689.24</v>
      </c>
      <c r="K38" s="248">
        <f t="shared" si="1"/>
        <v>0</v>
      </c>
      <c r="L38" s="19"/>
    </row>
    <row r="39" spans="2:14" ht="15" customHeight="1" thickBot="1">
      <c r="B39" s="18"/>
      <c r="C39" s="1081"/>
      <c r="D39" s="102">
        <v>6</v>
      </c>
      <c r="E39" s="112">
        <f>'Unit Mix'!E49+'Unit Mix'!K49</f>
        <v>0</v>
      </c>
      <c r="F39" s="105">
        <f>'Unit Mix'!F49+'Unit Mix'!L49</f>
        <v>0</v>
      </c>
      <c r="G39" s="118">
        <f>'Unit Mix'!G49+'Unit Mix'!M49</f>
        <v>0</v>
      </c>
      <c r="H39" s="254">
        <f>'Select City &amp; State'!E39</f>
        <v>362319.68</v>
      </c>
      <c r="I39" s="255">
        <f t="shared" si="0"/>
        <v>0</v>
      </c>
      <c r="J39" s="256">
        <f>'Select City &amp; State'!E32</f>
        <v>579711.5</v>
      </c>
      <c r="K39" s="255">
        <f t="shared" si="1"/>
        <v>0</v>
      </c>
      <c r="L39" s="19"/>
    </row>
    <row r="40" spans="2:14" ht="15">
      <c r="B40" s="18"/>
      <c r="C40" s="39"/>
      <c r="D40" s="40"/>
      <c r="E40" s="219">
        <f>SUM(E12:E39)</f>
        <v>0</v>
      </c>
      <c r="F40" s="219">
        <f>SUM(F12:F39)</f>
        <v>0</v>
      </c>
      <c r="G40" s="219">
        <f>SUM(G12:G39)</f>
        <v>0</v>
      </c>
      <c r="H40" s="124"/>
      <c r="I40" s="549">
        <f>SUM(I12:I39)</f>
        <v>0</v>
      </c>
      <c r="J40" s="124"/>
      <c r="K40" s="549">
        <f>SUM(K12:K39)</f>
        <v>0</v>
      </c>
      <c r="L40" s="19"/>
    </row>
    <row r="41" spans="2:14">
      <c r="B41" s="18"/>
      <c r="C41" s="42"/>
      <c r="D41" s="40"/>
      <c r="E41" s="40"/>
      <c r="F41" s="40"/>
      <c r="G41" s="43"/>
      <c r="H41" s="41"/>
      <c r="I41" s="44"/>
      <c r="J41" s="41"/>
      <c r="K41" s="44"/>
      <c r="L41" s="19"/>
    </row>
    <row r="42" spans="2:14" ht="13.8" thickBot="1">
      <c r="B42" s="18"/>
      <c r="C42" s="1116" t="s">
        <v>950</v>
      </c>
      <c r="D42" s="1104"/>
      <c r="E42" s="1104"/>
      <c r="F42" s="1104"/>
      <c r="G42" s="1104"/>
      <c r="H42" s="41"/>
      <c r="I42" s="44"/>
      <c r="J42" s="27"/>
      <c r="K42" s="1134" t="s">
        <v>160</v>
      </c>
      <c r="L42" s="19"/>
    </row>
    <row r="43" spans="2:14" ht="15.75" customHeight="1">
      <c r="B43" s="18"/>
      <c r="C43" s="1121" t="s">
        <v>514</v>
      </c>
      <c r="D43" s="1122"/>
      <c r="E43" s="1122"/>
      <c r="F43" s="1122"/>
      <c r="G43" s="1123"/>
      <c r="H43" s="550">
        <v>0</v>
      </c>
      <c r="I43" s="69"/>
      <c r="J43" s="27"/>
      <c r="K43" s="1134"/>
      <c r="L43" s="19"/>
    </row>
    <row r="44" spans="2:14" ht="15.75" customHeight="1" thickBot="1">
      <c r="B44" s="18"/>
      <c r="C44" s="1119" t="s">
        <v>518</v>
      </c>
      <c r="D44" s="1120"/>
      <c r="E44" s="1120"/>
      <c r="F44" s="1120"/>
      <c r="G44" s="182" t="s">
        <v>30</v>
      </c>
      <c r="H44" s="53">
        <v>0</v>
      </c>
      <c r="I44" s="46" t="s">
        <v>31</v>
      </c>
      <c r="J44" s="27"/>
      <c r="K44" s="1134"/>
      <c r="L44" s="19"/>
    </row>
    <row r="45" spans="2:14" ht="15">
      <c r="B45" s="18"/>
      <c r="C45" s="1124" t="s">
        <v>515</v>
      </c>
      <c r="D45" s="1125"/>
      <c r="E45" s="1125"/>
      <c r="F45" s="1125"/>
      <c r="G45" s="183"/>
      <c r="H45" s="47">
        <f>IF(H43-H44&lt;0,0,H43-H44)</f>
        <v>0</v>
      </c>
      <c r="I45" s="162" t="s">
        <v>100</v>
      </c>
      <c r="J45" s="217">
        <f>IF(H43=0,0,H45/H43)</f>
        <v>0</v>
      </c>
      <c r="K45" s="1134"/>
      <c r="L45" s="19"/>
    </row>
    <row r="46" spans="2:14" ht="13.8" thickBot="1">
      <c r="B46" s="18"/>
      <c r="C46" s="48"/>
      <c r="D46" s="99"/>
      <c r="E46" s="99"/>
      <c r="F46" s="99"/>
      <c r="G46" s="100"/>
      <c r="H46" s="49"/>
      <c r="I46" s="50"/>
      <c r="J46" s="49"/>
      <c r="K46" s="50"/>
      <c r="L46" s="19"/>
    </row>
    <row r="47" spans="2:14">
      <c r="B47" s="18"/>
      <c r="C47" s="101"/>
      <c r="D47" s="101"/>
      <c r="E47" s="101"/>
      <c r="F47" s="101"/>
      <c r="G47" s="101"/>
      <c r="H47" s="41"/>
      <c r="I47" s="44"/>
      <c r="J47" s="41"/>
      <c r="K47" s="44"/>
      <c r="L47" s="19"/>
      <c r="N47" s="35"/>
    </row>
    <row r="48" spans="2:14" ht="13.8" thickBot="1">
      <c r="B48" s="18"/>
      <c r="C48" s="1116" t="s">
        <v>951</v>
      </c>
      <c r="D48" s="1104"/>
      <c r="E48" s="1104"/>
      <c r="F48" s="1104"/>
      <c r="G48" s="540"/>
      <c r="H48" s="52"/>
      <c r="I48" s="44"/>
      <c r="J48" s="41"/>
      <c r="K48" s="44"/>
      <c r="L48" s="19"/>
    </row>
    <row r="49" spans="2:12" ht="15.75" customHeight="1">
      <c r="B49" s="18"/>
      <c r="C49" s="1115" t="s">
        <v>808</v>
      </c>
      <c r="D49" s="1077"/>
      <c r="E49" s="1077"/>
      <c r="F49" s="1077"/>
      <c r="G49" s="76"/>
      <c r="H49" s="550">
        <v>0</v>
      </c>
      <c r="I49" s="44"/>
      <c r="J49" s="27"/>
      <c r="K49" s="27"/>
      <c r="L49" s="19"/>
    </row>
    <row r="50" spans="2:12" ht="15.6" thickBot="1">
      <c r="B50" s="18"/>
      <c r="C50" s="1079" t="s">
        <v>12</v>
      </c>
      <c r="D50" s="1080"/>
      <c r="E50" s="1080"/>
      <c r="F50" s="1080"/>
      <c r="G50" s="122"/>
      <c r="H50" s="53">
        <v>0</v>
      </c>
      <c r="I50" s="44"/>
      <c r="J50" s="27"/>
      <c r="K50" s="27"/>
      <c r="L50" s="19"/>
    </row>
    <row r="51" spans="2:12" ht="15">
      <c r="B51" s="18"/>
      <c r="C51" s="164" t="s">
        <v>13</v>
      </c>
      <c r="D51" s="101"/>
      <c r="E51" s="101"/>
      <c r="F51" s="101"/>
      <c r="G51" s="101"/>
      <c r="H51" s="51"/>
      <c r="I51" s="246">
        <f>SUM(H49:H49)+SUM(H50:H50)</f>
        <v>0</v>
      </c>
      <c r="J51" s="27"/>
      <c r="K51" s="27"/>
      <c r="L51" s="19"/>
    </row>
    <row r="52" spans="2:12">
      <c r="B52" s="18"/>
      <c r="C52" s="101"/>
      <c r="D52" s="101"/>
      <c r="E52" s="101"/>
      <c r="F52" s="27"/>
      <c r="G52" s="163" t="s">
        <v>103</v>
      </c>
      <c r="H52" s="41"/>
      <c r="I52" s="44"/>
      <c r="J52" s="27"/>
      <c r="K52" s="27"/>
      <c r="L52" s="19"/>
    </row>
    <row r="53" spans="2:12" ht="13.8" thickBot="1">
      <c r="B53" s="18"/>
      <c r="C53" s="1116" t="s">
        <v>945</v>
      </c>
      <c r="D53" s="1104"/>
      <c r="E53" s="1104"/>
      <c r="F53" s="542"/>
      <c r="G53" s="165" t="s">
        <v>104</v>
      </c>
      <c r="H53" s="41"/>
      <c r="I53" s="54"/>
      <c r="J53" s="27"/>
      <c r="K53" s="27"/>
      <c r="L53" s="19"/>
    </row>
    <row r="54" spans="2:12">
      <c r="B54" s="18"/>
      <c r="C54" s="1076" t="s">
        <v>986</v>
      </c>
      <c r="D54" s="1077"/>
      <c r="E54" s="1077"/>
      <c r="F54" s="1078"/>
      <c r="G54" s="166">
        <v>1405</v>
      </c>
      <c r="H54" s="550">
        <v>0</v>
      </c>
      <c r="I54" s="51"/>
      <c r="J54" s="27"/>
      <c r="K54" s="27"/>
      <c r="L54" s="19"/>
    </row>
    <row r="55" spans="2:12">
      <c r="B55" s="18"/>
      <c r="C55" s="710" t="s">
        <v>984</v>
      </c>
      <c r="D55" s="711"/>
      <c r="E55" s="711"/>
      <c r="F55" s="712"/>
      <c r="G55" s="166">
        <v>1408</v>
      </c>
      <c r="H55" s="240">
        <v>0</v>
      </c>
      <c r="I55" s="51"/>
      <c r="J55" s="27"/>
      <c r="K55" s="27"/>
      <c r="L55" s="19"/>
    </row>
    <row r="56" spans="2:12">
      <c r="B56" s="18"/>
      <c r="C56" s="1076" t="s">
        <v>14</v>
      </c>
      <c r="D56" s="1077"/>
      <c r="E56" s="1077"/>
      <c r="F56" s="1078"/>
      <c r="G56" s="166">
        <v>1408</v>
      </c>
      <c r="H56" s="240">
        <v>0</v>
      </c>
      <c r="I56" s="51"/>
      <c r="J56" s="27"/>
      <c r="K56" s="27"/>
      <c r="L56" s="19"/>
    </row>
    <row r="57" spans="2:12">
      <c r="B57" s="18"/>
      <c r="C57" s="1076" t="s">
        <v>15</v>
      </c>
      <c r="D57" s="1077"/>
      <c r="E57" s="1077"/>
      <c r="F57" s="1078"/>
      <c r="G57" s="166">
        <v>1410</v>
      </c>
      <c r="H57" s="240">
        <v>0</v>
      </c>
      <c r="I57" s="51"/>
      <c r="J57" s="27"/>
      <c r="K57" s="27"/>
      <c r="L57" s="19"/>
    </row>
    <row r="58" spans="2:12">
      <c r="B58" s="18"/>
      <c r="C58" s="1076" t="s">
        <v>116</v>
      </c>
      <c r="D58" s="1077"/>
      <c r="E58" s="1077"/>
      <c r="F58" s="1078"/>
      <c r="G58" s="166">
        <v>1430</v>
      </c>
      <c r="H58" s="240">
        <v>0</v>
      </c>
      <c r="I58" s="51"/>
      <c r="J58" s="51"/>
      <c r="K58" s="44"/>
      <c r="L58" s="19"/>
    </row>
    <row r="59" spans="2:12">
      <c r="B59" s="18"/>
      <c r="C59" s="1076" t="s">
        <v>516</v>
      </c>
      <c r="D59" s="1077"/>
      <c r="E59" s="1077"/>
      <c r="F59" s="1078"/>
      <c r="G59" s="166">
        <v>1440</v>
      </c>
      <c r="H59" s="240">
        <v>0</v>
      </c>
      <c r="I59" s="51"/>
      <c r="J59" s="51"/>
      <c r="K59" s="44"/>
      <c r="L59" s="19"/>
    </row>
    <row r="60" spans="2:12">
      <c r="B60" s="18"/>
      <c r="C60" s="1076" t="s">
        <v>10</v>
      </c>
      <c r="D60" s="1077"/>
      <c r="E60" s="1077"/>
      <c r="F60" s="1078"/>
      <c r="G60" s="166">
        <v>1450</v>
      </c>
      <c r="H60" s="240">
        <v>0</v>
      </c>
      <c r="I60" s="51"/>
      <c r="J60" s="51"/>
      <c r="K60" s="44"/>
      <c r="L60" s="19"/>
    </row>
    <row r="61" spans="2:12">
      <c r="B61" s="18"/>
      <c r="C61" s="1076" t="s">
        <v>121</v>
      </c>
      <c r="D61" s="1077"/>
      <c r="E61" s="1077"/>
      <c r="F61" s="1078"/>
      <c r="G61" s="166">
        <v>1460</v>
      </c>
      <c r="H61" s="240">
        <v>0</v>
      </c>
      <c r="I61" s="51"/>
      <c r="J61" s="51"/>
      <c r="K61" s="44"/>
      <c r="L61" s="19"/>
    </row>
    <row r="62" spans="2:12" ht="13.8" thickBot="1">
      <c r="B62" s="18"/>
      <c r="C62" s="1076" t="s">
        <v>122</v>
      </c>
      <c r="D62" s="1077"/>
      <c r="E62" s="1077"/>
      <c r="F62" s="1078"/>
      <c r="G62" s="166">
        <v>1460</v>
      </c>
      <c r="H62" s="240">
        <v>0</v>
      </c>
      <c r="I62" s="51"/>
      <c r="J62" s="51"/>
      <c r="K62" s="44"/>
      <c r="L62" s="19"/>
    </row>
    <row r="63" spans="2:12">
      <c r="B63" s="18"/>
      <c r="C63" s="1076" t="s">
        <v>120</v>
      </c>
      <c r="D63" s="1077"/>
      <c r="E63" s="1077"/>
      <c r="F63" s="1078"/>
      <c r="G63" s="166">
        <v>1460</v>
      </c>
      <c r="H63" s="240">
        <v>0</v>
      </c>
      <c r="I63" s="51"/>
      <c r="J63" s="551"/>
      <c r="K63" s="552"/>
      <c r="L63" s="19"/>
    </row>
    <row r="64" spans="2:12">
      <c r="B64" s="18"/>
      <c r="C64" s="1076" t="s">
        <v>119</v>
      </c>
      <c r="D64" s="1077"/>
      <c r="E64" s="1077"/>
      <c r="F64" s="1078"/>
      <c r="G64" s="166">
        <v>1465</v>
      </c>
      <c r="H64" s="240">
        <v>0</v>
      </c>
      <c r="I64" s="51"/>
      <c r="J64" s="1113" t="s">
        <v>952</v>
      </c>
      <c r="K64" s="1114"/>
      <c r="L64" s="19"/>
    </row>
    <row r="65" spans="2:14">
      <c r="B65" s="18"/>
      <c r="C65" s="1076" t="s">
        <v>117</v>
      </c>
      <c r="D65" s="1077"/>
      <c r="E65" s="1077"/>
      <c r="F65" s="1078"/>
      <c r="G65" s="166">
        <v>1465</v>
      </c>
      <c r="H65" s="240">
        <v>0</v>
      </c>
      <c r="I65" s="51"/>
      <c r="J65" s="55"/>
      <c r="K65" s="56"/>
      <c r="L65" s="19"/>
    </row>
    <row r="66" spans="2:14">
      <c r="B66" s="18"/>
      <c r="C66" s="1076" t="s">
        <v>32</v>
      </c>
      <c r="D66" s="1077"/>
      <c r="E66" s="1077"/>
      <c r="F66" s="1078"/>
      <c r="G66" s="166">
        <v>1470</v>
      </c>
      <c r="H66" s="240">
        <v>0</v>
      </c>
      <c r="I66" s="51"/>
      <c r="J66" s="55"/>
      <c r="K66" s="57"/>
      <c r="L66" s="19"/>
    </row>
    <row r="67" spans="2:14">
      <c r="B67" s="18"/>
      <c r="C67" s="1076" t="s">
        <v>33</v>
      </c>
      <c r="D67" s="1077"/>
      <c r="E67" s="1077"/>
      <c r="F67" s="1078"/>
      <c r="G67" s="166">
        <v>1475</v>
      </c>
      <c r="H67" s="240">
        <v>0</v>
      </c>
      <c r="I67" s="51"/>
      <c r="J67" s="58" t="s">
        <v>34</v>
      </c>
      <c r="K67" s="59" t="s">
        <v>35</v>
      </c>
      <c r="L67" s="19"/>
    </row>
    <row r="68" spans="2:14">
      <c r="B68" s="18"/>
      <c r="C68" s="1076" t="s">
        <v>159</v>
      </c>
      <c r="D68" s="1077"/>
      <c r="E68" s="1077"/>
      <c r="F68" s="1078"/>
      <c r="G68" s="166">
        <v>1485</v>
      </c>
      <c r="H68" s="240">
        <v>0</v>
      </c>
      <c r="I68" s="51"/>
      <c r="J68" s="1074" t="s">
        <v>85</v>
      </c>
      <c r="K68" s="1075"/>
      <c r="L68" s="19"/>
    </row>
    <row r="69" spans="2:14">
      <c r="B69" s="18"/>
      <c r="C69" s="1076" t="s">
        <v>118</v>
      </c>
      <c r="D69" s="1077"/>
      <c r="E69" s="1077"/>
      <c r="F69" s="1078"/>
      <c r="G69" s="166">
        <v>1495</v>
      </c>
      <c r="H69" s="240">
        <v>0</v>
      </c>
      <c r="I69" s="51"/>
      <c r="J69" s="1126" t="s">
        <v>86</v>
      </c>
      <c r="K69" s="1127"/>
      <c r="L69" s="19"/>
    </row>
    <row r="70" spans="2:14" ht="15.6" thickBot="1">
      <c r="B70" s="18"/>
      <c r="C70" s="1076" t="s">
        <v>992</v>
      </c>
      <c r="D70" s="1077"/>
      <c r="E70" s="1077"/>
      <c r="F70" s="1078"/>
      <c r="G70" s="166">
        <v>1496</v>
      </c>
      <c r="H70" s="53">
        <v>0</v>
      </c>
      <c r="I70" s="51"/>
      <c r="J70" s="1126" t="s">
        <v>86</v>
      </c>
      <c r="K70" s="1127"/>
      <c r="L70" s="19"/>
    </row>
    <row r="71" spans="2:14">
      <c r="B71" s="18"/>
      <c r="C71" s="167" t="s">
        <v>9</v>
      </c>
      <c r="D71" s="168"/>
      <c r="E71" s="168"/>
      <c r="F71" s="168"/>
      <c r="G71" s="168"/>
      <c r="H71" s="51"/>
      <c r="I71" s="245">
        <f>(SUM(H54:H70))</f>
        <v>0</v>
      </c>
      <c r="J71" s="60" t="s">
        <v>36</v>
      </c>
      <c r="K71" s="61">
        <f>I51-I71</f>
        <v>0</v>
      </c>
      <c r="L71" s="19"/>
    </row>
    <row r="72" spans="2:14">
      <c r="B72" s="18"/>
      <c r="C72" s="169"/>
      <c r="D72" s="168"/>
      <c r="E72" s="168"/>
      <c r="F72" s="168"/>
      <c r="G72" s="168"/>
      <c r="H72" s="51"/>
      <c r="I72" s="27"/>
      <c r="J72" s="1070" t="str">
        <f>IF(K71&gt;5,"Error: Total Sources, Step 7, do not = Total Uses, Step 8.",IF(K71&lt;-5,"Error: Total Sources, Step 7 
do not = Total Uses, Step 8.","Okay: Sources = Uses"))</f>
        <v>Okay: Sources = Uses</v>
      </c>
      <c r="K72" s="1071"/>
      <c r="L72" s="19"/>
    </row>
    <row r="73" spans="2:14">
      <c r="B73" s="18"/>
      <c r="C73" s="543" t="s">
        <v>108</v>
      </c>
      <c r="D73" s="542"/>
      <c r="E73" s="542"/>
      <c r="F73" s="542"/>
      <c r="G73" s="169"/>
      <c r="H73" s="62"/>
      <c r="I73" s="51"/>
      <c r="J73" s="1072"/>
      <c r="K73" s="1071"/>
      <c r="L73" s="19"/>
    </row>
    <row r="74" spans="2:14">
      <c r="B74" s="18"/>
      <c r="C74" s="1102" t="s">
        <v>165</v>
      </c>
      <c r="D74" s="1103"/>
      <c r="E74" s="1103"/>
      <c r="F74" s="1104"/>
      <c r="G74" s="1104"/>
      <c r="H74" s="241">
        <f>H68</f>
        <v>0</v>
      </c>
      <c r="I74" s="41"/>
      <c r="J74" s="1064" t="s">
        <v>62</v>
      </c>
      <c r="K74" s="1065"/>
      <c r="L74" s="19"/>
      <c r="N74" s="600"/>
    </row>
    <row r="75" spans="2:14" ht="13.8" thickBot="1">
      <c r="B75" s="18"/>
      <c r="C75" s="1112" t="s">
        <v>960</v>
      </c>
      <c r="D75" s="1104"/>
      <c r="E75" s="1104"/>
      <c r="F75" s="1104"/>
      <c r="G75" s="229" t="s">
        <v>166</v>
      </c>
      <c r="H75" s="222">
        <f>J45</f>
        <v>0</v>
      </c>
      <c r="I75" s="126"/>
      <c r="J75" s="1066"/>
      <c r="K75" s="1067"/>
      <c r="L75" s="19"/>
      <c r="N75" s="600"/>
    </row>
    <row r="76" spans="2:14" ht="13.5" customHeight="1">
      <c r="B76" s="18"/>
      <c r="C76" s="1110" t="s">
        <v>517</v>
      </c>
      <c r="D76" s="1087"/>
      <c r="E76" s="1087"/>
      <c r="F76" s="1087"/>
      <c r="G76" s="1087"/>
      <c r="H76" s="242">
        <f>H74*H75</f>
        <v>0</v>
      </c>
      <c r="I76" s="51"/>
      <c r="J76" s="63"/>
      <c r="K76" s="51"/>
      <c r="L76" s="19"/>
      <c r="N76" s="598"/>
    </row>
    <row r="77" spans="2:14" ht="13.8" thickBot="1">
      <c r="B77" s="18"/>
      <c r="C77" s="542"/>
      <c r="D77" s="542"/>
      <c r="E77" s="542"/>
      <c r="F77" s="542"/>
      <c r="G77" s="542"/>
      <c r="H77" s="27"/>
      <c r="I77" s="1117" t="str">
        <f>IF(H78-H60&gt;0,"Error: Step 8 amt may not exceed amt. in BLI 1450","")</f>
        <v/>
      </c>
      <c r="J77" s="27"/>
      <c r="K77" s="27"/>
      <c r="L77" s="19"/>
      <c r="N77" s="600"/>
    </row>
    <row r="78" spans="2:14" ht="15.6" thickBot="1">
      <c r="B78" s="18"/>
      <c r="C78" s="1111" t="s">
        <v>955</v>
      </c>
      <c r="D78" s="1078"/>
      <c r="E78" s="1078"/>
      <c r="F78" s="1078"/>
      <c r="G78" s="170"/>
      <c r="H78" s="553">
        <v>0</v>
      </c>
      <c r="I78" s="1118"/>
      <c r="J78" s="1068" t="s">
        <v>956</v>
      </c>
      <c r="K78" s="1068"/>
      <c r="L78" s="19"/>
      <c r="N78" s="600"/>
    </row>
    <row r="79" spans="2:14" ht="15" customHeight="1">
      <c r="B79" s="18"/>
      <c r="C79" s="171"/>
      <c r="D79" s="168"/>
      <c r="E79" s="168"/>
      <c r="F79" s="168"/>
      <c r="G79" s="172"/>
      <c r="H79" s="51"/>
      <c r="I79" s="1118"/>
      <c r="J79" s="1082" t="s">
        <v>64</v>
      </c>
      <c r="K79" s="1082"/>
      <c r="L79" s="19"/>
      <c r="N79" s="27"/>
    </row>
    <row r="80" spans="2:14" ht="15">
      <c r="B80" s="18"/>
      <c r="C80" s="1108" t="s">
        <v>63</v>
      </c>
      <c r="D80" s="1109"/>
      <c r="E80" s="1109"/>
      <c r="F80" s="1109"/>
      <c r="G80" s="173"/>
      <c r="H80" s="243">
        <f>IF(AND(H54&gt;0,H55&gt;0),"Both CN and HOPE VI?",H54+H55)</f>
        <v>0</v>
      </c>
      <c r="I80" s="51"/>
      <c r="J80" s="1069" t="s">
        <v>37</v>
      </c>
      <c r="K80" s="1069"/>
      <c r="L80" s="19"/>
      <c r="N80" s="27"/>
    </row>
    <row r="81" spans="2:14" ht="15">
      <c r="B81" s="18"/>
      <c r="C81" s="1107" t="s">
        <v>110</v>
      </c>
      <c r="D81" s="1104"/>
      <c r="E81" s="1104"/>
      <c r="F81" s="1104"/>
      <c r="G81" s="1104"/>
      <c r="H81" s="64"/>
      <c r="I81" s="219">
        <f>IFERROR(-(H76+H78+H80),0)</f>
        <v>0</v>
      </c>
      <c r="J81" s="1069" t="s">
        <v>17</v>
      </c>
      <c r="K81" s="1069"/>
      <c r="L81" s="19"/>
      <c r="N81" s="27"/>
    </row>
    <row r="82" spans="2:14" ht="15.6" thickBot="1">
      <c r="B82" s="18"/>
      <c r="C82" s="1106" t="s">
        <v>519</v>
      </c>
      <c r="D82" s="1104"/>
      <c r="E82" s="1104"/>
      <c r="F82" s="1104"/>
      <c r="G82" s="1104"/>
      <c r="H82" s="51"/>
      <c r="I82" s="244">
        <f>I71+I81</f>
        <v>0</v>
      </c>
      <c r="J82" s="1100" t="s">
        <v>18</v>
      </c>
      <c r="K82" s="1100"/>
      <c r="L82" s="19"/>
      <c r="N82" s="1088"/>
    </row>
    <row r="83" spans="2:14">
      <c r="B83" s="18"/>
      <c r="C83" s="174"/>
      <c r="D83" s="168"/>
      <c r="E83" s="168"/>
      <c r="F83" s="168"/>
      <c r="G83" s="168"/>
      <c r="H83" s="51"/>
      <c r="I83" s="245"/>
      <c r="J83" s="1094" t="str">
        <f>IF(I84="","No PH units (Step 2)",I82/I84)</f>
        <v>No PH units (Step 2)</v>
      </c>
      <c r="K83" s="1095"/>
      <c r="L83" s="19"/>
      <c r="N83" s="1088"/>
    </row>
    <row r="84" spans="2:14" ht="15.6" thickBot="1">
      <c r="B84" s="18"/>
      <c r="C84" s="1098" t="s">
        <v>962</v>
      </c>
      <c r="D84" s="1099"/>
      <c r="E84" s="1099"/>
      <c r="F84" s="1099"/>
      <c r="G84" s="168"/>
      <c r="H84" s="51"/>
      <c r="I84" s="244" t="str">
        <f>IF(K40=0,"",K40)</f>
        <v/>
      </c>
      <c r="J84" s="1096"/>
      <c r="K84" s="1097"/>
      <c r="L84" s="19"/>
      <c r="N84" s="1086"/>
    </row>
    <row r="85" spans="2:14" ht="13.8" thickBot="1">
      <c r="B85" s="18"/>
      <c r="C85" s="175"/>
      <c r="D85" s="175"/>
      <c r="E85" s="175"/>
      <c r="F85" s="176"/>
      <c r="G85" s="176"/>
      <c r="H85" s="65"/>
      <c r="I85" s="65"/>
      <c r="J85" s="65"/>
      <c r="K85" s="65"/>
      <c r="L85" s="19"/>
      <c r="N85" s="1086"/>
    </row>
    <row r="86" spans="2:14">
      <c r="B86" s="18"/>
      <c r="C86" s="168"/>
      <c r="D86" s="168"/>
      <c r="E86" s="168"/>
      <c r="F86" s="168"/>
      <c r="G86" s="168"/>
      <c r="H86" s="51"/>
      <c r="I86" s="51"/>
      <c r="J86" s="51"/>
      <c r="K86" s="42"/>
      <c r="L86" s="19"/>
      <c r="N86" s="1087"/>
    </row>
    <row r="87" spans="2:14">
      <c r="B87" s="18"/>
      <c r="C87" s="1101" t="s">
        <v>66</v>
      </c>
      <c r="D87" s="1099"/>
      <c r="E87" s="1099"/>
      <c r="F87" s="1099"/>
      <c r="G87" s="541"/>
      <c r="H87" s="51"/>
      <c r="I87" s="51"/>
      <c r="J87" s="1082" t="s">
        <v>65</v>
      </c>
      <c r="K87" s="1082"/>
      <c r="L87" s="19"/>
      <c r="N87" s="27"/>
    </row>
    <row r="88" spans="2:14">
      <c r="B88" s="18"/>
      <c r="C88" s="1102" t="str">
        <f>C62</f>
        <v>Dwelling Structures, New Const (w/OH+P, finish landscape + on-site util's)</v>
      </c>
      <c r="D88" s="1103"/>
      <c r="E88" s="1103"/>
      <c r="F88" s="1104"/>
      <c r="G88" s="165">
        <v>1460</v>
      </c>
      <c r="H88" s="51"/>
      <c r="I88" s="242">
        <f>H62</f>
        <v>0</v>
      </c>
      <c r="J88" s="1100" t="s">
        <v>38</v>
      </c>
      <c r="K88" s="1100"/>
      <c r="L88" s="19"/>
      <c r="N88" s="1085"/>
    </row>
    <row r="89" spans="2:14" ht="15">
      <c r="B89" s="18"/>
      <c r="C89" s="1105" t="s">
        <v>109</v>
      </c>
      <c r="D89" s="1103"/>
      <c r="E89" s="1103"/>
      <c r="F89" s="1104"/>
      <c r="G89" s="165">
        <v>1465</v>
      </c>
      <c r="H89" s="51"/>
      <c r="I89" s="219">
        <f>H64</f>
        <v>0</v>
      </c>
      <c r="J89" s="1093" t="s">
        <v>16</v>
      </c>
      <c r="K89" s="1093"/>
      <c r="L89" s="19"/>
      <c r="N89" s="1085"/>
    </row>
    <row r="90" spans="2:14" ht="15.6" thickBot="1">
      <c r="B90" s="18"/>
      <c r="C90" s="543" t="s">
        <v>39</v>
      </c>
      <c r="D90" s="168"/>
      <c r="E90" s="168"/>
      <c r="F90" s="168"/>
      <c r="G90" s="168"/>
      <c r="H90" s="51"/>
      <c r="I90" s="244">
        <f>SUM(I88:I89)</f>
        <v>0</v>
      </c>
      <c r="J90" s="1100" t="s">
        <v>19</v>
      </c>
      <c r="K90" s="1100"/>
      <c r="L90" s="19"/>
      <c r="N90" s="1083"/>
    </row>
    <row r="91" spans="2:14">
      <c r="B91" s="18"/>
      <c r="C91" s="164"/>
      <c r="D91" s="168"/>
      <c r="E91" s="168"/>
      <c r="F91" s="168"/>
      <c r="G91" s="168"/>
      <c r="H91" s="51"/>
      <c r="I91" s="124"/>
      <c r="J91" s="1089" t="str">
        <f>IF(I92="",IF(I84="","No PH units (Step 2)","NA (rehab/acq only)"),I90/I92)</f>
        <v>No PH units (Step 2)</v>
      </c>
      <c r="K91" s="1090"/>
      <c r="L91" s="19"/>
      <c r="N91" s="1083"/>
    </row>
    <row r="92" spans="2:14" ht="15.6" thickBot="1">
      <c r="B92" s="18"/>
      <c r="C92" s="1098" t="s">
        <v>961</v>
      </c>
      <c r="D92" s="1099"/>
      <c r="E92" s="1099"/>
      <c r="F92" s="1099"/>
      <c r="G92" s="168"/>
      <c r="H92" s="51"/>
      <c r="I92" s="125" t="str">
        <f>IF(I40=0,"",I40)</f>
        <v/>
      </c>
      <c r="J92" s="1091"/>
      <c r="K92" s="1092"/>
      <c r="L92" s="19"/>
      <c r="N92" s="1083"/>
    </row>
    <row r="93" spans="2:14" ht="13.8" thickBot="1">
      <c r="B93" s="20"/>
      <c r="C93" s="177"/>
      <c r="D93" s="176"/>
      <c r="E93" s="176"/>
      <c r="F93" s="176"/>
      <c r="G93" s="176"/>
      <c r="H93" s="65"/>
      <c r="I93" s="65"/>
      <c r="J93" s="65"/>
      <c r="K93" s="65"/>
      <c r="L93" s="21"/>
      <c r="N93" s="1084"/>
    </row>
    <row r="94" spans="2:14">
      <c r="G94" s="273"/>
      <c r="L94" s="274" t="s">
        <v>1164</v>
      </c>
    </row>
  </sheetData>
  <sheetProtection password="CE28" sheet="1" objects="1" scenarios="1"/>
  <mergeCells count="70">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 ref="I77:I79"/>
    <mergeCell ref="C42:G42"/>
    <mergeCell ref="C44:F44"/>
    <mergeCell ref="C43:G43"/>
    <mergeCell ref="C45:F45"/>
    <mergeCell ref="C69:F69"/>
    <mergeCell ref="J64:K64"/>
    <mergeCell ref="C64:F64"/>
    <mergeCell ref="C49:F49"/>
    <mergeCell ref="C53:E53"/>
    <mergeCell ref="C54:F54"/>
    <mergeCell ref="C58:F58"/>
    <mergeCell ref="C59:F59"/>
    <mergeCell ref="C62:F62"/>
    <mergeCell ref="C63:F63"/>
    <mergeCell ref="C57:F57"/>
    <mergeCell ref="C84:F84"/>
    <mergeCell ref="C82:G82"/>
    <mergeCell ref="C81:G81"/>
    <mergeCell ref="C74:G74"/>
    <mergeCell ref="C80:F80"/>
    <mergeCell ref="C76:G76"/>
    <mergeCell ref="C78:F78"/>
    <mergeCell ref="C75:F75"/>
    <mergeCell ref="C92:F92"/>
    <mergeCell ref="J90:K90"/>
    <mergeCell ref="C87:F87"/>
    <mergeCell ref="J88:K88"/>
    <mergeCell ref="C88:F88"/>
    <mergeCell ref="C89:F89"/>
    <mergeCell ref="N90:N93"/>
    <mergeCell ref="N88:N89"/>
    <mergeCell ref="N84:N86"/>
    <mergeCell ref="N82:N83"/>
    <mergeCell ref="J91:K92"/>
    <mergeCell ref="J89:K89"/>
    <mergeCell ref="J87:K87"/>
    <mergeCell ref="J83:K84"/>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s>
  <phoneticPr fontId="0" type="noConversion"/>
  <conditionalFormatting sqref="I77:I79">
    <cfRule type="cellIs" dxfId="6" priority="2" stopIfTrue="1" operator="notEqual">
      <formula>0</formula>
    </cfRule>
  </conditionalFormatting>
  <conditionalFormatting sqref="K71">
    <cfRule type="cellIs" dxfId="5" priority="3" stopIfTrue="1" operator="notBetween">
      <formula>-5</formula>
      <formula>5</formula>
    </cfRule>
  </conditionalFormatting>
  <conditionalFormatting sqref="I71">
    <cfRule type="cellIs" dxfId="4" priority="4" stopIfTrue="1" operator="greaterThan">
      <formula>$I$51+5</formula>
    </cfRule>
    <cfRule type="cellIs" dxfId="3" priority="5" stopIfTrue="1" operator="lessThan">
      <formula>$I$51-5</formula>
    </cfRule>
  </conditionalFormatting>
  <conditionalFormatting sqref="J72:K73">
    <cfRule type="cellIs" dxfId="2" priority="6" stopIfTrue="1" operator="notEqual">
      <formula>"Okay: Sources = Uses"</formula>
    </cfRule>
  </conditionalFormatting>
  <conditionalFormatting sqref="J83:K84 J91:K92">
    <cfRule type="cellIs" dxfId="1" priority="7" stopIfTrue="1" operator="greaterThan">
      <formula>1.005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zoomScaleNormal="100" workbookViewId="0">
      <selection activeCell="F36" sqref="F36"/>
    </sheetView>
  </sheetViews>
  <sheetFormatPr defaultRowHeight="15"/>
  <cols>
    <col min="1" max="1" width="3.109375" customWidth="1"/>
    <col min="2" max="2" width="90.6640625" style="631" customWidth="1"/>
    <col min="3" max="3" width="3.6640625" customWidth="1"/>
    <col min="4" max="4" width="3" customWidth="1"/>
  </cols>
  <sheetData>
    <row r="1" spans="1:15">
      <c r="A1" s="558"/>
      <c r="B1" s="748"/>
      <c r="C1" s="561"/>
    </row>
    <row r="2" spans="1:15" ht="15.6">
      <c r="A2" s="694"/>
      <c r="B2" s="707" t="s">
        <v>855</v>
      </c>
      <c r="C2" s="695"/>
    </row>
    <row r="3" spans="1:15">
      <c r="A3" s="694"/>
      <c r="B3" s="751"/>
      <c r="C3" s="695"/>
      <c r="G3" s="579"/>
      <c r="H3" s="579"/>
      <c r="I3" s="579"/>
      <c r="J3" s="579"/>
      <c r="K3" s="579"/>
    </row>
    <row r="4" spans="1:15" ht="26.4">
      <c r="A4" s="694"/>
      <c r="B4" s="889" t="s">
        <v>963</v>
      </c>
      <c r="C4" s="811"/>
      <c r="D4" s="599"/>
      <c r="E4" s="599"/>
      <c r="F4" s="599"/>
      <c r="G4" s="599"/>
      <c r="H4" s="599"/>
      <c r="I4" s="599"/>
      <c r="J4" s="599"/>
      <c r="K4" s="599"/>
      <c r="L4" s="599"/>
      <c r="M4" s="599"/>
      <c r="N4" s="599"/>
      <c r="O4" s="599"/>
    </row>
    <row r="5" spans="1:15" ht="13.2">
      <c r="A5" s="694"/>
      <c r="B5" s="889"/>
      <c r="C5" s="811"/>
      <c r="D5" s="706"/>
      <c r="E5" s="706"/>
      <c r="F5" s="706"/>
      <c r="G5" s="706"/>
      <c r="H5" s="706"/>
      <c r="I5" s="706"/>
      <c r="J5" s="706"/>
      <c r="K5" s="706"/>
      <c r="L5" s="706"/>
      <c r="M5" s="706"/>
      <c r="N5" s="706"/>
      <c r="O5" s="706"/>
    </row>
    <row r="6" spans="1:15" ht="26.4">
      <c r="A6" s="694"/>
      <c r="B6" s="889" t="s">
        <v>964</v>
      </c>
      <c r="C6" s="811"/>
      <c r="D6" s="599"/>
      <c r="E6" s="599"/>
      <c r="F6" s="599"/>
      <c r="G6" s="599"/>
      <c r="H6" s="599"/>
      <c r="I6" s="599"/>
      <c r="J6" s="599"/>
      <c r="K6" s="599"/>
      <c r="L6" s="599"/>
      <c r="M6" s="599"/>
      <c r="N6" s="599"/>
      <c r="O6" s="599"/>
    </row>
    <row r="7" spans="1:15" ht="13.2">
      <c r="A7" s="694"/>
      <c r="B7" s="889"/>
      <c r="C7" s="811"/>
      <c r="D7" s="706"/>
      <c r="E7" s="706"/>
      <c r="F7" s="706"/>
      <c r="G7" s="706"/>
      <c r="H7" s="706"/>
      <c r="I7" s="706"/>
      <c r="J7" s="706"/>
      <c r="K7" s="706"/>
      <c r="L7" s="706"/>
      <c r="M7" s="706"/>
      <c r="N7" s="706"/>
      <c r="O7" s="706"/>
    </row>
    <row r="8" spans="1:15" ht="26.4">
      <c r="A8" s="694"/>
      <c r="B8" s="889" t="s">
        <v>979</v>
      </c>
      <c r="C8" s="811"/>
      <c r="D8" s="599"/>
      <c r="E8" s="599"/>
      <c r="F8" s="599"/>
      <c r="G8" s="599"/>
      <c r="H8" s="599"/>
      <c r="I8" s="599"/>
      <c r="J8" s="599"/>
      <c r="K8" s="599"/>
      <c r="L8" s="599"/>
      <c r="M8" s="599"/>
      <c r="N8" s="599"/>
      <c r="O8" s="599"/>
    </row>
    <row r="9" spans="1:15" ht="13.2">
      <c r="A9" s="694"/>
      <c r="B9" s="889"/>
      <c r="C9" s="811"/>
      <c r="D9" s="706"/>
      <c r="E9" s="706"/>
      <c r="F9" s="706"/>
      <c r="G9" s="706"/>
      <c r="H9" s="706"/>
      <c r="I9" s="706"/>
      <c r="J9" s="706"/>
      <c r="K9" s="706"/>
      <c r="L9" s="706"/>
      <c r="M9" s="706"/>
      <c r="N9" s="706"/>
      <c r="O9" s="706"/>
    </row>
    <row r="10" spans="1:15" ht="20.25" customHeight="1">
      <c r="A10" s="694"/>
      <c r="B10" s="889" t="s">
        <v>980</v>
      </c>
      <c r="C10" s="811"/>
      <c r="D10" s="599"/>
      <c r="E10" s="599"/>
      <c r="F10" s="599"/>
      <c r="G10" s="599"/>
      <c r="H10" s="599"/>
      <c r="I10" s="599"/>
      <c r="J10" s="599"/>
      <c r="K10" s="599"/>
      <c r="L10" s="599"/>
      <c r="M10" s="599"/>
      <c r="N10" s="599"/>
      <c r="O10" s="599"/>
    </row>
    <row r="11" spans="1:15" ht="13.2">
      <c r="A11" s="694"/>
      <c r="B11" s="889"/>
      <c r="C11" s="811"/>
      <c r="D11" s="706"/>
      <c r="E11" s="706"/>
      <c r="F11" s="706"/>
      <c r="G11" s="706"/>
      <c r="H11" s="706"/>
      <c r="I11" s="706"/>
      <c r="J11" s="706"/>
      <c r="K11" s="706"/>
      <c r="L11" s="706"/>
      <c r="M11" s="706"/>
      <c r="N11" s="706"/>
      <c r="O11" s="706"/>
    </row>
    <row r="12" spans="1:15" ht="26.4">
      <c r="A12" s="694"/>
      <c r="B12" s="889" t="s">
        <v>981</v>
      </c>
      <c r="C12" s="811"/>
      <c r="D12" s="599"/>
      <c r="E12" s="599"/>
      <c r="F12" s="599"/>
      <c r="G12" s="599"/>
      <c r="H12" s="599"/>
      <c r="I12" s="599"/>
      <c r="J12" s="599"/>
      <c r="K12" s="599"/>
      <c r="L12" s="599"/>
      <c r="M12" s="599"/>
      <c r="N12" s="599"/>
      <c r="O12" s="599"/>
    </row>
    <row r="13" spans="1:15" ht="13.2">
      <c r="A13" s="694"/>
      <c r="B13" s="889"/>
      <c r="C13" s="811"/>
      <c r="D13" s="706"/>
      <c r="E13" s="706"/>
      <c r="F13" s="706"/>
      <c r="G13" s="706"/>
      <c r="H13" s="706"/>
      <c r="I13" s="706"/>
      <c r="J13" s="706"/>
      <c r="K13" s="706"/>
      <c r="L13" s="706"/>
      <c r="M13" s="706"/>
      <c r="N13" s="706"/>
      <c r="O13" s="706"/>
    </row>
    <row r="14" spans="1:15" ht="26.4">
      <c r="A14" s="694"/>
      <c r="B14" s="889" t="s">
        <v>901</v>
      </c>
      <c r="C14" s="811"/>
      <c r="D14" s="599"/>
      <c r="E14" s="599"/>
      <c r="F14" s="599"/>
      <c r="G14" s="599"/>
      <c r="H14" s="599"/>
      <c r="I14" s="599"/>
      <c r="J14" s="599"/>
      <c r="K14" s="599"/>
      <c r="L14" s="599"/>
      <c r="M14" s="599"/>
      <c r="N14" s="599"/>
      <c r="O14" s="599"/>
    </row>
    <row r="15" spans="1:15" ht="13.2">
      <c r="A15" s="694"/>
      <c r="B15" s="889"/>
      <c r="C15" s="811"/>
      <c r="D15" s="706"/>
      <c r="E15" s="706"/>
      <c r="F15" s="706"/>
      <c r="G15" s="706"/>
      <c r="H15" s="706"/>
      <c r="I15" s="706"/>
      <c r="J15" s="706"/>
      <c r="K15" s="706"/>
      <c r="L15" s="706"/>
      <c r="M15" s="706"/>
      <c r="N15" s="706"/>
      <c r="O15" s="706"/>
    </row>
    <row r="16" spans="1:15" ht="13.2">
      <c r="A16" s="694"/>
      <c r="B16" s="889" t="s">
        <v>856</v>
      </c>
      <c r="C16" s="811"/>
      <c r="D16" s="599"/>
      <c r="E16" s="599"/>
      <c r="F16" s="599"/>
      <c r="G16" s="599"/>
      <c r="H16" s="599"/>
      <c r="I16" s="599"/>
      <c r="J16" s="599"/>
      <c r="K16" s="599"/>
      <c r="L16" s="599"/>
      <c r="M16" s="599"/>
      <c r="N16" s="599"/>
      <c r="O16" s="599"/>
    </row>
    <row r="17" spans="1:15" ht="13.2">
      <c r="A17" s="694"/>
      <c r="B17" s="889"/>
      <c r="C17" s="811"/>
      <c r="D17" s="706"/>
      <c r="E17" s="706"/>
      <c r="F17" s="706"/>
      <c r="G17" s="706"/>
      <c r="H17" s="706"/>
      <c r="I17" s="706"/>
      <c r="J17" s="706"/>
      <c r="K17" s="706"/>
      <c r="L17" s="706"/>
      <c r="M17" s="706"/>
      <c r="N17" s="706"/>
      <c r="O17" s="706"/>
    </row>
    <row r="18" spans="1:15" ht="13.2">
      <c r="A18" s="694"/>
      <c r="B18" s="889" t="s">
        <v>857</v>
      </c>
      <c r="C18" s="811"/>
      <c r="D18" s="599"/>
      <c r="E18" s="599"/>
      <c r="F18" s="599"/>
      <c r="G18" s="599"/>
      <c r="H18" s="599"/>
      <c r="I18" s="599"/>
      <c r="J18" s="599"/>
      <c r="K18" s="599"/>
      <c r="L18" s="599"/>
      <c r="M18" s="599"/>
      <c r="N18" s="599"/>
      <c r="O18" s="599"/>
    </row>
    <row r="19" spans="1:15" ht="13.2">
      <c r="A19" s="694"/>
      <c r="B19" s="889"/>
      <c r="C19" s="811"/>
      <c r="D19" s="706"/>
      <c r="E19" s="706"/>
      <c r="F19" s="706"/>
      <c r="G19" s="706"/>
      <c r="H19" s="706"/>
      <c r="I19" s="706"/>
      <c r="J19" s="706"/>
      <c r="K19" s="706"/>
      <c r="L19" s="706"/>
      <c r="M19" s="706"/>
      <c r="N19" s="706"/>
      <c r="O19" s="706"/>
    </row>
    <row r="20" spans="1:15" ht="26.4">
      <c r="A20" s="694"/>
      <c r="B20" s="889" t="s">
        <v>982</v>
      </c>
      <c r="C20" s="811"/>
      <c r="D20" s="599"/>
      <c r="E20" s="599"/>
      <c r="F20" s="599"/>
      <c r="G20" s="599"/>
      <c r="H20" s="599"/>
      <c r="I20" s="599"/>
      <c r="J20" s="599"/>
      <c r="K20" s="599"/>
      <c r="L20" s="599"/>
      <c r="M20" s="599"/>
      <c r="N20" s="599"/>
      <c r="O20" s="599"/>
    </row>
    <row r="21" spans="1:15" ht="13.2">
      <c r="A21" s="694"/>
      <c r="B21" s="889"/>
      <c r="C21" s="811"/>
      <c r="D21" s="706"/>
      <c r="E21" s="706"/>
      <c r="F21" s="706"/>
      <c r="G21" s="706"/>
      <c r="H21" s="706"/>
      <c r="I21" s="706"/>
      <c r="J21" s="706"/>
      <c r="K21" s="706"/>
      <c r="L21" s="706"/>
      <c r="M21" s="706"/>
      <c r="N21" s="706"/>
      <c r="O21" s="706"/>
    </row>
    <row r="22" spans="1:15" ht="26.4">
      <c r="A22" s="694"/>
      <c r="B22" s="889" t="s">
        <v>858</v>
      </c>
      <c r="C22" s="811"/>
      <c r="D22" s="599"/>
      <c r="E22" s="599"/>
      <c r="F22" s="599"/>
      <c r="G22" s="599"/>
      <c r="H22" s="599"/>
      <c r="I22" s="599"/>
      <c r="J22" s="599"/>
      <c r="K22" s="599"/>
      <c r="L22" s="599"/>
      <c r="M22" s="599"/>
      <c r="N22" s="599"/>
      <c r="O22" s="599"/>
    </row>
    <row r="23" spans="1:15" ht="13.2">
      <c r="A23" s="694"/>
      <c r="B23" s="889"/>
      <c r="C23" s="811"/>
      <c r="D23" s="706"/>
      <c r="E23" s="706"/>
      <c r="F23" s="706"/>
      <c r="G23" s="706"/>
      <c r="H23" s="706"/>
      <c r="I23" s="706"/>
      <c r="J23" s="706"/>
      <c r="K23" s="706"/>
      <c r="L23" s="706"/>
      <c r="M23" s="706"/>
      <c r="N23" s="706"/>
      <c r="O23" s="706"/>
    </row>
    <row r="24" spans="1:15" ht="13.2">
      <c r="A24" s="694"/>
      <c r="B24" s="889" t="s">
        <v>860</v>
      </c>
      <c r="C24" s="811"/>
      <c r="D24" s="599"/>
      <c r="E24" s="599"/>
      <c r="F24" s="599"/>
      <c r="G24" s="599"/>
      <c r="H24" s="599"/>
      <c r="I24" s="599"/>
      <c r="J24" s="599"/>
      <c r="K24" s="599"/>
      <c r="L24" s="599"/>
      <c r="M24" s="599"/>
      <c r="N24" s="599"/>
      <c r="O24" s="599"/>
    </row>
    <row r="25" spans="1:15" ht="13.2">
      <c r="A25" s="694"/>
      <c r="B25" s="889"/>
      <c r="C25" s="811"/>
      <c r="D25" s="706"/>
      <c r="E25" s="706"/>
      <c r="F25" s="706"/>
      <c r="G25" s="706"/>
      <c r="H25" s="706"/>
      <c r="I25" s="706"/>
      <c r="J25" s="706"/>
      <c r="K25" s="706"/>
      <c r="L25" s="706"/>
      <c r="M25" s="706"/>
      <c r="N25" s="706"/>
      <c r="O25" s="706"/>
    </row>
    <row r="26" spans="1:15" ht="13.2">
      <c r="A26" s="694"/>
      <c r="B26" s="889" t="s">
        <v>859</v>
      </c>
      <c r="C26" s="811"/>
      <c r="D26" s="599"/>
      <c r="E26" s="599"/>
      <c r="F26" s="599"/>
      <c r="G26" s="599"/>
      <c r="H26" s="599"/>
      <c r="I26" s="599"/>
      <c r="J26" s="599"/>
      <c r="K26" s="599"/>
      <c r="L26" s="599"/>
      <c r="M26" s="599"/>
      <c r="N26" s="599"/>
      <c r="O26" s="599"/>
    </row>
    <row r="27" spans="1:15" ht="13.2">
      <c r="A27" s="694"/>
      <c r="B27" s="889"/>
      <c r="C27" s="811"/>
      <c r="D27" s="706"/>
      <c r="E27" s="706"/>
      <c r="F27" s="706"/>
      <c r="G27" s="706"/>
      <c r="H27" s="706"/>
      <c r="I27" s="706"/>
      <c r="J27" s="706"/>
      <c r="K27" s="706"/>
      <c r="L27" s="706"/>
      <c r="M27" s="706"/>
      <c r="N27" s="706"/>
      <c r="O27" s="706"/>
    </row>
    <row r="28" spans="1:15" ht="13.2">
      <c r="A28" s="694"/>
      <c r="B28" s="889" t="s">
        <v>902</v>
      </c>
      <c r="C28" s="811"/>
      <c r="D28" s="599"/>
      <c r="E28" s="599"/>
      <c r="F28" s="599"/>
      <c r="G28" s="599"/>
      <c r="H28" s="599"/>
      <c r="I28" s="599"/>
      <c r="J28" s="599"/>
      <c r="K28" s="599"/>
      <c r="L28" s="599"/>
      <c r="M28" s="599"/>
      <c r="N28" s="599"/>
      <c r="O28" s="599"/>
    </row>
    <row r="29" spans="1:15" ht="15.6" thickBot="1">
      <c r="A29" s="812"/>
      <c r="B29" s="813"/>
      <c r="C29" s="814"/>
      <c r="D29" s="599"/>
      <c r="E29" s="599"/>
      <c r="F29" s="599"/>
      <c r="G29" s="599"/>
      <c r="H29" s="599"/>
      <c r="I29" s="599"/>
      <c r="J29" s="599"/>
      <c r="K29" s="599"/>
      <c r="L29" s="599"/>
      <c r="M29" s="599"/>
      <c r="N29" s="599"/>
      <c r="O29" s="599"/>
    </row>
    <row r="30" spans="1:15">
      <c r="B30" s="632"/>
      <c r="C30" s="815" t="s">
        <v>1164</v>
      </c>
      <c r="D30" s="599"/>
      <c r="E30" s="599"/>
      <c r="F30" s="599"/>
      <c r="G30" s="599"/>
      <c r="H30" s="599"/>
      <c r="I30" s="599"/>
      <c r="J30" s="599"/>
      <c r="K30" s="599"/>
      <c r="L30" s="599"/>
      <c r="M30" s="599"/>
      <c r="N30" s="599"/>
      <c r="O30" s="599"/>
    </row>
    <row r="31" spans="1:15">
      <c r="B31" s="632"/>
      <c r="C31" s="599"/>
      <c r="D31" s="599"/>
      <c r="E31" s="599"/>
      <c r="F31" s="599"/>
      <c r="G31" s="599"/>
      <c r="H31" s="599"/>
      <c r="I31" s="599"/>
      <c r="J31" s="599"/>
      <c r="K31" s="599"/>
      <c r="L31" s="599"/>
      <c r="M31" s="599"/>
      <c r="N31" s="599"/>
      <c r="O31" s="599"/>
    </row>
    <row r="32" spans="1:15">
      <c r="B32" s="632"/>
      <c r="C32" s="599"/>
      <c r="D32" s="599"/>
      <c r="E32" s="599"/>
      <c r="F32" s="599"/>
      <c r="G32" s="599"/>
      <c r="H32" s="599"/>
      <c r="I32" s="599"/>
      <c r="J32" s="599"/>
      <c r="K32" s="599"/>
      <c r="L32" s="599"/>
      <c r="M32" s="599"/>
      <c r="N32" s="599"/>
      <c r="O32" s="599"/>
    </row>
    <row r="33" spans="2:2">
      <c r="B33" s="632"/>
    </row>
    <row r="34" spans="2:2">
      <c r="B34" s="632"/>
    </row>
    <row r="35" spans="2:2">
      <c r="B35" s="632"/>
    </row>
  </sheetData>
  <sheetProtection password="CE28"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topLeftCell="A4" zoomScaleNormal="100" workbookViewId="0">
      <selection activeCell="E14" sqref="E14"/>
    </sheetView>
  </sheetViews>
  <sheetFormatPr defaultRowHeight="13.2"/>
  <cols>
    <col min="1" max="2" width="2.6640625" customWidth="1"/>
    <col min="3" max="3" width="42.6640625" style="215" customWidth="1"/>
    <col min="4" max="4" width="14.6640625" style="200" customWidth="1"/>
    <col min="5" max="8" width="20.88671875" style="216" customWidth="1"/>
    <col min="9" max="9" width="2.6640625" customWidth="1"/>
    <col min="10" max="10" width="2.5546875" customWidth="1"/>
    <col min="11" max="11" width="16.44140625" customWidth="1"/>
    <col min="12" max="12" width="16.88671875" customWidth="1"/>
    <col min="13" max="13" width="2.5546875" customWidth="1"/>
    <col min="14" max="17" width="11.5546875" customWidth="1"/>
    <col min="18" max="18" width="14.88671875" customWidth="1"/>
  </cols>
  <sheetData>
    <row r="1" spans="2:9" s="1" customFormat="1" ht="13.8" thickBot="1">
      <c r="C1" s="25"/>
      <c r="D1" s="25"/>
      <c r="E1" s="25"/>
      <c r="F1" s="25"/>
      <c r="G1" s="25"/>
      <c r="H1" s="25"/>
    </row>
    <row r="2" spans="2:9" s="1" customFormat="1" ht="20.399999999999999" customHeight="1">
      <c r="B2" s="692"/>
      <c r="C2" s="1136" t="s">
        <v>554</v>
      </c>
      <c r="D2" s="1136"/>
      <c r="E2" s="1136"/>
      <c r="F2" s="1136"/>
      <c r="G2" s="1136"/>
      <c r="H2" s="1136"/>
      <c r="I2" s="693"/>
    </row>
    <row r="3" spans="2:9" s="1" customFormat="1" ht="15.6">
      <c r="B3" s="16"/>
      <c r="C3" s="1140" t="s">
        <v>542</v>
      </c>
      <c r="D3" s="1140"/>
      <c r="E3" s="1140"/>
      <c r="F3" s="1140"/>
      <c r="G3" s="1140"/>
      <c r="H3" s="1140"/>
      <c r="I3" s="17"/>
    </row>
    <row r="4" spans="2:9" s="1" customFormat="1" ht="16.2" thickBot="1">
      <c r="B4" s="16"/>
      <c r="C4" s="652"/>
      <c r="D4" s="652"/>
      <c r="E4" s="652"/>
      <c r="F4" s="652"/>
      <c r="G4" s="652"/>
      <c r="H4" s="652"/>
      <c r="I4" s="17"/>
    </row>
    <row r="5" spans="2:9" s="1" customFormat="1" ht="16.2" customHeight="1" thickBot="1">
      <c r="B5" s="16"/>
      <c r="C5" s="280" t="s">
        <v>550</v>
      </c>
      <c r="D5" s="1137" t="str">
        <f>'Unit Mix'!G6</f>
        <v>Housing Authority of Sample City</v>
      </c>
      <c r="E5" s="1138"/>
      <c r="F5" s="1138"/>
      <c r="G5" s="1138"/>
      <c r="H5" s="1139"/>
      <c r="I5" s="17"/>
    </row>
    <row r="6" spans="2:9" s="1" customFormat="1" ht="16.2" customHeight="1" thickBot="1">
      <c r="B6" s="16"/>
      <c r="C6" s="280" t="s">
        <v>548</v>
      </c>
      <c r="D6" s="1137" t="str">
        <f>'Unit Mix'!G7</f>
        <v>Sample Grant Name</v>
      </c>
      <c r="E6" s="1138"/>
      <c r="F6" s="1138"/>
      <c r="G6" s="1138"/>
      <c r="H6" s="1139"/>
      <c r="I6" s="17"/>
    </row>
    <row r="7" spans="2:9" s="1" customFormat="1" ht="16.2" customHeight="1" thickBot="1">
      <c r="B7" s="16"/>
      <c r="C7" s="280" t="s">
        <v>546</v>
      </c>
      <c r="D7" s="1137" t="str">
        <f>'Unit Mix'!G8</f>
        <v>Sample Mixed-Finance Development or Sample Phase</v>
      </c>
      <c r="E7" s="1138"/>
      <c r="F7" s="1138"/>
      <c r="G7" s="1138"/>
      <c r="H7" s="1139"/>
      <c r="I7" s="17"/>
    </row>
    <row r="8" spans="2:9" s="1" customFormat="1" ht="16.2" customHeight="1" thickBot="1">
      <c r="B8" s="16"/>
      <c r="C8" s="280" t="s">
        <v>547</v>
      </c>
      <c r="D8" s="1137" t="str">
        <f>'Unit Mix'!G9</f>
        <v>[enter the new AMP-format development number]</v>
      </c>
      <c r="E8" s="1138"/>
      <c r="F8" s="1138"/>
      <c r="G8" s="1138"/>
      <c r="H8" s="1139"/>
      <c r="I8" s="17"/>
    </row>
    <row r="9" spans="2:9" s="1" customFormat="1" ht="9.15" customHeight="1">
      <c r="B9" s="16"/>
      <c r="C9" s="7"/>
      <c r="D9" s="7"/>
      <c r="E9"/>
      <c r="F9"/>
      <c r="G9"/>
      <c r="H9"/>
      <c r="I9" s="17"/>
    </row>
    <row r="10" spans="2:9" s="1" customFormat="1" ht="12" customHeight="1">
      <c r="B10" s="16"/>
      <c r="C10" s="7"/>
      <c r="D10" s="192"/>
      <c r="E10" s="193"/>
      <c r="F10" s="193"/>
      <c r="G10" s="193"/>
      <c r="H10" s="651"/>
      <c r="I10" s="17"/>
    </row>
    <row r="11" spans="2:9" s="1" customFormat="1" ht="13.8" thickBot="1">
      <c r="B11" s="16"/>
      <c r="C11" s="194" t="s">
        <v>123</v>
      </c>
      <c r="D11" s="581" t="s">
        <v>124</v>
      </c>
      <c r="E11" s="195" t="s">
        <v>125</v>
      </c>
      <c r="F11" s="195" t="s">
        <v>126</v>
      </c>
      <c r="G11" s="195" t="s">
        <v>127</v>
      </c>
      <c r="H11" s="196" t="s">
        <v>44</v>
      </c>
      <c r="I11" s="17"/>
    </row>
    <row r="12" spans="2:9" ht="14.4" thickTop="1" thickBot="1">
      <c r="B12" s="18"/>
      <c r="C12" s="656" t="s">
        <v>812</v>
      </c>
      <c r="D12" s="661"/>
      <c r="E12" s="663">
        <v>0</v>
      </c>
      <c r="F12" s="879"/>
      <c r="G12" s="879"/>
      <c r="H12" s="880">
        <f t="shared" ref="H12:H25" si="0">SUM(E12:G12)</f>
        <v>0</v>
      </c>
      <c r="I12" s="19"/>
    </row>
    <row r="13" spans="2:9" ht="14.4" thickTop="1" thickBot="1">
      <c r="B13" s="18"/>
      <c r="C13" s="656" t="s">
        <v>861</v>
      </c>
      <c r="D13" s="661"/>
      <c r="E13" s="663">
        <v>0</v>
      </c>
      <c r="F13" s="877"/>
      <c r="G13" s="877"/>
      <c r="H13" s="880">
        <f t="shared" si="0"/>
        <v>0</v>
      </c>
      <c r="I13" s="19"/>
    </row>
    <row r="14" spans="2:9" ht="14.4" thickTop="1" thickBot="1">
      <c r="B14" s="18"/>
      <c r="C14" s="656" t="s">
        <v>810</v>
      </c>
      <c r="D14" s="661"/>
      <c r="E14" s="663">
        <v>0</v>
      </c>
      <c r="F14" s="877"/>
      <c r="G14" s="877"/>
      <c r="H14" s="880">
        <f t="shared" si="0"/>
        <v>0</v>
      </c>
      <c r="I14" s="19"/>
    </row>
    <row r="15" spans="2:9" ht="14.4" thickTop="1" thickBot="1">
      <c r="B15" s="18"/>
      <c r="C15" s="656" t="s">
        <v>983</v>
      </c>
      <c r="D15" s="661"/>
      <c r="E15" s="663">
        <v>0</v>
      </c>
      <c r="F15" s="877"/>
      <c r="G15" s="877"/>
      <c r="H15" s="880">
        <f t="shared" si="0"/>
        <v>0</v>
      </c>
      <c r="I15" s="19"/>
    </row>
    <row r="16" spans="2:9" ht="14.4" thickTop="1" thickBot="1">
      <c r="B16" s="18"/>
      <c r="C16" s="656" t="s">
        <v>814</v>
      </c>
      <c r="D16" s="661"/>
      <c r="E16" s="663">
        <v>0</v>
      </c>
      <c r="F16" s="877"/>
      <c r="G16" s="877"/>
      <c r="H16" s="880">
        <f t="shared" si="0"/>
        <v>0</v>
      </c>
      <c r="I16" s="19"/>
    </row>
    <row r="17" spans="2:9" ht="14.4" thickTop="1" thickBot="1">
      <c r="B17" s="18"/>
      <c r="C17" s="658" t="s">
        <v>128</v>
      </c>
      <c r="D17" s="661"/>
      <c r="E17" s="877"/>
      <c r="F17" s="663">
        <v>0</v>
      </c>
      <c r="G17" s="663">
        <v>0</v>
      </c>
      <c r="H17" s="662">
        <f t="shared" si="0"/>
        <v>0</v>
      </c>
      <c r="I17" s="19"/>
    </row>
    <row r="18" spans="2:9" ht="14.4" thickTop="1" thickBot="1">
      <c r="B18" s="18"/>
      <c r="C18" s="660" t="s">
        <v>993</v>
      </c>
      <c r="D18" s="661"/>
      <c r="E18" s="877"/>
      <c r="F18" s="663">
        <v>0</v>
      </c>
      <c r="G18" s="663">
        <v>0</v>
      </c>
      <c r="H18" s="662">
        <f t="shared" si="0"/>
        <v>0</v>
      </c>
      <c r="I18" s="19"/>
    </row>
    <row r="19" spans="2:9" ht="14.4" thickTop="1" thickBot="1">
      <c r="B19" s="18"/>
      <c r="C19" s="660" t="s">
        <v>966</v>
      </c>
      <c r="D19" s="661"/>
      <c r="E19" s="877"/>
      <c r="F19" s="663">
        <v>0</v>
      </c>
      <c r="G19" s="663">
        <v>0</v>
      </c>
      <c r="H19" s="662">
        <f t="shared" si="0"/>
        <v>0</v>
      </c>
      <c r="I19" s="19"/>
    </row>
    <row r="20" spans="2:9" ht="14.4" thickTop="1" thickBot="1">
      <c r="B20" s="18"/>
      <c r="C20" s="660" t="s">
        <v>967</v>
      </c>
      <c r="D20" s="661"/>
      <c r="E20" s="877"/>
      <c r="F20" s="663">
        <v>0</v>
      </c>
      <c r="G20" s="663">
        <v>0</v>
      </c>
      <c r="H20" s="662">
        <f t="shared" si="0"/>
        <v>0</v>
      </c>
      <c r="I20" s="19"/>
    </row>
    <row r="21" spans="2:9" ht="14.4" thickTop="1" thickBot="1">
      <c r="B21" s="18"/>
      <c r="C21" s="660" t="s">
        <v>994</v>
      </c>
      <c r="D21" s="661"/>
      <c r="E21" s="877"/>
      <c r="F21" s="663">
        <v>0</v>
      </c>
      <c r="G21" s="663">
        <v>0</v>
      </c>
      <c r="H21" s="662">
        <f t="shared" si="0"/>
        <v>0</v>
      </c>
      <c r="I21" s="19"/>
    </row>
    <row r="22" spans="2:9" ht="14.4" thickTop="1" thickBot="1">
      <c r="B22" s="18"/>
      <c r="C22" s="660" t="s">
        <v>995</v>
      </c>
      <c r="D22" s="661"/>
      <c r="E22" s="877"/>
      <c r="F22" s="663">
        <v>0</v>
      </c>
      <c r="G22" s="663">
        <v>0</v>
      </c>
      <c r="H22" s="662">
        <f t="shared" si="0"/>
        <v>0</v>
      </c>
      <c r="I22" s="19"/>
    </row>
    <row r="23" spans="2:9" ht="14.4" thickTop="1" thickBot="1">
      <c r="B23" s="18"/>
      <c r="C23" s="660" t="s">
        <v>996</v>
      </c>
      <c r="D23" s="661"/>
      <c r="E23" s="877"/>
      <c r="F23" s="663">
        <v>0</v>
      </c>
      <c r="G23" s="663">
        <v>0</v>
      </c>
      <c r="H23" s="662">
        <f t="shared" si="0"/>
        <v>0</v>
      </c>
      <c r="I23" s="19"/>
    </row>
    <row r="24" spans="2:9" ht="14.4" thickTop="1" thickBot="1">
      <c r="B24" s="18"/>
      <c r="C24" s="660" t="s">
        <v>997</v>
      </c>
      <c r="D24" s="661"/>
      <c r="E24" s="877"/>
      <c r="F24" s="663">
        <v>0</v>
      </c>
      <c r="G24" s="663">
        <v>0</v>
      </c>
      <c r="H24" s="662">
        <f t="shared" si="0"/>
        <v>0</v>
      </c>
      <c r="I24" s="19"/>
    </row>
    <row r="25" spans="2:9" ht="14.4" thickTop="1" thickBot="1">
      <c r="B25" s="18"/>
      <c r="C25" s="660" t="s">
        <v>998</v>
      </c>
      <c r="D25" s="661"/>
      <c r="E25" s="878"/>
      <c r="F25" s="663">
        <v>0</v>
      </c>
      <c r="G25" s="663">
        <v>0</v>
      </c>
      <c r="H25" s="662">
        <f t="shared" si="0"/>
        <v>0</v>
      </c>
      <c r="I25" s="19"/>
    </row>
    <row r="26" spans="2:9" ht="13.8" thickTop="1">
      <c r="B26" s="18"/>
      <c r="C26" s="602" t="s">
        <v>129</v>
      </c>
      <c r="D26" s="590"/>
      <c r="E26" s="591">
        <f>SUM(E12:E25)</f>
        <v>0</v>
      </c>
      <c r="F26" s="591">
        <f t="shared" ref="F26:H26" si="1">SUM(F12:F25)</f>
        <v>0</v>
      </c>
      <c r="G26" s="591">
        <f t="shared" si="1"/>
        <v>0</v>
      </c>
      <c r="H26" s="591">
        <f t="shared" si="1"/>
        <v>0</v>
      </c>
      <c r="I26" s="19"/>
    </row>
    <row r="27" spans="2:9">
      <c r="B27" s="18"/>
      <c r="C27" s="682"/>
      <c r="D27" s="581"/>
      <c r="E27" s="201"/>
      <c r="F27" s="201"/>
      <c r="G27" s="201"/>
      <c r="H27" s="201"/>
      <c r="I27" s="19"/>
    </row>
    <row r="28" spans="2:9" ht="13.8" thickBot="1">
      <c r="B28" s="18"/>
      <c r="C28" s="202" t="s">
        <v>130</v>
      </c>
      <c r="D28" s="195"/>
      <c r="E28" s="195" t="s">
        <v>125</v>
      </c>
      <c r="F28" s="195" t="s">
        <v>126</v>
      </c>
      <c r="G28" s="195" t="s">
        <v>127</v>
      </c>
      <c r="H28" s="196" t="s">
        <v>44</v>
      </c>
      <c r="I28" s="19"/>
    </row>
    <row r="29" spans="2:9" ht="14.4" thickTop="1" thickBot="1">
      <c r="B29" s="18"/>
      <c r="C29" s="655" t="s">
        <v>812</v>
      </c>
      <c r="D29" s="664"/>
      <c r="E29" s="663">
        <v>0</v>
      </c>
      <c r="F29" s="663">
        <v>0</v>
      </c>
      <c r="G29" s="663">
        <v>0</v>
      </c>
      <c r="H29" s="667">
        <f>SUM(E29:G29)</f>
        <v>0</v>
      </c>
      <c r="I29" s="19"/>
    </row>
    <row r="30" spans="2:9" ht="14.4" thickTop="1" thickBot="1">
      <c r="B30" s="18"/>
      <c r="C30" s="655" t="s">
        <v>861</v>
      </c>
      <c r="D30" s="665"/>
      <c r="E30" s="663">
        <v>0</v>
      </c>
      <c r="F30" s="663" t="s">
        <v>809</v>
      </c>
      <c r="G30" s="663" t="s">
        <v>809</v>
      </c>
      <c r="H30" s="667">
        <f t="shared" ref="H30:H34" si="2">SUM(E30:G30)</f>
        <v>0</v>
      </c>
      <c r="I30" s="19"/>
    </row>
    <row r="31" spans="2:9" ht="14.4" thickTop="1" thickBot="1">
      <c r="B31" s="18"/>
      <c r="C31" s="655" t="s">
        <v>810</v>
      </c>
      <c r="D31" s="665"/>
      <c r="E31" s="663">
        <v>0</v>
      </c>
      <c r="F31" s="663" t="s">
        <v>809</v>
      </c>
      <c r="G31" s="663" t="s">
        <v>809</v>
      </c>
      <c r="H31" s="667">
        <f t="shared" si="2"/>
        <v>0</v>
      </c>
      <c r="I31" s="19"/>
    </row>
    <row r="32" spans="2:9" ht="14.4" thickTop="1" thickBot="1">
      <c r="B32" s="18"/>
      <c r="C32" s="657" t="s">
        <v>811</v>
      </c>
      <c r="D32" s="665"/>
      <c r="E32" s="663">
        <v>0</v>
      </c>
      <c r="F32" s="663">
        <v>0</v>
      </c>
      <c r="G32" s="663">
        <v>0</v>
      </c>
      <c r="H32" s="667">
        <f t="shared" si="2"/>
        <v>0</v>
      </c>
      <c r="I32" s="19"/>
    </row>
    <row r="33" spans="2:9" ht="14.4" thickTop="1" thickBot="1">
      <c r="B33" s="18"/>
      <c r="C33" s="660" t="s">
        <v>1009</v>
      </c>
      <c r="D33" s="665"/>
      <c r="E33" s="663">
        <v>0</v>
      </c>
      <c r="F33" s="663" t="s">
        <v>809</v>
      </c>
      <c r="G33" s="663" t="s">
        <v>809</v>
      </c>
      <c r="H33" s="667">
        <f t="shared" si="2"/>
        <v>0</v>
      </c>
      <c r="I33" s="19"/>
    </row>
    <row r="34" spans="2:9" ht="14.4" thickTop="1" thickBot="1">
      <c r="B34" s="18"/>
      <c r="C34" s="660" t="s">
        <v>1009</v>
      </c>
      <c r="D34" s="666"/>
      <c r="E34" s="663">
        <v>0</v>
      </c>
      <c r="F34" s="663">
        <v>0</v>
      </c>
      <c r="G34" s="663">
        <v>0</v>
      </c>
      <c r="H34" s="667">
        <f t="shared" si="2"/>
        <v>0</v>
      </c>
      <c r="I34" s="19"/>
    </row>
    <row r="35" spans="2:9" ht="13.8" thickTop="1">
      <c r="B35" s="18"/>
      <c r="C35" s="582" t="s">
        <v>131</v>
      </c>
      <c r="D35" s="592"/>
      <c r="E35" s="591">
        <f>SUM(E29:E34)</f>
        <v>0</v>
      </c>
      <c r="F35" s="591">
        <f>SUM(F29:F34)</f>
        <v>0</v>
      </c>
      <c r="G35" s="591">
        <f>SUM(G29:G34)</f>
        <v>0</v>
      </c>
      <c r="H35" s="591">
        <f>SUM(H29:H34)</f>
        <v>0</v>
      </c>
      <c r="I35" s="19"/>
    </row>
    <row r="36" spans="2:9">
      <c r="B36" s="18"/>
      <c r="C36" s="682"/>
      <c r="D36" s="203"/>
      <c r="E36" s="586">
        <v>0</v>
      </c>
      <c r="F36" s="586">
        <v>0</v>
      </c>
      <c r="G36" s="586">
        <v>0</v>
      </c>
      <c r="H36" s="586">
        <v>0</v>
      </c>
      <c r="I36" s="19"/>
    </row>
    <row r="37" spans="2:9" ht="17.399999999999999">
      <c r="B37" s="694"/>
      <c r="C37" s="595" t="s">
        <v>817</v>
      </c>
      <c r="D37" s="690"/>
      <c r="E37" s="596">
        <f>E26+E35</f>
        <v>0</v>
      </c>
      <c r="F37" s="596">
        <f>F26+F35</f>
        <v>0</v>
      </c>
      <c r="G37" s="596">
        <f>G26+G35</f>
        <v>0</v>
      </c>
      <c r="H37" s="596">
        <f>H26+H35</f>
        <v>0</v>
      </c>
      <c r="I37" s="19"/>
    </row>
    <row r="38" spans="2:9" ht="15" customHeight="1" thickBot="1">
      <c r="B38" s="18"/>
      <c r="C38" s="682"/>
      <c r="D38" s="204"/>
      <c r="E38" s="201"/>
      <c r="F38" s="201"/>
      <c r="G38" s="201"/>
      <c r="H38" s="201"/>
      <c r="I38" s="19"/>
    </row>
    <row r="39" spans="2:9">
      <c r="B39" s="677"/>
      <c r="C39" s="678"/>
      <c r="D39" s="679"/>
      <c r="E39" s="679"/>
      <c r="F39" s="680"/>
      <c r="G39" s="680"/>
      <c r="H39" s="680"/>
      <c r="I39" s="681"/>
    </row>
    <row r="40" spans="2:9" ht="13.8" thickBot="1">
      <c r="B40" s="18"/>
      <c r="C40" s="202" t="s">
        <v>132</v>
      </c>
      <c r="D40" s="580" t="s">
        <v>813</v>
      </c>
      <c r="E40" s="195" t="s">
        <v>125</v>
      </c>
      <c r="F40" s="195" t="s">
        <v>126</v>
      </c>
      <c r="G40" s="195" t="s">
        <v>127</v>
      </c>
      <c r="H40" s="196" t="s">
        <v>44</v>
      </c>
      <c r="I40" s="19"/>
    </row>
    <row r="41" spans="2:9" ht="14.4" thickTop="1" thickBot="1">
      <c r="B41" s="18"/>
      <c r="C41" s="656" t="s">
        <v>818</v>
      </c>
      <c r="D41" s="885">
        <v>1460</v>
      </c>
      <c r="E41" s="663">
        <v>0</v>
      </c>
      <c r="F41" s="663">
        <v>0</v>
      </c>
      <c r="G41" s="663">
        <v>0</v>
      </c>
      <c r="H41" s="669">
        <f t="shared" ref="H41:H58" si="3">SUM(E41:G41)</f>
        <v>0</v>
      </c>
      <c r="I41" s="19"/>
    </row>
    <row r="42" spans="2:9" ht="14.4" thickTop="1" thickBot="1">
      <c r="B42" s="18"/>
      <c r="C42" s="656" t="s">
        <v>133</v>
      </c>
      <c r="D42" s="885">
        <v>1460</v>
      </c>
      <c r="E42" s="663">
        <v>0</v>
      </c>
      <c r="F42" s="663">
        <v>0</v>
      </c>
      <c r="G42" s="663">
        <v>0</v>
      </c>
      <c r="H42" s="669">
        <f t="shared" si="3"/>
        <v>0</v>
      </c>
      <c r="I42" s="19"/>
    </row>
    <row r="43" spans="2:9" ht="14.4" thickTop="1" thickBot="1">
      <c r="B43" s="18"/>
      <c r="C43" s="656" t="s">
        <v>158</v>
      </c>
      <c r="D43" s="885">
        <v>1460</v>
      </c>
      <c r="E43" s="663">
        <v>0</v>
      </c>
      <c r="F43" s="663">
        <v>0</v>
      </c>
      <c r="G43" s="663">
        <v>0</v>
      </c>
      <c r="H43" s="669">
        <f t="shared" si="3"/>
        <v>0</v>
      </c>
      <c r="I43" s="19"/>
    </row>
    <row r="44" spans="2:9" ht="14.4" thickTop="1" thickBot="1">
      <c r="B44" s="18"/>
      <c r="C44" s="656" t="s">
        <v>815</v>
      </c>
      <c r="D44" s="885">
        <v>1460</v>
      </c>
      <c r="E44" s="663">
        <v>0</v>
      </c>
      <c r="F44" s="663">
        <v>0</v>
      </c>
      <c r="G44" s="663">
        <v>0</v>
      </c>
      <c r="H44" s="669">
        <f t="shared" si="3"/>
        <v>0</v>
      </c>
      <c r="I44" s="19"/>
    </row>
    <row r="45" spans="2:9" ht="14.4" thickTop="1" thickBot="1">
      <c r="B45" s="18"/>
      <c r="C45" s="656" t="s">
        <v>105</v>
      </c>
      <c r="D45" s="885">
        <v>1460</v>
      </c>
      <c r="E45" s="663">
        <v>0</v>
      </c>
      <c r="F45" s="663">
        <v>0</v>
      </c>
      <c r="G45" s="663">
        <v>0</v>
      </c>
      <c r="H45" s="669">
        <f t="shared" si="3"/>
        <v>0</v>
      </c>
      <c r="I45" s="19"/>
    </row>
    <row r="46" spans="2:9" ht="14.4" thickTop="1" thickBot="1">
      <c r="B46" s="18"/>
      <c r="C46" s="890" t="s">
        <v>825</v>
      </c>
      <c r="D46" s="885">
        <v>1460</v>
      </c>
      <c r="E46" s="663">
        <v>0</v>
      </c>
      <c r="F46" s="663">
        <v>0</v>
      </c>
      <c r="G46" s="663">
        <v>0</v>
      </c>
      <c r="H46" s="669">
        <f t="shared" si="3"/>
        <v>0</v>
      </c>
      <c r="I46" s="19"/>
    </row>
    <row r="47" spans="2:9" ht="14.4" thickTop="1" thickBot="1">
      <c r="B47" s="18"/>
      <c r="C47" s="660" t="s">
        <v>1009</v>
      </c>
      <c r="D47" s="885">
        <v>1460</v>
      </c>
      <c r="E47" s="663">
        <v>0</v>
      </c>
      <c r="F47" s="663">
        <v>0</v>
      </c>
      <c r="G47" s="663">
        <v>0</v>
      </c>
      <c r="H47" s="669">
        <f t="shared" si="3"/>
        <v>0</v>
      </c>
      <c r="I47" s="19"/>
    </row>
    <row r="48" spans="2:9" ht="14.4" thickTop="1" thickBot="1">
      <c r="B48" s="18"/>
      <c r="C48" s="891" t="s">
        <v>863</v>
      </c>
      <c r="D48" s="885">
        <v>1450</v>
      </c>
      <c r="E48" s="663">
        <v>0</v>
      </c>
      <c r="F48" s="663">
        <v>0</v>
      </c>
      <c r="G48" s="663">
        <v>0</v>
      </c>
      <c r="H48" s="669">
        <f t="shared" si="3"/>
        <v>0</v>
      </c>
      <c r="I48" s="19"/>
    </row>
    <row r="49" spans="2:9" ht="14.4" thickTop="1" thickBot="1">
      <c r="B49" s="18"/>
      <c r="C49" s="656" t="s">
        <v>987</v>
      </c>
      <c r="D49" s="885">
        <v>1465</v>
      </c>
      <c r="E49" s="663">
        <v>0</v>
      </c>
      <c r="F49" s="663">
        <v>0</v>
      </c>
      <c r="G49" s="663">
        <v>0</v>
      </c>
      <c r="H49" s="669">
        <f t="shared" si="3"/>
        <v>0</v>
      </c>
      <c r="I49" s="19"/>
    </row>
    <row r="50" spans="2:9" ht="14.4" thickTop="1" thickBot="1">
      <c r="B50" s="18"/>
      <c r="C50" s="659" t="s">
        <v>816</v>
      </c>
      <c r="D50" s="885">
        <v>1470</v>
      </c>
      <c r="E50" s="663">
        <v>0</v>
      </c>
      <c r="F50" s="663">
        <v>0</v>
      </c>
      <c r="G50" s="663">
        <v>0</v>
      </c>
      <c r="H50" s="669">
        <f t="shared" si="3"/>
        <v>0</v>
      </c>
      <c r="I50" s="19"/>
    </row>
    <row r="51" spans="2:9" ht="14.4" thickTop="1" thickBot="1">
      <c r="B51" s="18"/>
      <c r="C51" s="659" t="s">
        <v>816</v>
      </c>
      <c r="D51" s="885">
        <v>1470</v>
      </c>
      <c r="E51" s="663">
        <v>0</v>
      </c>
      <c r="F51" s="663">
        <v>0</v>
      </c>
      <c r="G51" s="663">
        <v>0</v>
      </c>
      <c r="H51" s="669">
        <f t="shared" si="3"/>
        <v>0</v>
      </c>
      <c r="I51" s="19"/>
    </row>
    <row r="52" spans="2:9" ht="14.4" thickTop="1" thickBot="1">
      <c r="B52" s="18"/>
      <c r="C52" s="659" t="s">
        <v>990</v>
      </c>
      <c r="D52" s="885">
        <v>1475</v>
      </c>
      <c r="E52" s="663">
        <v>0</v>
      </c>
      <c r="F52" s="663">
        <v>0</v>
      </c>
      <c r="G52" s="663">
        <v>0</v>
      </c>
      <c r="H52" s="669">
        <f t="shared" si="3"/>
        <v>0</v>
      </c>
      <c r="I52" s="19"/>
    </row>
    <row r="53" spans="2:9" ht="14.4" thickTop="1" thickBot="1">
      <c r="B53" s="18"/>
      <c r="C53" s="656" t="s">
        <v>594</v>
      </c>
      <c r="D53" s="885">
        <v>1485</v>
      </c>
      <c r="E53" s="663">
        <v>0</v>
      </c>
      <c r="F53" s="663">
        <v>0</v>
      </c>
      <c r="G53" s="663">
        <v>0</v>
      </c>
      <c r="H53" s="669">
        <f t="shared" si="3"/>
        <v>0</v>
      </c>
      <c r="I53" s="19"/>
    </row>
    <row r="54" spans="2:9" ht="14.4" thickTop="1" thickBot="1">
      <c r="B54" s="18"/>
      <c r="C54" s="656" t="s">
        <v>988</v>
      </c>
      <c r="D54" s="885">
        <v>1495</v>
      </c>
      <c r="E54" s="663">
        <v>0</v>
      </c>
      <c r="F54" s="663">
        <v>0</v>
      </c>
      <c r="G54" s="663">
        <v>0</v>
      </c>
      <c r="H54" s="669">
        <f t="shared" si="3"/>
        <v>0</v>
      </c>
      <c r="I54" s="19"/>
    </row>
    <row r="55" spans="2:9" ht="14.4" thickTop="1" thickBot="1">
      <c r="B55" s="18"/>
      <c r="C55" s="656" t="s">
        <v>989</v>
      </c>
      <c r="D55" s="885">
        <v>1496</v>
      </c>
      <c r="E55" s="663">
        <v>0</v>
      </c>
      <c r="F55" s="663">
        <v>0</v>
      </c>
      <c r="G55" s="663">
        <v>0</v>
      </c>
      <c r="H55" s="669">
        <f t="shared" si="3"/>
        <v>0</v>
      </c>
      <c r="I55" s="19"/>
    </row>
    <row r="56" spans="2:9" ht="14.4" thickTop="1" thickBot="1">
      <c r="B56" s="18"/>
      <c r="C56" s="659" t="s">
        <v>999</v>
      </c>
      <c r="D56" s="691"/>
      <c r="E56" s="663">
        <v>0</v>
      </c>
      <c r="F56" s="663">
        <v>0</v>
      </c>
      <c r="G56" s="663">
        <v>0</v>
      </c>
      <c r="H56" s="669">
        <f t="shared" si="3"/>
        <v>0</v>
      </c>
      <c r="I56" s="19"/>
    </row>
    <row r="57" spans="2:9" ht="14.4" thickTop="1" thickBot="1">
      <c r="B57" s="18"/>
      <c r="C57" s="660" t="s">
        <v>1009</v>
      </c>
      <c r="D57" s="691"/>
      <c r="E57" s="663">
        <v>0</v>
      </c>
      <c r="F57" s="663">
        <v>0</v>
      </c>
      <c r="G57" s="663">
        <v>0</v>
      </c>
      <c r="H57" s="669">
        <f t="shared" si="3"/>
        <v>0</v>
      </c>
      <c r="I57" s="19"/>
    </row>
    <row r="58" spans="2:9" ht="14.4" thickTop="1" thickBot="1">
      <c r="B58" s="18"/>
      <c r="C58" s="660" t="s">
        <v>1009</v>
      </c>
      <c r="D58" s="691"/>
      <c r="E58" s="663">
        <v>0</v>
      </c>
      <c r="F58" s="663">
        <v>0</v>
      </c>
      <c r="G58" s="663">
        <v>0</v>
      </c>
      <c r="H58" s="669">
        <f t="shared" si="3"/>
        <v>0</v>
      </c>
      <c r="I58" s="19"/>
    </row>
    <row r="59" spans="2:9" ht="13.8" thickTop="1">
      <c r="B59" s="18"/>
      <c r="C59" s="197" t="s">
        <v>135</v>
      </c>
      <c r="D59" s="594"/>
      <c r="E59" s="591">
        <f>SUM(E41:E58)</f>
        <v>0</v>
      </c>
      <c r="F59" s="591">
        <f>SUM(F41:F58)</f>
        <v>0</v>
      </c>
      <c r="G59" s="591">
        <f>SUM(G41:G58)</f>
        <v>0</v>
      </c>
      <c r="H59" s="591">
        <f>SUM(H41:H58)</f>
        <v>0</v>
      </c>
      <c r="I59" s="19"/>
    </row>
    <row r="60" spans="2:9" ht="9.15" customHeight="1">
      <c r="B60" s="18"/>
      <c r="C60" s="682"/>
      <c r="D60" s="207"/>
      <c r="E60" s="201"/>
      <c r="F60" s="201"/>
      <c r="G60" s="201"/>
      <c r="H60" s="201"/>
      <c r="I60" s="19"/>
    </row>
    <row r="61" spans="2:9" ht="13.8" thickBot="1">
      <c r="B61" s="18"/>
      <c r="C61" s="209" t="s">
        <v>136</v>
      </c>
      <c r="D61" s="580" t="s">
        <v>813</v>
      </c>
      <c r="E61" s="195" t="s">
        <v>125</v>
      </c>
      <c r="F61" s="195" t="s">
        <v>126</v>
      </c>
      <c r="G61" s="195" t="s">
        <v>127</v>
      </c>
      <c r="H61" s="196" t="s">
        <v>44</v>
      </c>
      <c r="I61" s="19"/>
    </row>
    <row r="62" spans="2:9" ht="14.4" thickTop="1" thickBot="1">
      <c r="B62" s="18"/>
      <c r="C62" s="655" t="s">
        <v>137</v>
      </c>
      <c r="D62" s="670">
        <v>1440</v>
      </c>
      <c r="E62" s="663">
        <v>0</v>
      </c>
      <c r="F62" s="688">
        <v>0</v>
      </c>
      <c r="G62" s="688">
        <v>0</v>
      </c>
      <c r="H62" s="669">
        <f>SUM(E62:G62)</f>
        <v>0</v>
      </c>
      <c r="I62" s="19"/>
    </row>
    <row r="63" spans="2:9" ht="14.4" thickTop="1" thickBot="1">
      <c r="B63" s="18"/>
      <c r="C63" s="655" t="s">
        <v>138</v>
      </c>
      <c r="D63" s="670">
        <v>1430</v>
      </c>
      <c r="E63" s="663">
        <v>0</v>
      </c>
      <c r="F63" s="688">
        <v>0</v>
      </c>
      <c r="G63" s="688">
        <v>0</v>
      </c>
      <c r="H63" s="669">
        <f t="shared" ref="H63:H92" si="4">SUM(E63:G63)</f>
        <v>0</v>
      </c>
      <c r="I63" s="19"/>
    </row>
    <row r="64" spans="2:9" ht="14.4" thickTop="1" thickBot="1">
      <c r="B64" s="18"/>
      <c r="C64" s="655" t="s">
        <v>139</v>
      </c>
      <c r="D64" s="671">
        <v>1430</v>
      </c>
      <c r="E64" s="663">
        <v>0</v>
      </c>
      <c r="F64" s="688">
        <v>0</v>
      </c>
      <c r="G64" s="688">
        <v>0</v>
      </c>
      <c r="H64" s="669">
        <f t="shared" si="4"/>
        <v>0</v>
      </c>
      <c r="I64" s="19"/>
    </row>
    <row r="65" spans="2:9" ht="14.4" thickTop="1" thickBot="1">
      <c r="B65" s="18"/>
      <c r="C65" s="655" t="s">
        <v>140</v>
      </c>
      <c r="D65" s="670">
        <v>1430</v>
      </c>
      <c r="E65" s="663">
        <v>0</v>
      </c>
      <c r="F65" s="688">
        <v>0</v>
      </c>
      <c r="G65" s="688">
        <v>0</v>
      </c>
      <c r="H65" s="669">
        <f t="shared" si="4"/>
        <v>0</v>
      </c>
      <c r="I65" s="19"/>
    </row>
    <row r="66" spans="2:9" ht="14.4" thickTop="1" thickBot="1">
      <c r="B66" s="18"/>
      <c r="C66" s="655" t="s">
        <v>141</v>
      </c>
      <c r="D66" s="670">
        <v>1430</v>
      </c>
      <c r="E66" s="663">
        <v>0</v>
      </c>
      <c r="F66" s="688">
        <v>0</v>
      </c>
      <c r="G66" s="688">
        <v>0</v>
      </c>
      <c r="H66" s="669">
        <f t="shared" si="4"/>
        <v>0</v>
      </c>
      <c r="I66" s="19"/>
    </row>
    <row r="67" spans="2:9" ht="14.4" thickTop="1" thickBot="1">
      <c r="B67" s="18"/>
      <c r="C67" s="655" t="s">
        <v>157</v>
      </c>
      <c r="D67" s="671">
        <v>1430</v>
      </c>
      <c r="E67" s="663">
        <v>0</v>
      </c>
      <c r="F67" s="688">
        <v>0</v>
      </c>
      <c r="G67" s="688">
        <v>0</v>
      </c>
      <c r="H67" s="669">
        <f t="shared" si="4"/>
        <v>0</v>
      </c>
      <c r="I67" s="19"/>
    </row>
    <row r="68" spans="2:9" ht="14.4" thickTop="1" thickBot="1">
      <c r="B68" s="18"/>
      <c r="C68" s="655" t="s">
        <v>142</v>
      </c>
      <c r="D68" s="670">
        <v>1430</v>
      </c>
      <c r="E68" s="663">
        <v>0</v>
      </c>
      <c r="F68" s="688">
        <v>0</v>
      </c>
      <c r="G68" s="688">
        <v>0</v>
      </c>
      <c r="H68" s="669">
        <f t="shared" si="4"/>
        <v>0</v>
      </c>
      <c r="I68" s="19"/>
    </row>
    <row r="69" spans="2:9" ht="14.4" thickTop="1" thickBot="1">
      <c r="B69" s="18"/>
      <c r="C69" s="655" t="s">
        <v>143</v>
      </c>
      <c r="D69" s="671">
        <v>1430</v>
      </c>
      <c r="E69" s="663">
        <v>0</v>
      </c>
      <c r="F69" s="688">
        <v>0</v>
      </c>
      <c r="G69" s="688">
        <v>0</v>
      </c>
      <c r="H69" s="669">
        <f t="shared" si="4"/>
        <v>0</v>
      </c>
      <c r="I69" s="19"/>
    </row>
    <row r="70" spans="2:9" ht="14.4" thickTop="1" thickBot="1">
      <c r="B70" s="18"/>
      <c r="C70" s="655" t="s">
        <v>144</v>
      </c>
      <c r="D70" s="670">
        <v>1430</v>
      </c>
      <c r="E70" s="663">
        <v>0</v>
      </c>
      <c r="F70" s="688">
        <v>0</v>
      </c>
      <c r="G70" s="688">
        <v>0</v>
      </c>
      <c r="H70" s="669">
        <f t="shared" si="4"/>
        <v>0</v>
      </c>
      <c r="I70" s="19"/>
    </row>
    <row r="71" spans="2:9" ht="14.4" thickTop="1" thickBot="1">
      <c r="B71" s="18"/>
      <c r="C71" s="655" t="s">
        <v>145</v>
      </c>
      <c r="D71" s="670">
        <v>1430</v>
      </c>
      <c r="E71" s="663">
        <v>0</v>
      </c>
      <c r="F71" s="688">
        <v>0</v>
      </c>
      <c r="G71" s="688">
        <v>0</v>
      </c>
      <c r="H71" s="669">
        <f t="shared" si="4"/>
        <v>0</v>
      </c>
      <c r="I71" s="19"/>
    </row>
    <row r="72" spans="2:9" ht="14.4" thickTop="1" thickBot="1">
      <c r="B72" s="18"/>
      <c r="C72" s="655" t="s">
        <v>146</v>
      </c>
      <c r="D72" s="670">
        <v>1430</v>
      </c>
      <c r="E72" s="663">
        <v>0</v>
      </c>
      <c r="F72" s="688">
        <v>0</v>
      </c>
      <c r="G72" s="688">
        <v>0</v>
      </c>
      <c r="H72" s="669">
        <f t="shared" si="4"/>
        <v>0</v>
      </c>
      <c r="I72" s="19"/>
    </row>
    <row r="73" spans="2:9" ht="14.4" thickTop="1" thickBot="1">
      <c r="B73" s="18"/>
      <c r="C73" s="655" t="s">
        <v>147</v>
      </c>
      <c r="D73" s="670">
        <v>1430</v>
      </c>
      <c r="E73" s="663">
        <v>0</v>
      </c>
      <c r="F73" s="688">
        <v>0</v>
      </c>
      <c r="G73" s="688">
        <v>0</v>
      </c>
      <c r="H73" s="669">
        <f t="shared" si="4"/>
        <v>0</v>
      </c>
      <c r="I73" s="19"/>
    </row>
    <row r="74" spans="2:9" ht="14.4" thickTop="1" thickBot="1">
      <c r="B74" s="18"/>
      <c r="C74" s="655" t="s">
        <v>148</v>
      </c>
      <c r="D74" s="670">
        <v>1430</v>
      </c>
      <c r="E74" s="663">
        <v>0</v>
      </c>
      <c r="F74" s="688">
        <v>0</v>
      </c>
      <c r="G74" s="688">
        <v>0</v>
      </c>
      <c r="H74" s="669">
        <f t="shared" si="4"/>
        <v>0</v>
      </c>
      <c r="I74" s="19"/>
    </row>
    <row r="75" spans="2:9" ht="14.4" thickTop="1" thickBot="1">
      <c r="B75" s="18"/>
      <c r="C75" s="655" t="s">
        <v>149</v>
      </c>
      <c r="D75" s="670">
        <v>1430</v>
      </c>
      <c r="E75" s="663">
        <v>0</v>
      </c>
      <c r="F75" s="688">
        <v>0</v>
      </c>
      <c r="G75" s="688">
        <v>0</v>
      </c>
      <c r="H75" s="669">
        <f t="shared" si="4"/>
        <v>0</v>
      </c>
      <c r="I75" s="19"/>
    </row>
    <row r="76" spans="2:9" ht="14.4" thickTop="1" thickBot="1">
      <c r="B76" s="18"/>
      <c r="C76" s="655" t="s">
        <v>106</v>
      </c>
      <c r="D76" s="670">
        <v>1430</v>
      </c>
      <c r="E76" s="663">
        <v>0</v>
      </c>
      <c r="F76" s="688">
        <v>0</v>
      </c>
      <c r="G76" s="688">
        <v>0</v>
      </c>
      <c r="H76" s="669">
        <f t="shared" si="4"/>
        <v>0</v>
      </c>
      <c r="I76" s="19"/>
    </row>
    <row r="77" spans="2:9" ht="14.4" thickTop="1" thickBot="1">
      <c r="B77" s="18"/>
      <c r="C77" s="657" t="s">
        <v>864</v>
      </c>
      <c r="D77" s="670">
        <v>1430</v>
      </c>
      <c r="E77" s="663">
        <v>0</v>
      </c>
      <c r="F77" s="688">
        <v>0</v>
      </c>
      <c r="G77" s="688">
        <v>0</v>
      </c>
      <c r="H77" s="669">
        <f t="shared" si="4"/>
        <v>0</v>
      </c>
      <c r="I77" s="19"/>
    </row>
    <row r="78" spans="2:9" ht="14.4" thickTop="1" thickBot="1">
      <c r="B78" s="18"/>
      <c r="C78" s="659" t="s">
        <v>1000</v>
      </c>
      <c r="D78" s="659"/>
      <c r="E78" s="663">
        <v>0</v>
      </c>
      <c r="F78" s="688">
        <v>0</v>
      </c>
      <c r="G78" s="688">
        <v>0</v>
      </c>
      <c r="H78" s="669">
        <f t="shared" si="4"/>
        <v>0</v>
      </c>
      <c r="I78" s="19"/>
    </row>
    <row r="79" spans="2:9" ht="14.4" thickTop="1" thickBot="1">
      <c r="B79" s="18"/>
      <c r="C79" s="659" t="s">
        <v>1001</v>
      </c>
      <c r="D79" s="659"/>
      <c r="E79" s="663">
        <v>0</v>
      </c>
      <c r="F79" s="688">
        <v>0</v>
      </c>
      <c r="G79" s="688">
        <v>0</v>
      </c>
      <c r="H79" s="669">
        <f t="shared" si="4"/>
        <v>0</v>
      </c>
      <c r="I79" s="19"/>
    </row>
    <row r="80" spans="2:9" ht="14.4" thickTop="1" thickBot="1">
      <c r="B80" s="18"/>
      <c r="C80" s="892" t="s">
        <v>865</v>
      </c>
      <c r="D80" s="881"/>
      <c r="E80" s="882"/>
      <c r="F80" s="688">
        <v>0</v>
      </c>
      <c r="G80" s="688">
        <v>0</v>
      </c>
      <c r="H80" s="669">
        <f t="shared" si="4"/>
        <v>0</v>
      </c>
      <c r="I80" s="19"/>
    </row>
    <row r="81" spans="2:11" ht="14.4" thickTop="1" thickBot="1">
      <c r="B81" s="18"/>
      <c r="C81" s="655" t="s">
        <v>641</v>
      </c>
      <c r="D81" s="883"/>
      <c r="E81" s="882"/>
      <c r="F81" s="688">
        <v>0</v>
      </c>
      <c r="G81" s="688">
        <v>0</v>
      </c>
      <c r="H81" s="669">
        <f t="shared" si="4"/>
        <v>0</v>
      </c>
      <c r="I81" s="19"/>
    </row>
    <row r="82" spans="2:11" ht="14.4" thickTop="1" thickBot="1">
      <c r="B82" s="18"/>
      <c r="C82" s="655" t="s">
        <v>639</v>
      </c>
      <c r="D82" s="883"/>
      <c r="E82" s="882"/>
      <c r="F82" s="688">
        <v>0</v>
      </c>
      <c r="G82" s="688">
        <v>0</v>
      </c>
      <c r="H82" s="669">
        <f t="shared" si="4"/>
        <v>0</v>
      </c>
      <c r="I82" s="19"/>
    </row>
    <row r="83" spans="2:11" ht="14.4" thickTop="1" thickBot="1">
      <c r="B83" s="18"/>
      <c r="C83" s="655" t="s">
        <v>819</v>
      </c>
      <c r="D83" s="883"/>
      <c r="E83" s="882"/>
      <c r="F83" s="688">
        <v>0</v>
      </c>
      <c r="G83" s="688">
        <v>0</v>
      </c>
      <c r="H83" s="669">
        <f t="shared" si="4"/>
        <v>0</v>
      </c>
      <c r="I83" s="19"/>
    </row>
    <row r="84" spans="2:11" ht="14.4" thickTop="1" thickBot="1">
      <c r="B84" s="18"/>
      <c r="C84" s="655" t="s">
        <v>866</v>
      </c>
      <c r="D84" s="883"/>
      <c r="E84" s="882"/>
      <c r="F84" s="688">
        <v>0</v>
      </c>
      <c r="G84" s="688">
        <v>0</v>
      </c>
      <c r="H84" s="669">
        <f t="shared" si="4"/>
        <v>0</v>
      </c>
      <c r="I84" s="19"/>
    </row>
    <row r="85" spans="2:11" ht="14.4" thickTop="1" thickBot="1">
      <c r="B85" s="18"/>
      <c r="C85" s="893" t="s">
        <v>867</v>
      </c>
      <c r="D85" s="881"/>
      <c r="E85" s="882"/>
      <c r="F85" s="688">
        <v>0</v>
      </c>
      <c r="G85" s="688">
        <v>0</v>
      </c>
      <c r="H85" s="669">
        <f t="shared" si="4"/>
        <v>0</v>
      </c>
      <c r="I85" s="19"/>
    </row>
    <row r="86" spans="2:11" ht="14.4" thickTop="1" thickBot="1">
      <c r="B86" s="18"/>
      <c r="C86" s="659" t="s">
        <v>1002</v>
      </c>
      <c r="D86" s="673"/>
      <c r="E86" s="663">
        <v>0</v>
      </c>
      <c r="F86" s="688">
        <v>0</v>
      </c>
      <c r="G86" s="688">
        <v>0</v>
      </c>
      <c r="H86" s="669">
        <f t="shared" si="4"/>
        <v>0</v>
      </c>
      <c r="I86" s="19"/>
    </row>
    <row r="87" spans="2:11" ht="14.4" thickTop="1" thickBot="1">
      <c r="B87" s="18"/>
      <c r="C87" s="659" t="s">
        <v>1003</v>
      </c>
      <c r="D87" s="673"/>
      <c r="E87" s="697">
        <v>0</v>
      </c>
      <c r="F87" s="688">
        <v>0</v>
      </c>
      <c r="G87" s="688" t="s">
        <v>809</v>
      </c>
      <c r="H87" s="669">
        <f t="shared" si="4"/>
        <v>0</v>
      </c>
      <c r="I87" s="19"/>
    </row>
    <row r="88" spans="2:11" ht="14.4" thickTop="1" thickBot="1">
      <c r="B88" s="18"/>
      <c r="C88" s="659" t="s">
        <v>1009</v>
      </c>
      <c r="D88" s="673"/>
      <c r="E88" s="697">
        <v>0</v>
      </c>
      <c r="F88" s="688"/>
      <c r="G88" s="688"/>
      <c r="H88" s="669">
        <f t="shared" si="4"/>
        <v>0</v>
      </c>
      <c r="I88" s="19"/>
    </row>
    <row r="89" spans="2:11" ht="14.4" thickTop="1" thickBot="1">
      <c r="B89" s="18"/>
      <c r="C89" s="659" t="s">
        <v>1009</v>
      </c>
      <c r="D89" s="673"/>
      <c r="E89" s="697">
        <v>0</v>
      </c>
      <c r="F89" s="688"/>
      <c r="G89" s="688"/>
      <c r="H89" s="669">
        <f t="shared" si="4"/>
        <v>0</v>
      </c>
      <c r="I89" s="19"/>
    </row>
    <row r="90" spans="2:11" ht="14.4" thickTop="1" thickBot="1">
      <c r="B90" s="18"/>
      <c r="C90" s="659" t="s">
        <v>1009</v>
      </c>
      <c r="D90" s="673"/>
      <c r="E90" s="697">
        <v>0</v>
      </c>
      <c r="F90" s="688"/>
      <c r="G90" s="688"/>
      <c r="H90" s="669">
        <f t="shared" si="4"/>
        <v>0</v>
      </c>
      <c r="I90" s="19"/>
    </row>
    <row r="91" spans="2:11" ht="14.4" thickTop="1" thickBot="1">
      <c r="B91" s="18"/>
      <c r="C91" s="659" t="s">
        <v>1009</v>
      </c>
      <c r="D91" s="673"/>
      <c r="E91" s="697">
        <v>0</v>
      </c>
      <c r="F91" s="688"/>
      <c r="G91" s="688"/>
      <c r="H91" s="669">
        <f t="shared" si="4"/>
        <v>0</v>
      </c>
      <c r="I91" s="19"/>
    </row>
    <row r="92" spans="2:11" ht="14.4" thickTop="1" thickBot="1">
      <c r="B92" s="18"/>
      <c r="C92" s="659" t="s">
        <v>1009</v>
      </c>
      <c r="D92" s="673"/>
      <c r="E92" s="697">
        <v>0</v>
      </c>
      <c r="F92" s="688"/>
      <c r="G92" s="688"/>
      <c r="H92" s="669">
        <f t="shared" si="4"/>
        <v>0</v>
      </c>
      <c r="I92" s="19"/>
    </row>
    <row r="93" spans="2:11" ht="13.8" thickTop="1">
      <c r="B93" s="18"/>
      <c r="C93" s="197" t="s">
        <v>991</v>
      </c>
      <c r="D93" s="594"/>
      <c r="E93" s="593">
        <f>SUM(E62:E92)</f>
        <v>0</v>
      </c>
      <c r="F93" s="593">
        <f t="shared" ref="F93:H93" si="5">SUM(F62:F92)</f>
        <v>0</v>
      </c>
      <c r="G93" s="593">
        <f t="shared" si="5"/>
        <v>0</v>
      </c>
      <c r="H93" s="593">
        <f t="shared" si="5"/>
        <v>0</v>
      </c>
      <c r="I93" s="19"/>
      <c r="K93" s="909"/>
    </row>
    <row r="94" spans="2:11" ht="8.25" customHeight="1">
      <c r="B94" s="18"/>
      <c r="C94" s="197"/>
      <c r="D94" s="594"/>
      <c r="E94" s="591"/>
      <c r="F94" s="591"/>
      <c r="G94" s="591"/>
      <c r="H94" s="591"/>
      <c r="I94" s="19"/>
    </row>
    <row r="95" spans="2:11" s="27" customFormat="1" ht="16.2" thickBot="1">
      <c r="B95" s="694"/>
      <c r="C95" s="683" t="s">
        <v>150</v>
      </c>
      <c r="D95" s="684"/>
      <c r="E95" s="910">
        <f>+E59+E93</f>
        <v>0</v>
      </c>
      <c r="F95" s="910">
        <f>+F59+F93</f>
        <v>0</v>
      </c>
      <c r="G95" s="910">
        <f>+G59+G93</f>
        <v>0</v>
      </c>
      <c r="H95" s="910">
        <f>+H59+H93</f>
        <v>0</v>
      </c>
      <c r="I95" s="695"/>
      <c r="K95"/>
    </row>
    <row r="96" spans="2:11" ht="16.649999999999999" customHeight="1">
      <c r="B96" s="694"/>
      <c r="C96" s="27"/>
      <c r="D96" s="27"/>
      <c r="E96" s="27"/>
      <c r="F96" s="27"/>
      <c r="G96" s="27"/>
      <c r="H96" s="27"/>
      <c r="I96" s="19"/>
    </row>
    <row r="97" spans="2:9" ht="9.15" customHeight="1">
      <c r="B97" s="18"/>
      <c r="C97" s="197"/>
      <c r="D97" s="208"/>
      <c r="E97" s="201"/>
      <c r="F97" s="201"/>
      <c r="G97" s="201"/>
      <c r="H97" s="201"/>
      <c r="I97" s="19"/>
    </row>
    <row r="98" spans="2:9" ht="13.8" thickBot="1">
      <c r="B98" s="18"/>
      <c r="C98" s="202" t="s">
        <v>151</v>
      </c>
      <c r="D98" s="674" t="s">
        <v>813</v>
      </c>
      <c r="E98" s="195" t="s">
        <v>125</v>
      </c>
      <c r="F98" s="195" t="s">
        <v>126</v>
      </c>
      <c r="G98" s="195" t="s">
        <v>127</v>
      </c>
      <c r="H98" s="196" t="s">
        <v>44</v>
      </c>
      <c r="I98" s="19"/>
    </row>
    <row r="99" spans="2:9" ht="14.4" thickTop="1" thickBot="1">
      <c r="B99" s="18"/>
      <c r="C99" s="655" t="s">
        <v>985</v>
      </c>
      <c r="D99" s="675">
        <v>1405</v>
      </c>
      <c r="E99" s="663">
        <v>0</v>
      </c>
      <c r="F99" s="663">
        <v>0</v>
      </c>
      <c r="G99" s="663">
        <v>0</v>
      </c>
      <c r="H99" s="669">
        <f t="shared" ref="H99:H108" si="6">SUM(E99:G99)</f>
        <v>0</v>
      </c>
      <c r="I99" s="19"/>
    </row>
    <row r="100" spans="2:9" ht="14.4" thickTop="1" thickBot="1">
      <c r="B100" s="18"/>
      <c r="C100" s="655" t="s">
        <v>984</v>
      </c>
      <c r="D100" s="675">
        <v>1408</v>
      </c>
      <c r="E100" s="663">
        <v>0</v>
      </c>
      <c r="F100" s="663">
        <v>0</v>
      </c>
      <c r="G100" s="663">
        <v>0</v>
      </c>
      <c r="H100" s="669">
        <f t="shared" si="6"/>
        <v>0</v>
      </c>
      <c r="I100" s="19"/>
    </row>
    <row r="101" spans="2:9" ht="14.4" thickTop="1" thickBot="1">
      <c r="B101" s="18"/>
      <c r="C101" s="655" t="s">
        <v>14</v>
      </c>
      <c r="D101" s="676">
        <v>1408</v>
      </c>
      <c r="E101" s="663">
        <v>0</v>
      </c>
      <c r="F101" s="663">
        <v>0</v>
      </c>
      <c r="G101" s="663">
        <v>0</v>
      </c>
      <c r="H101" s="669">
        <f t="shared" si="6"/>
        <v>0</v>
      </c>
      <c r="I101" s="19"/>
    </row>
    <row r="102" spans="2:9" ht="14.4" thickTop="1" thickBot="1">
      <c r="B102" s="18"/>
      <c r="C102" s="655" t="s">
        <v>552</v>
      </c>
      <c r="D102" s="676">
        <v>1410</v>
      </c>
      <c r="E102" s="663">
        <v>0</v>
      </c>
      <c r="F102" s="663">
        <v>0</v>
      </c>
      <c r="G102" s="663">
        <v>0</v>
      </c>
      <c r="H102" s="669">
        <f t="shared" si="6"/>
        <v>0</v>
      </c>
      <c r="I102" s="19"/>
    </row>
    <row r="103" spans="2:9" ht="14.4" thickTop="1" thickBot="1">
      <c r="B103" s="18"/>
      <c r="C103" s="655" t="s">
        <v>152</v>
      </c>
      <c r="D103" s="676">
        <v>1430</v>
      </c>
      <c r="E103" s="663">
        <v>0</v>
      </c>
      <c r="F103" s="663">
        <v>0</v>
      </c>
      <c r="G103" s="663">
        <v>0</v>
      </c>
      <c r="H103" s="669">
        <f t="shared" si="6"/>
        <v>0</v>
      </c>
      <c r="I103" s="19"/>
    </row>
    <row r="104" spans="2:9" ht="14.4" thickTop="1" thickBot="1">
      <c r="B104" s="18"/>
      <c r="C104" s="655" t="s">
        <v>153</v>
      </c>
      <c r="D104" s="676">
        <v>1440</v>
      </c>
      <c r="E104" s="663">
        <v>0</v>
      </c>
      <c r="F104" s="663">
        <v>0</v>
      </c>
      <c r="G104" s="663">
        <v>0</v>
      </c>
      <c r="H104" s="669">
        <f t="shared" si="6"/>
        <v>0</v>
      </c>
      <c r="I104" s="19"/>
    </row>
    <row r="105" spans="2:9" ht="14.4" thickTop="1" thickBot="1">
      <c r="B105" s="18"/>
      <c r="C105" s="655" t="s">
        <v>134</v>
      </c>
      <c r="D105" s="676">
        <v>1450</v>
      </c>
      <c r="E105" s="663">
        <v>0</v>
      </c>
      <c r="F105" s="663">
        <v>0</v>
      </c>
      <c r="G105" s="663">
        <v>0</v>
      </c>
      <c r="H105" s="669">
        <f t="shared" si="6"/>
        <v>0</v>
      </c>
      <c r="I105" s="19"/>
    </row>
    <row r="106" spans="2:9" ht="14.4" thickTop="1" thickBot="1">
      <c r="B106" s="18"/>
      <c r="C106" s="655" t="s">
        <v>154</v>
      </c>
      <c r="D106" s="670">
        <v>1485</v>
      </c>
      <c r="E106" s="663">
        <v>0</v>
      </c>
      <c r="F106" s="663">
        <v>0</v>
      </c>
      <c r="G106" s="663">
        <v>0</v>
      </c>
      <c r="H106" s="669">
        <f t="shared" si="6"/>
        <v>0</v>
      </c>
      <c r="I106" s="19"/>
    </row>
    <row r="107" spans="2:9" ht="14.4" thickTop="1" thickBot="1">
      <c r="B107" s="18"/>
      <c r="C107" s="655" t="s">
        <v>155</v>
      </c>
      <c r="D107" s="672">
        <v>1495</v>
      </c>
      <c r="E107" s="663">
        <v>0</v>
      </c>
      <c r="F107" s="663">
        <v>0</v>
      </c>
      <c r="G107" s="663">
        <v>0</v>
      </c>
      <c r="H107" s="669">
        <f t="shared" si="6"/>
        <v>0</v>
      </c>
      <c r="I107" s="19"/>
    </row>
    <row r="108" spans="2:9" ht="14.4" thickTop="1" thickBot="1">
      <c r="B108" s="18"/>
      <c r="C108" s="656" t="s">
        <v>989</v>
      </c>
      <c r="D108" s="885">
        <v>1496</v>
      </c>
      <c r="E108" s="663">
        <v>0</v>
      </c>
      <c r="F108" s="663">
        <v>0</v>
      </c>
      <c r="G108" s="663">
        <v>0</v>
      </c>
      <c r="H108" s="669">
        <f t="shared" si="6"/>
        <v>0</v>
      </c>
      <c r="I108" s="19"/>
    </row>
    <row r="109" spans="2:9" ht="16.2" thickTop="1">
      <c r="B109" s="18"/>
      <c r="C109" s="587" t="s">
        <v>156</v>
      </c>
      <c r="D109" s="588"/>
      <c r="E109" s="861">
        <f>SUM(E99:E108)</f>
        <v>0</v>
      </c>
      <c r="F109" s="861">
        <f t="shared" ref="F109:H109" si="7">SUM(F99:F108)</f>
        <v>0</v>
      </c>
      <c r="G109" s="861">
        <f t="shared" si="7"/>
        <v>0</v>
      </c>
      <c r="H109" s="861">
        <f t="shared" si="7"/>
        <v>0</v>
      </c>
      <c r="I109" s="19"/>
    </row>
    <row r="110" spans="2:9" ht="15.6">
      <c r="B110" s="18"/>
      <c r="C110" s="585"/>
      <c r="D110" s="198"/>
      <c r="E110" s="199"/>
      <c r="F110" s="589"/>
      <c r="G110" s="199"/>
      <c r="H110" s="199"/>
      <c r="I110" s="19"/>
    </row>
    <row r="111" spans="2:9" ht="15.75" customHeight="1">
      <c r="B111" s="18"/>
      <c r="C111" s="682"/>
      <c r="D111" s="203"/>
      <c r="E111" s="875">
        <v>0</v>
      </c>
      <c r="F111" s="875">
        <v>0</v>
      </c>
      <c r="G111" s="875">
        <v>0</v>
      </c>
      <c r="H111" s="875">
        <v>0</v>
      </c>
      <c r="I111" s="19"/>
    </row>
    <row r="112" spans="2:9" ht="17.399999999999999">
      <c r="B112" s="18"/>
      <c r="C112" s="595" t="s">
        <v>820</v>
      </c>
      <c r="D112" s="597"/>
      <c r="E112" s="876">
        <f>+E95+E109</f>
        <v>0</v>
      </c>
      <c r="F112" s="876">
        <f>+F95+F109</f>
        <v>0</v>
      </c>
      <c r="G112" s="876">
        <f>+G95+G109</f>
        <v>0</v>
      </c>
      <c r="H112" s="876">
        <f>+H95+H109</f>
        <v>0</v>
      </c>
      <c r="I112" s="19"/>
    </row>
    <row r="113" spans="2:9" ht="13.8" thickBot="1">
      <c r="B113" s="20"/>
      <c r="C113" s="696"/>
      <c r="D113" s="210"/>
      <c r="E113" s="205"/>
      <c r="F113" s="205"/>
      <c r="G113" s="205"/>
      <c r="H113" s="205"/>
      <c r="I113" s="21"/>
    </row>
    <row r="114" spans="2:9">
      <c r="C114" s="4"/>
      <c r="D114" s="211"/>
      <c r="E114" s="273"/>
      <c r="F114" s="212"/>
      <c r="G114" s="212"/>
      <c r="H114" s="212"/>
      <c r="I114" s="274" t="s">
        <v>1164</v>
      </c>
    </row>
    <row r="115" spans="2:9">
      <c r="C115" s="1"/>
    </row>
    <row r="116" spans="2:9">
      <c r="C116" s="1"/>
    </row>
    <row r="117" spans="2:9">
      <c r="C117" s="1"/>
      <c r="D117" s="213"/>
      <c r="E117" s="212"/>
      <c r="F117" s="212"/>
      <c r="G117" s="212"/>
      <c r="H117" s="212"/>
    </row>
    <row r="118" spans="2:9">
      <c r="C118" s="1"/>
      <c r="D118" s="213"/>
      <c r="E118" s="214"/>
      <c r="F118" s="214"/>
      <c r="G118" s="214"/>
      <c r="H118" s="214"/>
    </row>
    <row r="119" spans="2:9">
      <c r="C119" s="1"/>
      <c r="D119" s="213"/>
      <c r="E119" s="214"/>
      <c r="F119" s="214"/>
      <c r="G119" s="214"/>
      <c r="H119" s="214"/>
    </row>
    <row r="120" spans="2:9">
      <c r="D120" s="213"/>
      <c r="E120" s="214"/>
      <c r="F120" s="214"/>
      <c r="G120" s="214"/>
      <c r="H120" s="214"/>
    </row>
  </sheetData>
  <sheetProtection password="CE28" sheet="1" objects="1" scenarios="1"/>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4"/>
  <sheetViews>
    <sheetView zoomScaleNormal="100" workbookViewId="0">
      <selection activeCell="G79" sqref="G79"/>
    </sheetView>
  </sheetViews>
  <sheetFormatPr defaultRowHeight="13.2"/>
  <cols>
    <col min="1" max="1" width="3" customWidth="1"/>
    <col min="2" max="2" width="3.5546875" customWidth="1"/>
    <col min="3" max="3" width="42.6640625" bestFit="1" customWidth="1"/>
    <col min="4" max="4" width="13.33203125" bestFit="1" customWidth="1"/>
    <col min="5" max="5" width="16.5546875" bestFit="1" customWidth="1"/>
    <col min="6" max="6" width="18.6640625" customWidth="1"/>
    <col min="7" max="8" width="20.44140625" customWidth="1"/>
    <col min="9" max="9" width="4.6640625" customWidth="1"/>
  </cols>
  <sheetData>
    <row r="1" spans="1:10" ht="13.8" thickBot="1">
      <c r="A1" s="1"/>
      <c r="B1" s="1"/>
      <c r="C1" s="25"/>
      <c r="D1" s="25"/>
      <c r="E1" s="25"/>
      <c r="F1" s="25"/>
      <c r="G1" s="25"/>
      <c r="H1" s="25"/>
      <c r="I1" s="1"/>
      <c r="J1" s="1"/>
    </row>
    <row r="2" spans="1:10" ht="15.6">
      <c r="A2" s="1"/>
      <c r="B2" s="692"/>
      <c r="C2" s="1136" t="s">
        <v>553</v>
      </c>
      <c r="D2" s="1136"/>
      <c r="E2" s="1136"/>
      <c r="F2" s="1136"/>
      <c r="G2" s="1136"/>
      <c r="H2" s="1136"/>
      <c r="I2" s="693"/>
      <c r="J2" s="1"/>
    </row>
    <row r="3" spans="1:10" ht="15.6">
      <c r="A3" s="1"/>
      <c r="B3" s="16"/>
      <c r="C3" s="1140" t="s">
        <v>542</v>
      </c>
      <c r="D3" s="1140"/>
      <c r="E3" s="1140"/>
      <c r="F3" s="1140"/>
      <c r="G3" s="1140"/>
      <c r="H3" s="1140"/>
      <c r="I3" s="17"/>
      <c r="J3" s="1"/>
    </row>
    <row r="4" spans="1:10" ht="13.8" thickBot="1">
      <c r="A4" s="1"/>
      <c r="B4" s="16"/>
      <c r="C4" s="27"/>
      <c r="D4" s="27"/>
      <c r="E4" s="27"/>
      <c r="F4" s="27"/>
      <c r="G4" s="27"/>
      <c r="H4" s="27"/>
      <c r="I4" s="17"/>
      <c r="J4" s="1"/>
    </row>
    <row r="5" spans="1:10" ht="13.8" thickBot="1">
      <c r="A5" s="1"/>
      <c r="B5" s="16"/>
      <c r="C5" s="280" t="s">
        <v>550</v>
      </c>
      <c r="D5" s="1137" t="str">
        <f>'Unit Mix'!G6</f>
        <v>Housing Authority of Sample City</v>
      </c>
      <c r="E5" s="1138"/>
      <c r="F5" s="1138"/>
      <c r="G5" s="1138"/>
      <c r="H5" s="1139"/>
      <c r="I5" s="17"/>
      <c r="J5" s="1"/>
    </row>
    <row r="6" spans="1:10" ht="13.8" thickBot="1">
      <c r="A6" s="1"/>
      <c r="B6" s="16"/>
      <c r="C6" s="280" t="s">
        <v>548</v>
      </c>
      <c r="D6" s="1137" t="str">
        <f>'Unit Mix'!G7</f>
        <v>Sample Grant Name</v>
      </c>
      <c r="E6" s="1138"/>
      <c r="F6" s="1138"/>
      <c r="G6" s="1138"/>
      <c r="H6" s="1139"/>
      <c r="I6" s="17"/>
      <c r="J6" s="1"/>
    </row>
    <row r="7" spans="1:10" ht="13.8" thickBot="1">
      <c r="A7" s="1"/>
      <c r="B7" s="16"/>
      <c r="C7" s="280" t="s">
        <v>546</v>
      </c>
      <c r="D7" s="1137" t="str">
        <f>'Unit Mix'!G8</f>
        <v>Sample Mixed-Finance Development or Sample Phase</v>
      </c>
      <c r="E7" s="1138"/>
      <c r="F7" s="1138"/>
      <c r="G7" s="1138"/>
      <c r="H7" s="1139"/>
      <c r="I7" s="17"/>
      <c r="J7" s="1"/>
    </row>
    <row r="8" spans="1:10" ht="13.8" thickBot="1">
      <c r="A8" s="1"/>
      <c r="B8" s="16"/>
      <c r="C8" s="280" t="s">
        <v>547</v>
      </c>
      <c r="D8" s="1137" t="str">
        <f>'Unit Mix'!G9</f>
        <v>[enter the new AMP-format development number]</v>
      </c>
      <c r="E8" s="1138"/>
      <c r="F8" s="1138"/>
      <c r="G8" s="1138"/>
      <c r="H8" s="1139"/>
      <c r="I8" s="17"/>
      <c r="J8" s="1"/>
    </row>
    <row r="9" spans="1:10">
      <c r="A9" s="1"/>
      <c r="B9" s="16"/>
      <c r="C9" s="7"/>
      <c r="D9" s="7"/>
      <c r="I9" s="17"/>
      <c r="J9" s="1"/>
    </row>
    <row r="10" spans="1:10">
      <c r="A10" s="1"/>
      <c r="B10" s="16"/>
      <c r="C10" s="7"/>
      <c r="D10" s="192"/>
      <c r="E10" s="193"/>
      <c r="F10" s="193"/>
      <c r="G10" s="193"/>
      <c r="H10" s="651"/>
      <c r="I10" s="17"/>
      <c r="J10" s="1"/>
    </row>
    <row r="11" spans="1:10" ht="13.8" thickBot="1">
      <c r="A11" s="1"/>
      <c r="B11" s="16"/>
      <c r="C11" s="194" t="s">
        <v>123</v>
      </c>
      <c r="D11" s="581" t="s">
        <v>124</v>
      </c>
      <c r="E11" s="196" t="s">
        <v>125</v>
      </c>
      <c r="F11" s="195" t="s">
        <v>126</v>
      </c>
      <c r="G11" s="195" t="s">
        <v>127</v>
      </c>
      <c r="H11" s="196" t="s">
        <v>44</v>
      </c>
      <c r="I11" s="17"/>
      <c r="J11" s="1"/>
    </row>
    <row r="12" spans="1:10" ht="14.4" thickTop="1" thickBot="1">
      <c r="B12" s="18"/>
      <c r="C12" s="607" t="s">
        <v>812</v>
      </c>
      <c r="D12" s="661"/>
      <c r="E12" s="663">
        <v>0</v>
      </c>
      <c r="F12" s="886"/>
      <c r="G12" s="886"/>
      <c r="H12" s="662">
        <f t="shared" ref="H12:H24" si="0">SUM(E12:G12)</f>
        <v>0</v>
      </c>
      <c r="I12" s="603"/>
    </row>
    <row r="13" spans="1:10" ht="14.4" thickTop="1" thickBot="1">
      <c r="B13" s="18"/>
      <c r="C13" s="607" t="s">
        <v>868</v>
      </c>
      <c r="D13" s="661"/>
      <c r="E13" s="663">
        <v>0</v>
      </c>
      <c r="F13" s="699"/>
      <c r="G13" s="699"/>
      <c r="H13" s="662">
        <f t="shared" si="0"/>
        <v>0</v>
      </c>
      <c r="I13" s="603"/>
    </row>
    <row r="14" spans="1:10" ht="14.4" thickTop="1" thickBot="1">
      <c r="B14" s="18"/>
      <c r="C14" s="607" t="s">
        <v>810</v>
      </c>
      <c r="D14" s="661"/>
      <c r="E14" s="663">
        <v>0</v>
      </c>
      <c r="F14" s="699"/>
      <c r="G14" s="699"/>
      <c r="H14" s="662">
        <f t="shared" si="0"/>
        <v>0</v>
      </c>
      <c r="I14" s="603"/>
    </row>
    <row r="15" spans="1:10" ht="14.4" thickTop="1" thickBot="1">
      <c r="B15" s="18"/>
      <c r="C15" s="607" t="s">
        <v>811</v>
      </c>
      <c r="D15" s="661"/>
      <c r="E15" s="663">
        <v>0</v>
      </c>
      <c r="F15" s="699"/>
      <c r="G15" s="699"/>
      <c r="H15" s="662">
        <f t="shared" si="0"/>
        <v>0</v>
      </c>
      <c r="I15" s="603"/>
    </row>
    <row r="16" spans="1:10" ht="14.4" thickTop="1" thickBot="1">
      <c r="B16" s="18"/>
      <c r="C16" s="607" t="s">
        <v>814</v>
      </c>
      <c r="D16" s="661"/>
      <c r="E16" s="663">
        <v>0</v>
      </c>
      <c r="F16" s="699"/>
      <c r="G16" s="699"/>
      <c r="H16" s="662">
        <f t="shared" si="0"/>
        <v>0</v>
      </c>
      <c r="I16" s="603"/>
    </row>
    <row r="17" spans="2:9" ht="14.4" thickTop="1" thickBot="1">
      <c r="B17" s="18"/>
      <c r="C17" s="689" t="s">
        <v>128</v>
      </c>
      <c r="D17" s="661"/>
      <c r="E17" s="699"/>
      <c r="F17" s="663">
        <v>0</v>
      </c>
      <c r="G17" s="663">
        <v>0</v>
      </c>
      <c r="H17" s="601">
        <f t="shared" si="0"/>
        <v>0</v>
      </c>
      <c r="I17" s="603"/>
    </row>
    <row r="18" spans="2:9" ht="14.4" thickTop="1" thickBot="1">
      <c r="B18" s="18"/>
      <c r="C18" s="659" t="s">
        <v>966</v>
      </c>
      <c r="D18" s="661"/>
      <c r="E18" s="699"/>
      <c r="F18" s="663">
        <v>0</v>
      </c>
      <c r="G18" s="663">
        <v>0</v>
      </c>
      <c r="H18" s="662">
        <f t="shared" si="0"/>
        <v>0</v>
      </c>
      <c r="I18" s="603"/>
    </row>
    <row r="19" spans="2:9" ht="14.4" thickTop="1" thickBot="1">
      <c r="B19" s="18"/>
      <c r="C19" s="659" t="s">
        <v>967</v>
      </c>
      <c r="D19" s="661"/>
      <c r="E19" s="699"/>
      <c r="F19" s="663">
        <v>0</v>
      </c>
      <c r="G19" s="663">
        <v>0</v>
      </c>
      <c r="H19" s="662">
        <f t="shared" si="0"/>
        <v>0</v>
      </c>
      <c r="I19" s="603"/>
    </row>
    <row r="20" spans="2:9" ht="14.4" thickTop="1" thickBot="1">
      <c r="B20" s="18"/>
      <c r="C20" s="659" t="s">
        <v>994</v>
      </c>
      <c r="D20" s="661"/>
      <c r="E20" s="699"/>
      <c r="F20" s="663">
        <v>0</v>
      </c>
      <c r="G20" s="663">
        <v>0</v>
      </c>
      <c r="H20" s="662">
        <f t="shared" si="0"/>
        <v>0</v>
      </c>
      <c r="I20" s="603"/>
    </row>
    <row r="21" spans="2:9" ht="14.4" thickTop="1" thickBot="1">
      <c r="B21" s="18"/>
      <c r="C21" s="659" t="s">
        <v>995</v>
      </c>
      <c r="D21" s="661"/>
      <c r="E21" s="699"/>
      <c r="F21" s="663">
        <v>0</v>
      </c>
      <c r="G21" s="663">
        <v>0</v>
      </c>
      <c r="H21" s="662">
        <f t="shared" si="0"/>
        <v>0</v>
      </c>
      <c r="I21" s="603"/>
    </row>
    <row r="22" spans="2:9" ht="14.4" thickTop="1" thickBot="1">
      <c r="B22" s="18"/>
      <c r="C22" s="659" t="s">
        <v>996</v>
      </c>
      <c r="D22" s="661"/>
      <c r="E22" s="699"/>
      <c r="F22" s="663">
        <v>0</v>
      </c>
      <c r="G22" s="663">
        <v>0</v>
      </c>
      <c r="H22" s="662">
        <f t="shared" si="0"/>
        <v>0</v>
      </c>
      <c r="I22" s="603"/>
    </row>
    <row r="23" spans="2:9" ht="14.4" thickTop="1" thickBot="1">
      <c r="B23" s="18"/>
      <c r="C23" s="659" t="s">
        <v>1004</v>
      </c>
      <c r="D23" s="661"/>
      <c r="E23" s="699"/>
      <c r="F23" s="663">
        <v>0</v>
      </c>
      <c r="G23" s="663">
        <v>0</v>
      </c>
      <c r="H23" s="662">
        <f t="shared" si="0"/>
        <v>0</v>
      </c>
      <c r="I23" s="603"/>
    </row>
    <row r="24" spans="2:9" ht="14.4" thickTop="1" thickBot="1">
      <c r="B24" s="18"/>
      <c r="C24" s="659" t="s">
        <v>1005</v>
      </c>
      <c r="D24" s="661"/>
      <c r="E24" s="887"/>
      <c r="F24" s="663">
        <v>0</v>
      </c>
      <c r="G24" s="663">
        <v>0</v>
      </c>
      <c r="H24" s="662">
        <f t="shared" si="0"/>
        <v>0</v>
      </c>
      <c r="I24" s="603"/>
    </row>
    <row r="25" spans="2:9" ht="13.8" thickTop="1">
      <c r="B25" s="18"/>
      <c r="C25" s="602" t="s">
        <v>129</v>
      </c>
      <c r="D25" s="590"/>
      <c r="E25" s="591">
        <f>SUM(E12:E24)</f>
        <v>0</v>
      </c>
      <c r="F25" s="591">
        <f>SUM(F12:F24)</f>
        <v>0</v>
      </c>
      <c r="G25" s="591">
        <f>SUM(G12:G24)</f>
        <v>0</v>
      </c>
      <c r="H25" s="591">
        <f>SUM(H12:H24)</f>
        <v>0</v>
      </c>
      <c r="I25" s="603"/>
    </row>
    <row r="26" spans="2:9">
      <c r="B26" s="18"/>
      <c r="C26" s="682"/>
      <c r="D26" s="581"/>
      <c r="E26" s="604"/>
      <c r="F26" s="604"/>
      <c r="G26" s="604"/>
      <c r="H26" s="604"/>
      <c r="I26" s="603"/>
    </row>
    <row r="27" spans="2:9" ht="13.8" thickBot="1">
      <c r="B27" s="18"/>
      <c r="C27" s="583" t="s">
        <v>130</v>
      </c>
      <c r="D27" s="605"/>
      <c r="E27" s="605" t="s">
        <v>125</v>
      </c>
      <c r="F27" s="605" t="s">
        <v>126</v>
      </c>
      <c r="G27" s="605" t="s">
        <v>127</v>
      </c>
      <c r="H27" s="606" t="s">
        <v>44</v>
      </c>
      <c r="I27" s="603"/>
    </row>
    <row r="28" spans="2:9" ht="14.4" thickTop="1" thickBot="1">
      <c r="B28" s="18"/>
      <c r="C28" s="607" t="s">
        <v>812</v>
      </c>
      <c r="D28" s="698"/>
      <c r="E28" s="663">
        <v>0</v>
      </c>
      <c r="F28" s="886"/>
      <c r="G28" s="886"/>
      <c r="H28" s="662">
        <f>SUM(E28:G28)</f>
        <v>0</v>
      </c>
      <c r="I28" s="603"/>
    </row>
    <row r="29" spans="2:9" ht="14.4" thickTop="1" thickBot="1">
      <c r="B29" s="18"/>
      <c r="C29" s="607" t="s">
        <v>868</v>
      </c>
      <c r="D29" s="699"/>
      <c r="E29" s="663">
        <v>0</v>
      </c>
      <c r="F29" s="699"/>
      <c r="G29" s="699"/>
      <c r="H29" s="662">
        <f t="shared" ref="H29:H33" si="1">SUM(E29:G29)</f>
        <v>0</v>
      </c>
      <c r="I29" s="603"/>
    </row>
    <row r="30" spans="2:9" ht="14.4" thickTop="1" thickBot="1">
      <c r="B30" s="18"/>
      <c r="C30" s="607" t="s">
        <v>810</v>
      </c>
      <c r="D30" s="699"/>
      <c r="E30" s="663">
        <v>0</v>
      </c>
      <c r="F30" s="699"/>
      <c r="G30" s="699"/>
      <c r="H30" s="662">
        <f t="shared" si="1"/>
        <v>0</v>
      </c>
      <c r="I30" s="603"/>
    </row>
    <row r="31" spans="2:9" ht="14.4" thickTop="1" thickBot="1">
      <c r="B31" s="18"/>
      <c r="C31" s="607" t="s">
        <v>983</v>
      </c>
      <c r="D31" s="699"/>
      <c r="E31" s="663">
        <v>0</v>
      </c>
      <c r="F31" s="699"/>
      <c r="G31" s="699"/>
      <c r="H31" s="662">
        <f t="shared" si="1"/>
        <v>0</v>
      </c>
      <c r="I31" s="603"/>
    </row>
    <row r="32" spans="2:9" ht="14.4" thickTop="1" thickBot="1">
      <c r="B32" s="18"/>
      <c r="C32" s="659" t="s">
        <v>862</v>
      </c>
      <c r="D32" s="699"/>
      <c r="E32" s="663">
        <v>0</v>
      </c>
      <c r="F32" s="663">
        <v>0</v>
      </c>
      <c r="G32" s="663">
        <v>0</v>
      </c>
      <c r="H32" s="662">
        <f t="shared" si="1"/>
        <v>0</v>
      </c>
      <c r="I32" s="603"/>
    </row>
    <row r="33" spans="2:9" ht="14.4" thickTop="1" thickBot="1">
      <c r="B33" s="18"/>
      <c r="C33" s="659" t="s">
        <v>862</v>
      </c>
      <c r="D33" s="700"/>
      <c r="E33" s="697">
        <v>0</v>
      </c>
      <c r="F33" s="663">
        <v>0</v>
      </c>
      <c r="G33" s="663">
        <v>0</v>
      </c>
      <c r="H33" s="662">
        <f t="shared" si="1"/>
        <v>0</v>
      </c>
      <c r="I33" s="603"/>
    </row>
    <row r="34" spans="2:9" ht="13.8" thickTop="1">
      <c r="B34" s="18"/>
      <c r="C34" s="608" t="s">
        <v>131</v>
      </c>
      <c r="D34" s="592"/>
      <c r="E34" s="591">
        <f>SUM(E28:E33)</f>
        <v>0</v>
      </c>
      <c r="F34" s="591">
        <f>SUM(F28:F33)</f>
        <v>0</v>
      </c>
      <c r="G34" s="591">
        <f>SUM(G28:G33)</f>
        <v>0</v>
      </c>
      <c r="H34" s="591">
        <f>SUM(H28:H33)</f>
        <v>0</v>
      </c>
      <c r="I34" s="603"/>
    </row>
    <row r="35" spans="2:9">
      <c r="B35" s="18"/>
      <c r="C35" s="682"/>
      <c r="D35" s="580"/>
      <c r="E35" s="609">
        <v>0</v>
      </c>
      <c r="F35" s="609">
        <v>0</v>
      </c>
      <c r="G35" s="609">
        <v>0</v>
      </c>
      <c r="H35" s="609">
        <v>0</v>
      </c>
      <c r="I35" s="603"/>
    </row>
    <row r="36" spans="2:9" ht="15.6">
      <c r="B36" s="18"/>
      <c r="C36" s="610" t="s">
        <v>817</v>
      </c>
      <c r="D36" s="611"/>
      <c r="E36" s="818">
        <f>E25+E34</f>
        <v>0</v>
      </c>
      <c r="F36" s="818">
        <f>F25+F34</f>
        <v>0</v>
      </c>
      <c r="G36" s="818">
        <f>G25+G34</f>
        <v>0</v>
      </c>
      <c r="H36" s="818">
        <f>H25+H34</f>
        <v>0</v>
      </c>
      <c r="I36" s="603"/>
    </row>
    <row r="37" spans="2:9">
      <c r="B37" s="18"/>
      <c r="C37" s="682"/>
      <c r="D37" s="204"/>
      <c r="E37" s="604"/>
      <c r="F37" s="604"/>
      <c r="G37" s="604"/>
      <c r="H37" s="604"/>
      <c r="I37" s="603"/>
    </row>
    <row r="38" spans="2:9">
      <c r="B38" s="18"/>
      <c r="C38" s="206"/>
      <c r="D38" s="604"/>
      <c r="E38" s="604"/>
      <c r="F38" s="612"/>
      <c r="G38" s="612"/>
      <c r="H38" s="612"/>
      <c r="I38" s="603"/>
    </row>
    <row r="39" spans="2:9" ht="13.8" thickBot="1">
      <c r="B39" s="18"/>
      <c r="C39" s="583" t="s">
        <v>132</v>
      </c>
      <c r="D39" s="580" t="s">
        <v>813</v>
      </c>
      <c r="E39" s="605" t="s">
        <v>125</v>
      </c>
      <c r="F39" s="605" t="s">
        <v>126</v>
      </c>
      <c r="G39" s="605" t="s">
        <v>127</v>
      </c>
      <c r="H39" s="606" t="s">
        <v>44</v>
      </c>
      <c r="I39" s="603"/>
    </row>
    <row r="40" spans="2:9" ht="14.4" thickTop="1" thickBot="1">
      <c r="B40" s="18"/>
      <c r="C40" s="655" t="s">
        <v>818</v>
      </c>
      <c r="D40" s="668">
        <v>1460</v>
      </c>
      <c r="E40" s="663">
        <v>0</v>
      </c>
      <c r="F40" s="663">
        <v>0</v>
      </c>
      <c r="G40" s="663">
        <v>0</v>
      </c>
      <c r="H40" s="687">
        <f t="shared" ref="H40:H57" si="2">SUM(E40:G40)</f>
        <v>0</v>
      </c>
      <c r="I40" s="603"/>
    </row>
    <row r="41" spans="2:9" ht="14.4" thickTop="1" thickBot="1">
      <c r="B41" s="18"/>
      <c r="C41" s="655" t="s">
        <v>133</v>
      </c>
      <c r="D41" s="668">
        <v>1460</v>
      </c>
      <c r="E41" s="663">
        <v>0</v>
      </c>
      <c r="F41" s="663">
        <v>0</v>
      </c>
      <c r="G41" s="663">
        <v>0</v>
      </c>
      <c r="H41" s="687">
        <f t="shared" si="2"/>
        <v>0</v>
      </c>
      <c r="I41" s="603"/>
    </row>
    <row r="42" spans="2:9" ht="14.4" thickTop="1" thickBot="1">
      <c r="B42" s="18"/>
      <c r="C42" s="655" t="s">
        <v>158</v>
      </c>
      <c r="D42" s="668">
        <v>1460</v>
      </c>
      <c r="E42" s="663">
        <v>0</v>
      </c>
      <c r="F42" s="663">
        <v>0</v>
      </c>
      <c r="G42" s="663">
        <v>0</v>
      </c>
      <c r="H42" s="687">
        <f t="shared" si="2"/>
        <v>0</v>
      </c>
      <c r="I42" s="603"/>
    </row>
    <row r="43" spans="2:9" ht="14.4" thickTop="1" thickBot="1">
      <c r="B43" s="18"/>
      <c r="C43" s="655" t="s">
        <v>815</v>
      </c>
      <c r="D43" s="668">
        <v>1460</v>
      </c>
      <c r="E43" s="663">
        <v>0</v>
      </c>
      <c r="F43" s="663">
        <v>0</v>
      </c>
      <c r="G43" s="663">
        <v>0</v>
      </c>
      <c r="H43" s="687">
        <f t="shared" si="2"/>
        <v>0</v>
      </c>
      <c r="I43" s="603"/>
    </row>
    <row r="44" spans="2:9" ht="14.4" thickTop="1" thickBot="1">
      <c r="B44" s="18"/>
      <c r="C44" s="655" t="s">
        <v>105</v>
      </c>
      <c r="D44" s="668">
        <v>1460</v>
      </c>
      <c r="E44" s="663">
        <v>0</v>
      </c>
      <c r="F44" s="663">
        <v>0</v>
      </c>
      <c r="G44" s="663">
        <v>0</v>
      </c>
      <c r="H44" s="687">
        <f t="shared" si="2"/>
        <v>0</v>
      </c>
      <c r="I44" s="603"/>
    </row>
    <row r="45" spans="2:9" ht="14.4" thickTop="1" thickBot="1">
      <c r="B45" s="18"/>
      <c r="C45" s="689" t="s">
        <v>825</v>
      </c>
      <c r="D45" s="668">
        <v>1460</v>
      </c>
      <c r="E45" s="663">
        <v>0</v>
      </c>
      <c r="F45" s="663">
        <v>0</v>
      </c>
      <c r="G45" s="663">
        <v>0</v>
      </c>
      <c r="H45" s="687">
        <f t="shared" si="2"/>
        <v>0</v>
      </c>
      <c r="I45" s="603"/>
    </row>
    <row r="46" spans="2:9" ht="14.4" thickTop="1" thickBot="1">
      <c r="B46" s="18"/>
      <c r="C46" s="659" t="s">
        <v>862</v>
      </c>
      <c r="D46" s="668">
        <v>1460</v>
      </c>
      <c r="E46" s="663">
        <v>0</v>
      </c>
      <c r="F46" s="663">
        <v>0</v>
      </c>
      <c r="G46" s="663">
        <v>0</v>
      </c>
      <c r="H46" s="687">
        <f t="shared" si="2"/>
        <v>0</v>
      </c>
      <c r="I46" s="603"/>
    </row>
    <row r="47" spans="2:9" ht="14.4" thickTop="1" thickBot="1">
      <c r="B47" s="18"/>
      <c r="C47" s="891" t="s">
        <v>863</v>
      </c>
      <c r="D47" s="885">
        <v>1450</v>
      </c>
      <c r="E47" s="663">
        <v>0</v>
      </c>
      <c r="F47" s="663">
        <v>0</v>
      </c>
      <c r="G47" s="663">
        <v>0</v>
      </c>
      <c r="H47" s="669">
        <f t="shared" si="2"/>
        <v>0</v>
      </c>
      <c r="I47" s="19"/>
    </row>
    <row r="48" spans="2:9" ht="14.4" thickTop="1" thickBot="1">
      <c r="B48" s="18"/>
      <c r="C48" s="656" t="s">
        <v>987</v>
      </c>
      <c r="D48" s="885">
        <v>1465</v>
      </c>
      <c r="E48" s="663">
        <v>0</v>
      </c>
      <c r="F48" s="663">
        <v>0</v>
      </c>
      <c r="G48" s="663">
        <v>0</v>
      </c>
      <c r="H48" s="669">
        <f t="shared" si="2"/>
        <v>0</v>
      </c>
      <c r="I48" s="19"/>
    </row>
    <row r="49" spans="2:9" ht="14.4" thickTop="1" thickBot="1">
      <c r="B49" s="18"/>
      <c r="C49" s="659" t="s">
        <v>816</v>
      </c>
      <c r="D49" s="885">
        <v>1470</v>
      </c>
      <c r="E49" s="663">
        <v>0</v>
      </c>
      <c r="F49" s="663">
        <v>0</v>
      </c>
      <c r="G49" s="663">
        <v>0</v>
      </c>
      <c r="H49" s="669">
        <f t="shared" si="2"/>
        <v>0</v>
      </c>
      <c r="I49" s="19"/>
    </row>
    <row r="50" spans="2:9" ht="14.4" thickTop="1" thickBot="1">
      <c r="B50" s="18"/>
      <c r="C50" s="659" t="s">
        <v>816</v>
      </c>
      <c r="D50" s="885">
        <v>1470</v>
      </c>
      <c r="E50" s="663">
        <v>0</v>
      </c>
      <c r="F50" s="663">
        <v>0</v>
      </c>
      <c r="G50" s="663">
        <v>0</v>
      </c>
      <c r="H50" s="669">
        <f t="shared" si="2"/>
        <v>0</v>
      </c>
      <c r="I50" s="19"/>
    </row>
    <row r="51" spans="2:9" ht="14.4" thickTop="1" thickBot="1">
      <c r="B51" s="18"/>
      <c r="C51" s="659" t="s">
        <v>990</v>
      </c>
      <c r="D51" s="885">
        <v>1475</v>
      </c>
      <c r="E51" s="663">
        <v>0</v>
      </c>
      <c r="F51" s="663">
        <v>0</v>
      </c>
      <c r="G51" s="663">
        <v>0</v>
      </c>
      <c r="H51" s="669">
        <f t="shared" si="2"/>
        <v>0</v>
      </c>
      <c r="I51" s="19"/>
    </row>
    <row r="52" spans="2:9" ht="14.4" thickTop="1" thickBot="1">
      <c r="B52" s="18"/>
      <c r="C52" s="656" t="s">
        <v>594</v>
      </c>
      <c r="D52" s="885">
        <v>1485</v>
      </c>
      <c r="E52" s="663">
        <v>0</v>
      </c>
      <c r="F52" s="663">
        <v>0</v>
      </c>
      <c r="G52" s="663">
        <v>0</v>
      </c>
      <c r="H52" s="669">
        <f t="shared" si="2"/>
        <v>0</v>
      </c>
      <c r="I52" s="19"/>
    </row>
    <row r="53" spans="2:9" ht="14.4" thickTop="1" thickBot="1">
      <c r="B53" s="18"/>
      <c r="C53" s="656" t="s">
        <v>988</v>
      </c>
      <c r="D53" s="885">
        <v>1495</v>
      </c>
      <c r="E53" s="663">
        <v>0</v>
      </c>
      <c r="F53" s="663">
        <v>0</v>
      </c>
      <c r="G53" s="663">
        <v>0</v>
      </c>
      <c r="H53" s="669">
        <f t="shared" si="2"/>
        <v>0</v>
      </c>
      <c r="I53" s="19"/>
    </row>
    <row r="54" spans="2:9" ht="14.4" thickTop="1" thickBot="1">
      <c r="B54" s="18"/>
      <c r="C54" s="656" t="s">
        <v>989</v>
      </c>
      <c r="D54" s="885">
        <v>1496</v>
      </c>
      <c r="E54" s="663">
        <v>0</v>
      </c>
      <c r="F54" s="663">
        <v>0</v>
      </c>
      <c r="G54" s="663">
        <v>0</v>
      </c>
      <c r="H54" s="669">
        <f t="shared" si="2"/>
        <v>0</v>
      </c>
      <c r="I54" s="19"/>
    </row>
    <row r="55" spans="2:9" ht="14.4" thickTop="1" thickBot="1">
      <c r="B55" s="18"/>
      <c r="C55" s="660" t="s">
        <v>1009</v>
      </c>
      <c r="D55" s="691"/>
      <c r="E55" s="663">
        <v>0</v>
      </c>
      <c r="F55" s="663">
        <v>0</v>
      </c>
      <c r="G55" s="663">
        <v>0</v>
      </c>
      <c r="H55" s="687">
        <f t="shared" si="2"/>
        <v>0</v>
      </c>
      <c r="I55" s="603"/>
    </row>
    <row r="56" spans="2:9" ht="14.4" thickTop="1" thickBot="1">
      <c r="B56" s="18"/>
      <c r="C56" s="660" t="s">
        <v>1009</v>
      </c>
      <c r="D56" s="691"/>
      <c r="E56" s="663">
        <v>0</v>
      </c>
      <c r="F56" s="663">
        <v>0</v>
      </c>
      <c r="G56" s="663">
        <v>0</v>
      </c>
      <c r="H56" s="687">
        <f t="shared" si="2"/>
        <v>0</v>
      </c>
      <c r="I56" s="603"/>
    </row>
    <row r="57" spans="2:9" ht="14.4" thickTop="1" thickBot="1">
      <c r="B57" s="18"/>
      <c r="C57" s="660" t="s">
        <v>1009</v>
      </c>
      <c r="D57" s="691"/>
      <c r="E57" s="663">
        <v>0</v>
      </c>
      <c r="F57" s="663">
        <v>0</v>
      </c>
      <c r="G57" s="663">
        <v>0</v>
      </c>
      <c r="H57" s="687">
        <f t="shared" si="2"/>
        <v>0</v>
      </c>
      <c r="I57" s="603"/>
    </row>
    <row r="58" spans="2:9" ht="13.8" thickTop="1">
      <c r="B58" s="18"/>
      <c r="C58" s="602" t="s">
        <v>135</v>
      </c>
      <c r="D58" s="590"/>
      <c r="E58" s="593">
        <f>SUM(E40:E57)</f>
        <v>0</v>
      </c>
      <c r="F58" s="593">
        <f>SUM(F40:F57)</f>
        <v>0</v>
      </c>
      <c r="G58" s="593">
        <f>SUM(G40:G57)</f>
        <v>0</v>
      </c>
      <c r="H58" s="593">
        <f>SUM(H40:H57)</f>
        <v>0</v>
      </c>
      <c r="I58" s="603"/>
    </row>
    <row r="59" spans="2:9">
      <c r="B59" s="18"/>
      <c r="C59" s="682"/>
      <c r="D59" s="614"/>
      <c r="E59" s="604"/>
      <c r="F59" s="604"/>
      <c r="G59" s="604"/>
      <c r="H59" s="604"/>
      <c r="I59" s="603"/>
    </row>
    <row r="60" spans="2:9" ht="13.8" thickBot="1">
      <c r="B60" s="18"/>
      <c r="C60" s="615" t="s">
        <v>136</v>
      </c>
      <c r="D60" s="580" t="s">
        <v>813</v>
      </c>
      <c r="E60" s="606" t="s">
        <v>125</v>
      </c>
      <c r="F60" s="606" t="s">
        <v>126</v>
      </c>
      <c r="G60" s="606" t="s">
        <v>127</v>
      </c>
      <c r="H60" s="606" t="s">
        <v>44</v>
      </c>
      <c r="I60" s="603"/>
    </row>
    <row r="61" spans="2:9" ht="14.4" thickTop="1" thickBot="1">
      <c r="B61" s="18"/>
      <c r="C61" s="656" t="s">
        <v>137</v>
      </c>
      <c r="D61" s="884">
        <v>1440</v>
      </c>
      <c r="E61" s="663">
        <v>0</v>
      </c>
      <c r="F61" s="663">
        <v>0</v>
      </c>
      <c r="G61" s="663">
        <v>0</v>
      </c>
      <c r="H61" s="613">
        <f>SUM(E61:G61)</f>
        <v>0</v>
      </c>
      <c r="I61" s="603"/>
    </row>
    <row r="62" spans="2:9" ht="14.4" thickTop="1" thickBot="1">
      <c r="B62" s="18"/>
      <c r="C62" s="656" t="s">
        <v>138</v>
      </c>
      <c r="D62" s="884">
        <v>1430</v>
      </c>
      <c r="E62" s="663">
        <v>0</v>
      </c>
      <c r="F62" s="663">
        <v>0</v>
      </c>
      <c r="G62" s="663">
        <v>0</v>
      </c>
      <c r="H62" s="613">
        <f t="shared" ref="H62:H86" si="3">SUM(E62:G62)</f>
        <v>0</v>
      </c>
      <c r="I62" s="603"/>
    </row>
    <row r="63" spans="2:9" ht="14.4" thickTop="1" thickBot="1">
      <c r="B63" s="18"/>
      <c r="C63" s="656" t="s">
        <v>139</v>
      </c>
      <c r="D63" s="885">
        <v>1430</v>
      </c>
      <c r="E63" s="663">
        <v>0</v>
      </c>
      <c r="F63" s="663">
        <v>0</v>
      </c>
      <c r="G63" s="663">
        <v>0</v>
      </c>
      <c r="H63" s="613">
        <f t="shared" si="3"/>
        <v>0</v>
      </c>
      <c r="I63" s="603"/>
    </row>
    <row r="64" spans="2:9" ht="14.4" thickTop="1" thickBot="1">
      <c r="B64" s="18"/>
      <c r="C64" s="656" t="s">
        <v>140</v>
      </c>
      <c r="D64" s="884">
        <v>1430</v>
      </c>
      <c r="E64" s="663">
        <v>0</v>
      </c>
      <c r="F64" s="663">
        <v>0</v>
      </c>
      <c r="G64" s="663">
        <v>0</v>
      </c>
      <c r="H64" s="613">
        <f t="shared" si="3"/>
        <v>0</v>
      </c>
      <c r="I64" s="603"/>
    </row>
    <row r="65" spans="2:9" ht="14.4" thickTop="1" thickBot="1">
      <c r="B65" s="18"/>
      <c r="C65" s="656" t="s">
        <v>141</v>
      </c>
      <c r="D65" s="884">
        <v>1430</v>
      </c>
      <c r="E65" s="663">
        <v>0</v>
      </c>
      <c r="F65" s="663">
        <v>0</v>
      </c>
      <c r="G65" s="663">
        <v>0</v>
      </c>
      <c r="H65" s="613">
        <f t="shared" si="3"/>
        <v>0</v>
      </c>
      <c r="I65" s="603"/>
    </row>
    <row r="66" spans="2:9" ht="14.4" thickTop="1" thickBot="1">
      <c r="B66" s="18"/>
      <c r="C66" s="656" t="s">
        <v>157</v>
      </c>
      <c r="D66" s="885">
        <v>1430</v>
      </c>
      <c r="E66" s="663">
        <v>0</v>
      </c>
      <c r="F66" s="663">
        <v>0</v>
      </c>
      <c r="G66" s="663">
        <v>0</v>
      </c>
      <c r="H66" s="613">
        <f t="shared" si="3"/>
        <v>0</v>
      </c>
      <c r="I66" s="603"/>
    </row>
    <row r="67" spans="2:9" ht="14.4" thickTop="1" thickBot="1">
      <c r="B67" s="18"/>
      <c r="C67" s="656" t="s">
        <v>142</v>
      </c>
      <c r="D67" s="884">
        <v>1430</v>
      </c>
      <c r="E67" s="663">
        <v>0</v>
      </c>
      <c r="F67" s="663">
        <v>0</v>
      </c>
      <c r="G67" s="663">
        <v>0</v>
      </c>
      <c r="H67" s="613">
        <f t="shared" si="3"/>
        <v>0</v>
      </c>
      <c r="I67" s="603"/>
    </row>
    <row r="68" spans="2:9" ht="14.4" thickTop="1" thickBot="1">
      <c r="B68" s="18"/>
      <c r="C68" s="656" t="s">
        <v>143</v>
      </c>
      <c r="D68" s="885">
        <v>1430</v>
      </c>
      <c r="E68" s="663">
        <v>0</v>
      </c>
      <c r="F68" s="663">
        <v>0</v>
      </c>
      <c r="G68" s="663">
        <v>0</v>
      </c>
      <c r="H68" s="613">
        <f t="shared" si="3"/>
        <v>0</v>
      </c>
      <c r="I68" s="603"/>
    </row>
    <row r="69" spans="2:9" ht="14.4" thickTop="1" thickBot="1">
      <c r="B69" s="18"/>
      <c r="C69" s="656" t="s">
        <v>144</v>
      </c>
      <c r="D69" s="884">
        <v>1430</v>
      </c>
      <c r="E69" s="663">
        <v>0</v>
      </c>
      <c r="F69" s="663">
        <v>0</v>
      </c>
      <c r="G69" s="663">
        <v>0</v>
      </c>
      <c r="H69" s="613">
        <f t="shared" si="3"/>
        <v>0</v>
      </c>
      <c r="I69" s="603"/>
    </row>
    <row r="70" spans="2:9" ht="14.4" thickTop="1" thickBot="1">
      <c r="B70" s="18"/>
      <c r="C70" s="656" t="s">
        <v>145</v>
      </c>
      <c r="D70" s="884">
        <v>1430</v>
      </c>
      <c r="E70" s="663">
        <v>0</v>
      </c>
      <c r="F70" s="663">
        <v>0</v>
      </c>
      <c r="G70" s="663">
        <v>0</v>
      </c>
      <c r="H70" s="613">
        <f t="shared" si="3"/>
        <v>0</v>
      </c>
      <c r="I70" s="603"/>
    </row>
    <row r="71" spans="2:9" ht="14.4" thickTop="1" thickBot="1">
      <c r="B71" s="18"/>
      <c r="C71" s="656" t="s">
        <v>146</v>
      </c>
      <c r="D71" s="884">
        <v>1430</v>
      </c>
      <c r="E71" s="663">
        <v>0</v>
      </c>
      <c r="F71" s="663">
        <v>0</v>
      </c>
      <c r="G71" s="663">
        <v>0</v>
      </c>
      <c r="H71" s="613">
        <f t="shared" si="3"/>
        <v>0</v>
      </c>
      <c r="I71" s="603"/>
    </row>
    <row r="72" spans="2:9" ht="14.4" thickTop="1" thickBot="1">
      <c r="B72" s="18"/>
      <c r="C72" s="656" t="s">
        <v>147</v>
      </c>
      <c r="D72" s="884">
        <v>1430</v>
      </c>
      <c r="E72" s="663">
        <v>0</v>
      </c>
      <c r="F72" s="663">
        <v>0</v>
      </c>
      <c r="G72" s="663">
        <v>0</v>
      </c>
      <c r="H72" s="613">
        <f t="shared" si="3"/>
        <v>0</v>
      </c>
      <c r="I72" s="603"/>
    </row>
    <row r="73" spans="2:9" ht="14.4" thickTop="1" thickBot="1">
      <c r="B73" s="18"/>
      <c r="C73" s="656" t="s">
        <v>148</v>
      </c>
      <c r="D73" s="884">
        <v>1430</v>
      </c>
      <c r="E73" s="663">
        <v>0</v>
      </c>
      <c r="F73" s="663">
        <v>0</v>
      </c>
      <c r="G73" s="663">
        <v>0</v>
      </c>
      <c r="H73" s="613">
        <f t="shared" si="3"/>
        <v>0</v>
      </c>
      <c r="I73" s="603"/>
    </row>
    <row r="74" spans="2:9" ht="14.4" thickTop="1" thickBot="1">
      <c r="B74" s="18"/>
      <c r="C74" s="656" t="s">
        <v>149</v>
      </c>
      <c r="D74" s="884">
        <v>1430</v>
      </c>
      <c r="E74" s="663">
        <v>0</v>
      </c>
      <c r="F74" s="663">
        <v>0</v>
      </c>
      <c r="G74" s="663">
        <v>0</v>
      </c>
      <c r="H74" s="613">
        <f t="shared" si="3"/>
        <v>0</v>
      </c>
      <c r="I74" s="603"/>
    </row>
    <row r="75" spans="2:9" ht="14.4" thickTop="1" thickBot="1">
      <c r="B75" s="18"/>
      <c r="C75" s="656" t="s">
        <v>106</v>
      </c>
      <c r="D75" s="884">
        <v>1430</v>
      </c>
      <c r="E75" s="663">
        <v>0</v>
      </c>
      <c r="F75" s="663">
        <v>0</v>
      </c>
      <c r="G75" s="663">
        <v>0</v>
      </c>
      <c r="H75" s="613">
        <f t="shared" si="3"/>
        <v>0</v>
      </c>
      <c r="I75" s="603"/>
    </row>
    <row r="76" spans="2:9" ht="14.4" thickTop="1" thickBot="1">
      <c r="B76" s="18"/>
      <c r="C76" s="656" t="s">
        <v>869</v>
      </c>
      <c r="D76" s="884">
        <v>1430</v>
      </c>
      <c r="E76" s="663">
        <v>0</v>
      </c>
      <c r="F76" s="663">
        <v>0</v>
      </c>
      <c r="G76" s="663">
        <v>0</v>
      </c>
      <c r="H76" s="613">
        <f t="shared" si="3"/>
        <v>0</v>
      </c>
      <c r="I76" s="603"/>
    </row>
    <row r="77" spans="2:9" ht="14.4" thickTop="1" thickBot="1">
      <c r="B77" s="18"/>
      <c r="C77" s="660" t="s">
        <v>1009</v>
      </c>
      <c r="D77" s="884">
        <v>1430</v>
      </c>
      <c r="E77" s="663">
        <v>0</v>
      </c>
      <c r="F77" s="663">
        <v>0</v>
      </c>
      <c r="G77" s="663">
        <v>0</v>
      </c>
      <c r="H77" s="613">
        <f t="shared" si="3"/>
        <v>0</v>
      </c>
      <c r="I77" s="603"/>
    </row>
    <row r="78" spans="2:9" ht="14.4" thickTop="1" thickBot="1">
      <c r="B78" s="18"/>
      <c r="C78" s="660" t="s">
        <v>1009</v>
      </c>
      <c r="D78" s="884">
        <v>1430</v>
      </c>
      <c r="E78" s="663">
        <v>0</v>
      </c>
      <c r="F78" s="663">
        <v>0</v>
      </c>
      <c r="G78" s="663">
        <v>0</v>
      </c>
      <c r="H78" s="613">
        <f t="shared" si="3"/>
        <v>0</v>
      </c>
      <c r="I78" s="603"/>
    </row>
    <row r="79" spans="2:9" ht="14.4" thickTop="1" thickBot="1">
      <c r="B79" s="18"/>
      <c r="C79" s="655" t="s">
        <v>865</v>
      </c>
      <c r="D79" s="699"/>
      <c r="E79" s="699"/>
      <c r="F79" s="663">
        <v>0</v>
      </c>
      <c r="G79" s="663">
        <v>0</v>
      </c>
      <c r="H79" s="613">
        <f t="shared" si="3"/>
        <v>0</v>
      </c>
      <c r="I79" s="603"/>
    </row>
    <row r="80" spans="2:9" ht="14.4" thickTop="1" thickBot="1">
      <c r="B80" s="18"/>
      <c r="C80" s="607" t="s">
        <v>641</v>
      </c>
      <c r="D80" s="699"/>
      <c r="E80" s="699"/>
      <c r="F80" s="663">
        <v>0</v>
      </c>
      <c r="G80" s="663">
        <v>0</v>
      </c>
      <c r="H80" s="613">
        <f t="shared" si="3"/>
        <v>0</v>
      </c>
      <c r="I80" s="603"/>
    </row>
    <row r="81" spans="1:10" ht="14.4" thickTop="1" thickBot="1">
      <c r="B81" s="18"/>
      <c r="C81" s="655" t="s">
        <v>639</v>
      </c>
      <c r="D81" s="699"/>
      <c r="E81" s="699"/>
      <c r="F81" s="663">
        <v>0</v>
      </c>
      <c r="G81" s="663">
        <v>0</v>
      </c>
      <c r="H81" s="613">
        <f t="shared" si="3"/>
        <v>0</v>
      </c>
      <c r="I81" s="603"/>
    </row>
    <row r="82" spans="1:10" ht="14.4" thickTop="1" thickBot="1">
      <c r="B82" s="18"/>
      <c r="C82" s="655" t="s">
        <v>819</v>
      </c>
      <c r="D82" s="699"/>
      <c r="E82" s="699"/>
      <c r="F82" s="663">
        <v>0</v>
      </c>
      <c r="G82" s="663">
        <v>0</v>
      </c>
      <c r="H82" s="613">
        <f t="shared" si="3"/>
        <v>0</v>
      </c>
      <c r="I82" s="603"/>
    </row>
    <row r="83" spans="1:10" ht="14.4" thickTop="1" thickBot="1">
      <c r="B83" s="18"/>
      <c r="C83" s="655" t="s">
        <v>866</v>
      </c>
      <c r="D83" s="699"/>
      <c r="E83" s="699"/>
      <c r="F83" s="663">
        <v>0</v>
      </c>
      <c r="G83" s="663">
        <v>0</v>
      </c>
      <c r="H83" s="613">
        <f t="shared" si="3"/>
        <v>0</v>
      </c>
      <c r="I83" s="603"/>
    </row>
    <row r="84" spans="1:10" ht="14.4" thickTop="1" thickBot="1">
      <c r="B84" s="18"/>
      <c r="C84" s="657" t="s">
        <v>867</v>
      </c>
      <c r="D84" s="699"/>
      <c r="E84" s="699"/>
      <c r="F84" s="663">
        <v>0</v>
      </c>
      <c r="G84" s="663">
        <v>0</v>
      </c>
      <c r="H84" s="613">
        <f t="shared" si="3"/>
        <v>0</v>
      </c>
      <c r="I84" s="603"/>
    </row>
    <row r="85" spans="1:10" ht="14.4" thickTop="1" thickBot="1">
      <c r="B85" s="18"/>
      <c r="C85" s="660" t="s">
        <v>1009</v>
      </c>
      <c r="D85" s="663"/>
      <c r="E85" s="663">
        <v>0</v>
      </c>
      <c r="F85" s="663">
        <v>0</v>
      </c>
      <c r="G85" s="663">
        <v>0</v>
      </c>
      <c r="H85" s="687">
        <f t="shared" si="3"/>
        <v>0</v>
      </c>
      <c r="I85" s="603"/>
    </row>
    <row r="86" spans="1:10" ht="14.4" thickTop="1" thickBot="1">
      <c r="B86" s="18"/>
      <c r="C86" s="660" t="s">
        <v>1009</v>
      </c>
      <c r="D86" s="661"/>
      <c r="E86" s="663">
        <v>0</v>
      </c>
      <c r="F86" s="663">
        <v>0</v>
      </c>
      <c r="G86" s="663">
        <v>0</v>
      </c>
      <c r="H86" s="687">
        <f t="shared" si="3"/>
        <v>0</v>
      </c>
      <c r="I86" s="603"/>
    </row>
    <row r="87" spans="1:10" ht="14.4" thickTop="1" thickBot="1">
      <c r="B87" s="18"/>
      <c r="C87" s="660" t="s">
        <v>1009</v>
      </c>
      <c r="D87" s="661"/>
      <c r="E87" s="663">
        <v>0</v>
      </c>
      <c r="F87" s="663">
        <v>0</v>
      </c>
      <c r="G87" s="663">
        <v>0</v>
      </c>
      <c r="H87" s="687">
        <f t="shared" ref="H87:H91" si="4">SUM(E87:G87)</f>
        <v>0</v>
      </c>
      <c r="I87" s="603"/>
    </row>
    <row r="88" spans="1:10" ht="14.4" thickTop="1" thickBot="1">
      <c r="B88" s="18"/>
      <c r="C88" s="660" t="s">
        <v>1009</v>
      </c>
      <c r="D88" s="661"/>
      <c r="E88" s="663">
        <v>0</v>
      </c>
      <c r="F88" s="663">
        <v>0</v>
      </c>
      <c r="G88" s="663">
        <v>0</v>
      </c>
      <c r="H88" s="687">
        <f t="shared" si="4"/>
        <v>0</v>
      </c>
      <c r="I88" s="603"/>
    </row>
    <row r="89" spans="1:10" ht="14.4" thickTop="1" thickBot="1">
      <c r="B89" s="18"/>
      <c r="C89" s="660" t="s">
        <v>1009</v>
      </c>
      <c r="D89" s="661"/>
      <c r="E89" s="663">
        <v>0</v>
      </c>
      <c r="F89" s="663">
        <v>0</v>
      </c>
      <c r="G89" s="663">
        <v>0</v>
      </c>
      <c r="H89" s="687">
        <f t="shared" si="4"/>
        <v>0</v>
      </c>
      <c r="I89" s="603"/>
    </row>
    <row r="90" spans="1:10" ht="14.4" thickTop="1" thickBot="1">
      <c r="B90" s="18"/>
      <c r="C90" s="660" t="s">
        <v>1009</v>
      </c>
      <c r="D90" s="661"/>
      <c r="E90" s="663">
        <v>0</v>
      </c>
      <c r="F90" s="663">
        <v>0</v>
      </c>
      <c r="G90" s="663">
        <v>0</v>
      </c>
      <c r="H90" s="687">
        <f t="shared" si="4"/>
        <v>0</v>
      </c>
      <c r="I90" s="603"/>
    </row>
    <row r="91" spans="1:10" ht="14.4" thickTop="1" thickBot="1">
      <c r="B91" s="18"/>
      <c r="C91" s="660" t="s">
        <v>1009</v>
      </c>
      <c r="D91" s="661"/>
      <c r="E91" s="663">
        <v>0</v>
      </c>
      <c r="F91" s="663">
        <v>0</v>
      </c>
      <c r="G91" s="663">
        <v>0</v>
      </c>
      <c r="H91" s="687">
        <f t="shared" si="4"/>
        <v>0</v>
      </c>
      <c r="I91" s="603"/>
    </row>
    <row r="92" spans="1:10" ht="13.8" thickTop="1">
      <c r="B92" s="18"/>
      <c r="C92" s="583" t="s">
        <v>991</v>
      </c>
      <c r="D92" s="580"/>
      <c r="E92" s="593">
        <f>SUM(E61:E91)</f>
        <v>0</v>
      </c>
      <c r="F92" s="593">
        <f t="shared" ref="F92:H92" si="5">SUM(F61:F91)</f>
        <v>0</v>
      </c>
      <c r="G92" s="593">
        <f t="shared" si="5"/>
        <v>0</v>
      </c>
      <c r="H92" s="593">
        <f t="shared" si="5"/>
        <v>0</v>
      </c>
      <c r="I92" s="603"/>
    </row>
    <row r="93" spans="1:10">
      <c r="B93" s="18"/>
      <c r="C93" s="583"/>
      <c r="D93" s="580"/>
      <c r="E93" s="589"/>
      <c r="F93" s="589"/>
      <c r="G93" s="589"/>
      <c r="H93" s="589"/>
      <c r="I93" s="603"/>
    </row>
    <row r="94" spans="1:10" ht="15.6">
      <c r="A94" s="27"/>
      <c r="B94" s="18"/>
      <c r="C94" s="584" t="s">
        <v>150</v>
      </c>
      <c r="D94" s="616"/>
      <c r="E94" s="818">
        <f>+E58+E92</f>
        <v>0</v>
      </c>
      <c r="F94" s="818">
        <f>+F58+F92</f>
        <v>0</v>
      </c>
      <c r="G94" s="818">
        <f>+G58+G92</f>
        <v>0</v>
      </c>
      <c r="H94" s="818">
        <f>+H58+H92</f>
        <v>0</v>
      </c>
      <c r="I94" s="603"/>
      <c r="J94" s="27"/>
    </row>
    <row r="95" spans="1:10">
      <c r="B95" s="18"/>
      <c r="C95" s="602"/>
      <c r="D95" s="580"/>
      <c r="E95" s="604"/>
      <c r="F95" s="604"/>
      <c r="G95" s="604"/>
      <c r="H95" s="604"/>
      <c r="I95" s="603"/>
    </row>
    <row r="96" spans="1:10">
      <c r="B96" s="18"/>
      <c r="C96" s="602"/>
      <c r="D96" s="580"/>
      <c r="E96" s="604"/>
      <c r="F96" s="604"/>
      <c r="G96" s="604"/>
      <c r="H96" s="604"/>
      <c r="I96" s="603"/>
    </row>
    <row r="97" spans="2:9" ht="13.8" thickBot="1">
      <c r="B97" s="18"/>
      <c r="C97" s="583" t="s">
        <v>151</v>
      </c>
      <c r="D97" s="580" t="s">
        <v>813</v>
      </c>
      <c r="E97" s="605" t="s">
        <v>125</v>
      </c>
      <c r="F97" s="605" t="s">
        <v>126</v>
      </c>
      <c r="G97" s="605" t="s">
        <v>127</v>
      </c>
      <c r="H97" s="606" t="s">
        <v>44</v>
      </c>
      <c r="I97" s="603"/>
    </row>
    <row r="98" spans="2:9" ht="14.4" thickTop="1" thickBot="1">
      <c r="B98" s="18"/>
      <c r="C98" s="655" t="s">
        <v>985</v>
      </c>
      <c r="D98" s="685">
        <v>1405</v>
      </c>
      <c r="E98" s="688">
        <v>0</v>
      </c>
      <c r="F98" s="688">
        <v>0</v>
      </c>
      <c r="G98" s="688">
        <v>0</v>
      </c>
      <c r="H98" s="687">
        <f t="shared" ref="H98:H107" si="6">SUM(E98:G98)</f>
        <v>0</v>
      </c>
      <c r="I98" s="603"/>
    </row>
    <row r="99" spans="2:9" ht="14.4" thickTop="1" thickBot="1">
      <c r="B99" s="18"/>
      <c r="C99" s="655" t="s">
        <v>984</v>
      </c>
      <c r="D99" s="685">
        <v>1408</v>
      </c>
      <c r="E99" s="688">
        <v>0</v>
      </c>
      <c r="F99" s="688">
        <v>0</v>
      </c>
      <c r="G99" s="688">
        <v>0</v>
      </c>
      <c r="H99" s="687">
        <f t="shared" ref="H99" si="7">SUM(E99:G99)</f>
        <v>0</v>
      </c>
      <c r="I99" s="603"/>
    </row>
    <row r="100" spans="2:9" ht="14.4" thickTop="1" thickBot="1">
      <c r="B100" s="18"/>
      <c r="C100" s="655" t="s">
        <v>14</v>
      </c>
      <c r="D100" s="686">
        <v>1408</v>
      </c>
      <c r="E100" s="688">
        <v>0</v>
      </c>
      <c r="F100" s="688">
        <v>0</v>
      </c>
      <c r="G100" s="688">
        <v>0</v>
      </c>
      <c r="H100" s="687">
        <f t="shared" si="6"/>
        <v>0</v>
      </c>
      <c r="I100" s="603"/>
    </row>
    <row r="101" spans="2:9" ht="14.4" thickTop="1" thickBot="1">
      <c r="B101" s="18"/>
      <c r="C101" s="655" t="s">
        <v>552</v>
      </c>
      <c r="D101" s="686">
        <v>1410</v>
      </c>
      <c r="E101" s="688">
        <v>0</v>
      </c>
      <c r="F101" s="688">
        <v>0</v>
      </c>
      <c r="G101" s="688">
        <v>0</v>
      </c>
      <c r="H101" s="687">
        <f t="shared" si="6"/>
        <v>0</v>
      </c>
      <c r="I101" s="603"/>
    </row>
    <row r="102" spans="2:9" ht="14.4" thickTop="1" thickBot="1">
      <c r="B102" s="18"/>
      <c r="C102" s="655" t="s">
        <v>152</v>
      </c>
      <c r="D102" s="686">
        <v>1430</v>
      </c>
      <c r="E102" s="688">
        <v>0</v>
      </c>
      <c r="F102" s="688">
        <v>0</v>
      </c>
      <c r="G102" s="688">
        <v>0</v>
      </c>
      <c r="H102" s="687">
        <f t="shared" si="6"/>
        <v>0</v>
      </c>
      <c r="I102" s="603"/>
    </row>
    <row r="103" spans="2:9" ht="14.4" thickTop="1" thickBot="1">
      <c r="B103" s="18"/>
      <c r="C103" s="655" t="s">
        <v>153</v>
      </c>
      <c r="D103" s="686">
        <v>1440</v>
      </c>
      <c r="E103" s="688">
        <v>0</v>
      </c>
      <c r="F103" s="688">
        <v>0</v>
      </c>
      <c r="G103" s="688">
        <v>0</v>
      </c>
      <c r="H103" s="687">
        <f t="shared" si="6"/>
        <v>0</v>
      </c>
      <c r="I103" s="603"/>
    </row>
    <row r="104" spans="2:9" ht="14.4" thickTop="1" thickBot="1">
      <c r="B104" s="18"/>
      <c r="C104" s="655" t="s">
        <v>134</v>
      </c>
      <c r="D104" s="686">
        <v>1450</v>
      </c>
      <c r="E104" s="688">
        <v>0</v>
      </c>
      <c r="F104" s="688">
        <v>0</v>
      </c>
      <c r="G104" s="688">
        <v>0</v>
      </c>
      <c r="H104" s="687">
        <f t="shared" si="6"/>
        <v>0</v>
      </c>
      <c r="I104" s="603"/>
    </row>
    <row r="105" spans="2:9" ht="14.4" thickTop="1" thickBot="1">
      <c r="B105" s="18"/>
      <c r="C105" s="655" t="s">
        <v>154</v>
      </c>
      <c r="D105" s="685">
        <v>1485</v>
      </c>
      <c r="E105" s="688">
        <v>0</v>
      </c>
      <c r="F105" s="688">
        <v>0</v>
      </c>
      <c r="G105" s="688">
        <v>0</v>
      </c>
      <c r="H105" s="687">
        <f t="shared" si="6"/>
        <v>0</v>
      </c>
      <c r="I105" s="603"/>
    </row>
    <row r="106" spans="2:9" ht="14.4" thickTop="1" thickBot="1">
      <c r="B106" s="18"/>
      <c r="C106" s="655" t="s">
        <v>155</v>
      </c>
      <c r="D106" s="685">
        <v>1495</v>
      </c>
      <c r="E106" s="688">
        <v>0</v>
      </c>
      <c r="F106" s="688">
        <v>0</v>
      </c>
      <c r="G106" s="688">
        <v>0</v>
      </c>
      <c r="H106" s="687">
        <f t="shared" si="6"/>
        <v>0</v>
      </c>
      <c r="I106" s="603"/>
    </row>
    <row r="107" spans="2:9" ht="14.4" thickTop="1" thickBot="1">
      <c r="B107" s="18"/>
      <c r="C107" s="656" t="s">
        <v>989</v>
      </c>
      <c r="D107" s="885">
        <v>1496</v>
      </c>
      <c r="E107" s="663">
        <v>0</v>
      </c>
      <c r="F107" s="663">
        <v>0</v>
      </c>
      <c r="G107" s="663">
        <v>0</v>
      </c>
      <c r="H107" s="669">
        <f t="shared" si="6"/>
        <v>0</v>
      </c>
      <c r="I107" s="19"/>
    </row>
    <row r="108" spans="2:9" ht="16.2" thickTop="1">
      <c r="B108" s="18"/>
      <c r="C108" s="617" t="s">
        <v>156</v>
      </c>
      <c r="D108" s="618"/>
      <c r="E108" s="818">
        <f t="shared" ref="E108:G108" si="8">SUM(E98:E107)</f>
        <v>0</v>
      </c>
      <c r="F108" s="818">
        <f t="shared" si="8"/>
        <v>0</v>
      </c>
      <c r="G108" s="818">
        <f t="shared" si="8"/>
        <v>0</v>
      </c>
      <c r="H108" s="818">
        <f>SUM(H98:H107)</f>
        <v>0</v>
      </c>
      <c r="I108" s="603"/>
    </row>
    <row r="109" spans="2:9" ht="15.6">
      <c r="B109" s="18"/>
      <c r="C109" s="619"/>
      <c r="D109" s="614"/>
      <c r="E109" s="589"/>
      <c r="F109" s="589"/>
      <c r="G109" s="589"/>
      <c r="H109" s="589"/>
      <c r="I109" s="603"/>
    </row>
    <row r="110" spans="2:9" ht="15">
      <c r="B110" s="18"/>
      <c r="C110" s="682"/>
      <c r="D110" s="580"/>
      <c r="E110" s="862">
        <v>0</v>
      </c>
      <c r="F110" s="862">
        <v>0</v>
      </c>
      <c r="G110" s="862">
        <v>0</v>
      </c>
      <c r="H110" s="862">
        <v>0</v>
      </c>
      <c r="I110" s="603"/>
    </row>
    <row r="111" spans="2:9" s="857" customFormat="1" ht="17.399999999999999">
      <c r="B111" s="858"/>
      <c r="C111" s="610" t="s">
        <v>820</v>
      </c>
      <c r="D111" s="859"/>
      <c r="E111" s="863">
        <f>+E94+E108</f>
        <v>0</v>
      </c>
      <c r="F111" s="863">
        <f t="shared" ref="F111:H111" si="9">+F94+F108</f>
        <v>0</v>
      </c>
      <c r="G111" s="863">
        <f t="shared" si="9"/>
        <v>0</v>
      </c>
      <c r="H111" s="863">
        <f t="shared" si="9"/>
        <v>0</v>
      </c>
      <c r="I111" s="860"/>
    </row>
    <row r="112" spans="2:9" ht="13.8" thickBot="1">
      <c r="B112" s="20"/>
      <c r="C112" s="696"/>
      <c r="D112" s="620"/>
      <c r="E112" s="621"/>
      <c r="F112" s="621"/>
      <c r="G112" s="621"/>
      <c r="H112" s="621"/>
      <c r="I112" s="622"/>
    </row>
    <row r="113" spans="3:9">
      <c r="C113" s="623"/>
      <c r="D113" s="624"/>
      <c r="E113" s="273"/>
      <c r="F113" s="625"/>
      <c r="G113" s="625"/>
      <c r="H113" s="625"/>
      <c r="I113" s="274" t="s">
        <v>1164</v>
      </c>
    </row>
    <row r="114" spans="3:9">
      <c r="C114" s="273"/>
      <c r="D114" s="273"/>
      <c r="E114" s="273"/>
      <c r="F114" s="273"/>
      <c r="G114" s="273"/>
      <c r="H114" s="273"/>
      <c r="I114" s="273"/>
    </row>
  </sheetData>
  <sheetProtection password="CE28"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1"/>
  <sheetViews>
    <sheetView zoomScaleNormal="100" workbookViewId="0">
      <selection activeCell="C9" sqref="C9"/>
    </sheetView>
  </sheetViews>
  <sheetFormatPr defaultRowHeight="13.2"/>
  <cols>
    <col min="1" max="1" width="3.109375" customWidth="1"/>
    <col min="2" max="2" width="39.33203125" bestFit="1" customWidth="1"/>
    <col min="3" max="3" width="15.109375" bestFit="1" customWidth="1"/>
    <col min="5" max="5" width="37" bestFit="1" customWidth="1"/>
    <col min="6" max="6" width="18.44140625" bestFit="1" customWidth="1"/>
    <col min="7" max="7" width="3.6640625" customWidth="1"/>
    <col min="8" max="8" width="8.33203125" bestFit="1" customWidth="1"/>
  </cols>
  <sheetData>
    <row r="1" spans="1:7" ht="13.8" thickBot="1"/>
    <row r="2" spans="1:7">
      <c r="A2" s="558"/>
      <c r="B2" s="559"/>
      <c r="C2" s="559"/>
      <c r="D2" s="559"/>
      <c r="E2" s="559"/>
      <c r="F2" s="559"/>
      <c r="G2" s="561"/>
    </row>
    <row r="3" spans="1:7" ht="16.95" customHeight="1">
      <c r="A3" s="694"/>
      <c r="B3" s="819" t="s">
        <v>826</v>
      </c>
      <c r="C3" s="820"/>
      <c r="D3" s="820"/>
      <c r="E3" s="821" t="s">
        <v>832</v>
      </c>
      <c r="F3" s="822"/>
      <c r="G3" s="823"/>
    </row>
    <row r="4" spans="1:7">
      <c r="A4" s="694"/>
      <c r="B4" s="824" t="s">
        <v>830</v>
      </c>
      <c r="C4" s="826">
        <f>'Perm Budget'!H94</f>
        <v>0</v>
      </c>
      <c r="D4" s="825"/>
      <c r="E4" s="824" t="s">
        <v>833</v>
      </c>
      <c r="F4" s="826">
        <f>'Perm Budget'!H58</f>
        <v>0</v>
      </c>
      <c r="G4" s="823"/>
    </row>
    <row r="5" spans="1:7">
      <c r="A5" s="694"/>
      <c r="B5" s="824" t="s">
        <v>827</v>
      </c>
      <c r="C5" s="827"/>
      <c r="D5" s="825"/>
      <c r="E5" s="824" t="s">
        <v>834</v>
      </c>
      <c r="F5" s="826"/>
      <c r="G5" s="823"/>
    </row>
    <row r="6" spans="1:7">
      <c r="A6" s="694"/>
      <c r="B6" s="824" t="s">
        <v>874</v>
      </c>
      <c r="C6" s="826">
        <f>'Perm Budget'!H83</f>
        <v>0</v>
      </c>
      <c r="D6" s="825"/>
      <c r="E6" s="824" t="s">
        <v>883</v>
      </c>
      <c r="F6" s="826">
        <f>'Perm Budget'!H42</f>
        <v>0</v>
      </c>
      <c r="G6" s="823"/>
    </row>
    <row r="7" spans="1:7">
      <c r="A7" s="694"/>
      <c r="B7" s="824" t="s">
        <v>875</v>
      </c>
      <c r="C7" s="826">
        <f>'Perm Budget'!H84</f>
        <v>0</v>
      </c>
      <c r="D7" s="825"/>
      <c r="E7" s="824" t="s">
        <v>884</v>
      </c>
      <c r="F7" s="826">
        <f>'Perm Budget'!H43</f>
        <v>0</v>
      </c>
      <c r="G7" s="823"/>
    </row>
    <row r="8" spans="1:7" ht="15">
      <c r="A8" s="694"/>
      <c r="B8" s="824" t="s">
        <v>876</v>
      </c>
      <c r="C8" s="826">
        <f>+C6+C7</f>
        <v>0</v>
      </c>
      <c r="D8" s="825"/>
      <c r="E8" s="824" t="s">
        <v>885</v>
      </c>
      <c r="F8" s="828">
        <f>'Perm Budget'!H44</f>
        <v>0</v>
      </c>
      <c r="G8" s="823"/>
    </row>
    <row r="9" spans="1:7">
      <c r="A9" s="694"/>
      <c r="B9" s="824" t="s">
        <v>828</v>
      </c>
      <c r="C9" s="824"/>
      <c r="D9" s="825"/>
      <c r="E9" s="824" t="s">
        <v>886</v>
      </c>
      <c r="F9" s="826">
        <f>+F6+F7+F8</f>
        <v>0</v>
      </c>
      <c r="G9" s="823"/>
    </row>
    <row r="10" spans="1:7" ht="15">
      <c r="A10" s="694"/>
      <c r="B10" s="824" t="s">
        <v>877</v>
      </c>
      <c r="C10" s="826">
        <f>'Perm Budget'!H76</f>
        <v>0</v>
      </c>
      <c r="D10" s="825"/>
      <c r="E10" s="824" t="s">
        <v>837</v>
      </c>
      <c r="F10" s="828">
        <f>'Perm Budget'!H45</f>
        <v>0</v>
      </c>
      <c r="G10" s="823"/>
    </row>
    <row r="11" spans="1:7">
      <c r="A11" s="694"/>
      <c r="B11" s="824" t="s">
        <v>880</v>
      </c>
      <c r="C11" s="826">
        <f>'Perm Budget'!H79</f>
        <v>0</v>
      </c>
      <c r="D11" s="825"/>
      <c r="E11" s="824" t="s">
        <v>831</v>
      </c>
      <c r="F11" s="826">
        <f>+F4-F9-F10</f>
        <v>0</v>
      </c>
      <c r="G11" s="823"/>
    </row>
    <row r="12" spans="1:7">
      <c r="A12" s="694"/>
      <c r="B12" s="824" t="s">
        <v>878</v>
      </c>
      <c r="C12" s="826">
        <f>'Perm Budget'!H80</f>
        <v>0</v>
      </c>
      <c r="D12" s="825"/>
      <c r="E12" s="824"/>
      <c r="F12" s="826"/>
      <c r="G12" s="823"/>
    </row>
    <row r="13" spans="1:7">
      <c r="A13" s="694"/>
      <c r="B13" s="824" t="s">
        <v>879</v>
      </c>
      <c r="C13" s="826">
        <f>'Perm Budget'!H81</f>
        <v>0</v>
      </c>
      <c r="D13" s="825"/>
      <c r="E13" s="829" t="s">
        <v>852</v>
      </c>
      <c r="F13" s="888">
        <f>IFERROR(F9/F11,0)</f>
        <v>0</v>
      </c>
      <c r="G13" s="823"/>
    </row>
    <row r="14" spans="1:7" ht="13.8" thickBot="1">
      <c r="A14" s="694"/>
      <c r="B14" s="824" t="s">
        <v>881</v>
      </c>
      <c r="C14" s="826">
        <f>'Perm Budget'!H82</f>
        <v>0</v>
      </c>
      <c r="D14" s="825"/>
      <c r="E14" s="829" t="s">
        <v>838</v>
      </c>
      <c r="F14" s="888">
        <f>IFERROR(F6/F11,0)</f>
        <v>0</v>
      </c>
      <c r="G14" s="823"/>
    </row>
    <row r="15" spans="1:7" ht="16.2" thickTop="1" thickBot="1">
      <c r="A15" s="694"/>
      <c r="B15" s="824" t="s">
        <v>882</v>
      </c>
      <c r="C15" s="817"/>
      <c r="D15" s="825"/>
      <c r="E15" s="829" t="s">
        <v>835</v>
      </c>
      <c r="F15" s="888">
        <f>IFERROR(F7/F11,0)</f>
        <v>0</v>
      </c>
      <c r="G15" s="823"/>
    </row>
    <row r="16" spans="1:7" ht="14.4" thickTop="1" thickBot="1">
      <c r="A16" s="694"/>
      <c r="B16" s="824" t="s">
        <v>887</v>
      </c>
      <c r="C16" s="830">
        <f>SUM(C10:C15)</f>
        <v>0</v>
      </c>
      <c r="D16" s="825"/>
      <c r="E16" s="829" t="s">
        <v>836</v>
      </c>
      <c r="F16" s="888">
        <f>IFERROR(F8/F11,0)</f>
        <v>0</v>
      </c>
      <c r="G16" s="823"/>
    </row>
    <row r="17" spans="1:16" ht="16.2" thickTop="1" thickBot="1">
      <c r="A17" s="694"/>
      <c r="B17" s="831" t="s">
        <v>903</v>
      </c>
      <c r="C17" s="817">
        <v>0</v>
      </c>
      <c r="D17" s="825"/>
      <c r="E17" s="832"/>
      <c r="F17" s="833"/>
      <c r="G17" s="823"/>
    </row>
    <row r="18" spans="1:16" ht="13.8" thickTop="1">
      <c r="A18" s="694"/>
      <c r="B18" s="824" t="s">
        <v>831</v>
      </c>
      <c r="C18" s="826">
        <f>+C4-C8-C16</f>
        <v>0</v>
      </c>
      <c r="D18" s="825"/>
      <c r="E18" s="825"/>
      <c r="F18" s="834"/>
      <c r="G18" s="823"/>
    </row>
    <row r="19" spans="1:16">
      <c r="A19" s="694"/>
      <c r="B19" s="824"/>
      <c r="C19" s="824"/>
      <c r="D19" s="825"/>
      <c r="E19" s="825"/>
      <c r="F19" s="822"/>
      <c r="G19" s="823"/>
    </row>
    <row r="20" spans="1:16">
      <c r="A20" s="694"/>
      <c r="B20" s="829" t="s">
        <v>829</v>
      </c>
      <c r="C20" s="835">
        <f>IFERROR(C8/C18,0)</f>
        <v>0</v>
      </c>
      <c r="D20" s="825"/>
      <c r="E20" s="825"/>
      <c r="F20" s="822"/>
      <c r="G20" s="823"/>
    </row>
    <row r="21" spans="1:16">
      <c r="A21" s="694"/>
      <c r="B21" s="829" t="s">
        <v>839</v>
      </c>
      <c r="C21" s="835">
        <f>IFERROR(C6/C18,0)</f>
        <v>0</v>
      </c>
      <c r="D21" s="825"/>
      <c r="E21" s="825"/>
      <c r="F21" s="822"/>
      <c r="G21" s="823"/>
    </row>
    <row r="22" spans="1:16">
      <c r="A22" s="694"/>
      <c r="B22" s="829" t="s">
        <v>840</v>
      </c>
      <c r="C22" s="835">
        <f>IFERROR(C7/C18,0)</f>
        <v>0</v>
      </c>
      <c r="D22" s="825"/>
      <c r="E22" s="825"/>
      <c r="F22" s="822"/>
      <c r="G22" s="823"/>
    </row>
    <row r="23" spans="1:16">
      <c r="A23" s="694"/>
      <c r="B23" s="836"/>
      <c r="C23" s="836"/>
      <c r="D23" s="822"/>
      <c r="E23" s="822"/>
      <c r="F23" s="822"/>
      <c r="G23" s="823"/>
    </row>
    <row r="24" spans="1:16">
      <c r="A24" s="694"/>
      <c r="B24" s="822"/>
      <c r="C24" s="822"/>
      <c r="D24" s="822"/>
      <c r="E24" s="822"/>
      <c r="F24" s="822"/>
      <c r="G24" s="823"/>
    </row>
    <row r="25" spans="1:16" ht="13.8">
      <c r="A25" s="694"/>
      <c r="B25" s="837" t="s">
        <v>870</v>
      </c>
      <c r="C25" s="822"/>
      <c r="D25" s="822"/>
      <c r="E25" s="822"/>
      <c r="F25" s="822"/>
      <c r="G25" s="823"/>
    </row>
    <row r="26" spans="1:16">
      <c r="A26" s="694"/>
      <c r="B26" s="838" t="s">
        <v>889</v>
      </c>
      <c r="C26" s="838" t="s">
        <v>871</v>
      </c>
      <c r="D26" s="838" t="s">
        <v>872</v>
      </c>
      <c r="E26" s="825"/>
      <c r="F26" s="822"/>
      <c r="G26" s="823"/>
    </row>
    <row r="27" spans="1:16">
      <c r="A27" s="694"/>
      <c r="B27" s="839" t="s">
        <v>888</v>
      </c>
      <c r="C27" s="902">
        <f>'Unit Mix'!P56</f>
        <v>0</v>
      </c>
      <c r="D27" s="840">
        <f>IFERROR(C27/C$29,0)</f>
        <v>0</v>
      </c>
      <c r="E27" s="825"/>
      <c r="F27" s="822"/>
      <c r="G27" s="823"/>
    </row>
    <row r="28" spans="1:16">
      <c r="A28" s="694"/>
      <c r="B28" s="831" t="s">
        <v>1006</v>
      </c>
      <c r="C28" s="902">
        <f>'Unit Mix'!P57</f>
        <v>0</v>
      </c>
      <c r="D28" s="840">
        <f>IFERROR(C28/C$29,0)</f>
        <v>0</v>
      </c>
      <c r="E28" s="825"/>
      <c r="F28" s="822"/>
      <c r="G28" s="823"/>
    </row>
    <row r="29" spans="1:16">
      <c r="A29" s="694"/>
      <c r="B29" s="824" t="s">
        <v>823</v>
      </c>
      <c r="C29" s="902">
        <f>SUM(C27:C28)</f>
        <v>0</v>
      </c>
      <c r="D29" s="841">
        <f>SUM(D27:D28)</f>
        <v>0</v>
      </c>
      <c r="E29" s="825"/>
      <c r="F29" s="822"/>
      <c r="G29" s="823"/>
      <c r="N29" s="626"/>
      <c r="O29" s="27"/>
      <c r="P29" s="27"/>
    </row>
    <row r="30" spans="1:16">
      <c r="A30" s="694"/>
      <c r="B30" s="842"/>
      <c r="C30" s="842"/>
      <c r="D30" s="842"/>
      <c r="E30" s="825"/>
      <c r="F30" s="822"/>
      <c r="G30" s="823"/>
    </row>
    <row r="31" spans="1:16">
      <c r="A31" s="694"/>
      <c r="B31" s="838" t="s">
        <v>896</v>
      </c>
      <c r="C31" s="838" t="s">
        <v>891</v>
      </c>
      <c r="D31" s="838" t="s">
        <v>872</v>
      </c>
      <c r="E31" s="825"/>
      <c r="F31" s="822"/>
      <c r="G31" s="823"/>
    </row>
    <row r="32" spans="1:16">
      <c r="A32" s="694"/>
      <c r="B32" s="824" t="s">
        <v>890</v>
      </c>
      <c r="C32" s="843">
        <f>'Perm Budget'!E25</f>
        <v>0</v>
      </c>
      <c r="D32" s="844">
        <f>IFERROR(+C32/C34,0)</f>
        <v>0</v>
      </c>
      <c r="E32" s="825"/>
      <c r="F32" s="822"/>
      <c r="G32" s="823"/>
    </row>
    <row r="33" spans="1:7" ht="13.8" thickBot="1">
      <c r="A33" s="694"/>
      <c r="B33" s="845" t="s">
        <v>824</v>
      </c>
      <c r="C33" s="846">
        <f>'Perm Budget'!F25+'Perm Budget'!G25</f>
        <v>0</v>
      </c>
      <c r="D33" s="844">
        <f>IFERROR(+C33/C34,0)</f>
        <v>0</v>
      </c>
      <c r="E33" s="825"/>
      <c r="F33" s="822"/>
      <c r="G33" s="823"/>
    </row>
    <row r="34" spans="1:7" ht="13.8" thickBot="1">
      <c r="A34" s="694"/>
      <c r="B34" s="847" t="s">
        <v>873</v>
      </c>
      <c r="C34" s="826">
        <f>+C32+C33</f>
        <v>0</v>
      </c>
      <c r="D34" s="848">
        <f>+D32+D33</f>
        <v>0</v>
      </c>
      <c r="E34" s="825"/>
      <c r="F34" s="822"/>
      <c r="G34" s="823"/>
    </row>
    <row r="35" spans="1:7" ht="13.8" thickBot="1">
      <c r="A35" s="694"/>
      <c r="B35" s="849"/>
      <c r="C35" s="822"/>
      <c r="D35" s="850"/>
      <c r="E35" s="825"/>
      <c r="F35" s="822"/>
      <c r="G35" s="823"/>
    </row>
    <row r="36" spans="1:7" ht="13.8" thickBot="1">
      <c r="A36" s="694"/>
      <c r="B36" s="851" t="s">
        <v>892</v>
      </c>
      <c r="C36" s="852"/>
      <c r="D36" s="850"/>
      <c r="E36" s="825"/>
      <c r="F36" s="822"/>
      <c r="G36" s="823"/>
    </row>
    <row r="37" spans="1:7" ht="13.8" thickBot="1">
      <c r="A37" s="694"/>
      <c r="B37" s="853" t="s">
        <v>893</v>
      </c>
      <c r="C37" s="854">
        <f>+D27</f>
        <v>0</v>
      </c>
      <c r="D37" s="850"/>
      <c r="E37" s="825"/>
      <c r="F37" s="822"/>
      <c r="G37" s="823"/>
    </row>
    <row r="38" spans="1:7" ht="13.8" thickBot="1">
      <c r="A38" s="694"/>
      <c r="B38" s="853" t="s">
        <v>894</v>
      </c>
      <c r="C38" s="854">
        <f>+D32</f>
        <v>0</v>
      </c>
      <c r="D38" s="825"/>
      <c r="E38" s="825"/>
      <c r="F38" s="822"/>
      <c r="G38" s="823"/>
    </row>
    <row r="39" spans="1:7" ht="13.8">
      <c r="A39" s="694"/>
      <c r="B39" s="855" t="s">
        <v>895</v>
      </c>
      <c r="C39" s="856"/>
      <c r="D39" s="856"/>
      <c r="E39" s="825"/>
      <c r="F39" s="822"/>
      <c r="G39" s="823"/>
    </row>
    <row r="40" spans="1:7" ht="13.8" thickBot="1">
      <c r="A40" s="812"/>
      <c r="B40" s="278"/>
      <c r="C40" s="278"/>
      <c r="D40" s="278"/>
      <c r="E40" s="278"/>
      <c r="F40" s="278"/>
      <c r="G40" s="816"/>
    </row>
    <row r="41" spans="1:7">
      <c r="G41" s="815" t="s">
        <v>1164</v>
      </c>
    </row>
  </sheetData>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46"/>
  <sheetViews>
    <sheetView zoomScaleNormal="100" workbookViewId="0">
      <selection activeCell="C6" sqref="C6"/>
    </sheetView>
  </sheetViews>
  <sheetFormatPr defaultRowHeight="13.2"/>
  <cols>
    <col min="1" max="1" width="2.88671875" customWidth="1"/>
    <col min="2" max="2" width="45.6640625" bestFit="1" customWidth="1"/>
    <col min="3" max="4" width="9.6640625" customWidth="1"/>
    <col min="5" max="5" width="14" customWidth="1"/>
    <col min="6" max="6" width="12.6640625" customWidth="1"/>
    <col min="7" max="7" width="10.6640625" customWidth="1"/>
    <col min="8" max="10" width="12.6640625" customWidth="1"/>
    <col min="11" max="11" width="2.88671875" customWidth="1"/>
    <col min="15" max="15" width="12.6640625" customWidth="1"/>
  </cols>
  <sheetData>
    <row r="1" spans="2:28" ht="13.8" thickBot="1"/>
    <row r="2" spans="2:28" ht="15" customHeight="1">
      <c r="B2" s="747" t="s">
        <v>924</v>
      </c>
      <c r="C2" s="748"/>
      <c r="D2" s="748"/>
      <c r="E2" s="748"/>
      <c r="F2" s="748"/>
      <c r="G2" s="748"/>
      <c r="H2" s="748"/>
      <c r="I2" s="748"/>
      <c r="J2" s="749"/>
      <c r="K2" s="631"/>
      <c r="L2" s="631"/>
    </row>
    <row r="3" spans="2:28" ht="15" customHeight="1">
      <c r="B3" s="750" t="s">
        <v>906</v>
      </c>
      <c r="C3" s="751"/>
      <c r="D3" s="751"/>
      <c r="E3" s="751"/>
      <c r="F3" s="751"/>
      <c r="G3" s="751"/>
      <c r="H3" s="751"/>
      <c r="I3" s="751"/>
      <c r="J3" s="752"/>
      <c r="K3" s="631"/>
      <c r="L3" s="631"/>
    </row>
    <row r="4" spans="2:28" ht="46.8">
      <c r="B4" s="753" t="s">
        <v>889</v>
      </c>
      <c r="C4" s="897" t="s">
        <v>904</v>
      </c>
      <c r="D4" s="754" t="s">
        <v>918</v>
      </c>
      <c r="E4" s="754" t="s">
        <v>919</v>
      </c>
      <c r="F4" s="754" t="s">
        <v>920</v>
      </c>
      <c r="G4" s="755" t="s">
        <v>921</v>
      </c>
      <c r="H4" s="754" t="s">
        <v>922</v>
      </c>
      <c r="I4" s="754" t="s">
        <v>923</v>
      </c>
      <c r="J4" s="756" t="s">
        <v>905</v>
      </c>
      <c r="L4" s="631"/>
    </row>
    <row r="5" spans="2:28" ht="15" customHeight="1" thickBot="1">
      <c r="B5" s="757"/>
      <c r="C5" s="751"/>
      <c r="D5" s="751"/>
      <c r="E5" s="751"/>
      <c r="F5" s="758"/>
      <c r="G5" s="759"/>
      <c r="H5" s="751"/>
      <c r="I5" s="751"/>
      <c r="J5" s="760"/>
      <c r="L5" s="631"/>
    </row>
    <row r="6" spans="2:28" ht="15" customHeight="1" thickTop="1" thickBot="1">
      <c r="B6" s="1141" t="s">
        <v>821</v>
      </c>
      <c r="C6" s="703"/>
      <c r="D6" s="703"/>
      <c r="E6" s="704">
        <v>0</v>
      </c>
      <c r="F6" s="704">
        <v>0</v>
      </c>
      <c r="G6" s="761">
        <f>+E6+F6</f>
        <v>0</v>
      </c>
      <c r="H6" s="762">
        <f>E6*12*C6</f>
        <v>0</v>
      </c>
      <c r="I6" s="762">
        <f>F6*12*C6</f>
        <v>0</v>
      </c>
      <c r="J6" s="763">
        <f>+H6+I6</f>
        <v>0</v>
      </c>
      <c r="L6" s="631"/>
    </row>
    <row r="7" spans="2:28" ht="15" customHeight="1" thickTop="1" thickBot="1">
      <c r="B7" s="1141"/>
      <c r="C7" s="703"/>
      <c r="D7" s="703"/>
      <c r="E7" s="704">
        <v>0</v>
      </c>
      <c r="F7" s="704">
        <v>0</v>
      </c>
      <c r="G7" s="761">
        <f>+E7+F7</f>
        <v>0</v>
      </c>
      <c r="H7" s="762">
        <f>E7*12*C7</f>
        <v>0</v>
      </c>
      <c r="I7" s="762">
        <f>F7*12*C7</f>
        <v>0</v>
      </c>
      <c r="J7" s="763">
        <f>+H7+I7</f>
        <v>0</v>
      </c>
      <c r="L7" s="631"/>
    </row>
    <row r="8" spans="2:28" ht="15" customHeight="1" thickTop="1" thickBot="1">
      <c r="B8" s="1141"/>
      <c r="C8" s="703"/>
      <c r="D8" s="703"/>
      <c r="E8" s="704">
        <v>0</v>
      </c>
      <c r="F8" s="704">
        <v>0</v>
      </c>
      <c r="G8" s="761">
        <f>+E8+F8</f>
        <v>0</v>
      </c>
      <c r="H8" s="762">
        <f>E8*12*C8</f>
        <v>0</v>
      </c>
      <c r="I8" s="762">
        <f>F8*12*C8</f>
        <v>0</v>
      </c>
      <c r="J8" s="763">
        <f>+H8+I8</f>
        <v>0</v>
      </c>
      <c r="L8" s="631"/>
    </row>
    <row r="9" spans="2:28" ht="15" customHeight="1" thickTop="1" thickBot="1">
      <c r="B9" s="1141"/>
      <c r="C9" s="703"/>
      <c r="D9" s="703"/>
      <c r="E9" s="704">
        <v>0</v>
      </c>
      <c r="F9" s="704">
        <v>0</v>
      </c>
      <c r="G9" s="761">
        <f>(E9+F9)*C9</f>
        <v>0</v>
      </c>
      <c r="H9" s="762">
        <f>E9*12*C9</f>
        <v>0</v>
      </c>
      <c r="I9" s="762">
        <f>F9*12*C9</f>
        <v>0</v>
      </c>
      <c r="J9" s="772">
        <f t="shared" ref="J9" si="0">G9*12</f>
        <v>0</v>
      </c>
      <c r="L9" s="631"/>
    </row>
    <row r="10" spans="2:28" ht="15" customHeight="1" thickTop="1">
      <c r="B10" s="764" t="s">
        <v>969</v>
      </c>
      <c r="C10" s="765">
        <f>SUM(C6:C9)</f>
        <v>0</v>
      </c>
      <c r="D10" s="894"/>
      <c r="E10" s="895"/>
      <c r="F10" s="895"/>
      <c r="G10" s="896"/>
      <c r="H10" s="761">
        <f t="shared" ref="H10:I10" si="1">SUM(H6:H9)</f>
        <v>0</v>
      </c>
      <c r="I10" s="761">
        <f t="shared" si="1"/>
        <v>0</v>
      </c>
      <c r="J10" s="767">
        <f>+H10+I10</f>
        <v>0</v>
      </c>
      <c r="L10" s="631"/>
      <c r="Y10" s="273"/>
      <c r="AA10" s="274"/>
      <c r="AB10" s="705"/>
    </row>
    <row r="11" spans="2:28" ht="15" customHeight="1" thickBot="1">
      <c r="B11" s="757"/>
      <c r="C11" s="751"/>
      <c r="D11" s="751"/>
      <c r="E11" s="761"/>
      <c r="F11" s="761"/>
      <c r="G11" s="766"/>
      <c r="H11" s="762"/>
      <c r="I11" s="762"/>
      <c r="J11" s="768"/>
      <c r="L11" s="631"/>
      <c r="AA11" s="273"/>
    </row>
    <row r="12" spans="2:28" ht="15" customHeight="1" thickTop="1" thickBot="1">
      <c r="B12" s="1142" t="s">
        <v>972</v>
      </c>
      <c r="C12" s="703"/>
      <c r="D12" s="703"/>
      <c r="E12" s="704">
        <v>0</v>
      </c>
      <c r="F12" s="704">
        <v>0</v>
      </c>
      <c r="G12" s="762">
        <f>+E12+F12</f>
        <v>0</v>
      </c>
      <c r="H12" s="762">
        <f>+(E12*12)*C12</f>
        <v>0</v>
      </c>
      <c r="I12" s="762">
        <f>+(F12*12)*C12</f>
        <v>0</v>
      </c>
      <c r="J12" s="763">
        <f>+H12+I12</f>
        <v>0</v>
      </c>
      <c r="L12" s="631"/>
    </row>
    <row r="13" spans="2:28" ht="15" customHeight="1" thickTop="1" thickBot="1">
      <c r="B13" s="1142"/>
      <c r="C13" s="703"/>
      <c r="D13" s="703"/>
      <c r="E13" s="704">
        <v>0</v>
      </c>
      <c r="F13" s="704">
        <v>0</v>
      </c>
      <c r="G13" s="762">
        <f t="shared" ref="G13:G15" si="2">+E13+F13</f>
        <v>0</v>
      </c>
      <c r="H13" s="762">
        <f>+(E13*12)*C13</f>
        <v>0</v>
      </c>
      <c r="I13" s="762">
        <f>+(F13*12)*C13</f>
        <v>0</v>
      </c>
      <c r="J13" s="763">
        <f>+H13+I13</f>
        <v>0</v>
      </c>
      <c r="L13" s="631"/>
      <c r="Y13" s="273"/>
    </row>
    <row r="14" spans="2:28" ht="15" customHeight="1" thickTop="1" thickBot="1">
      <c r="B14" s="1142"/>
      <c r="C14" s="703"/>
      <c r="D14" s="703"/>
      <c r="E14" s="704">
        <v>0</v>
      </c>
      <c r="F14" s="704">
        <v>0</v>
      </c>
      <c r="G14" s="762">
        <f t="shared" si="2"/>
        <v>0</v>
      </c>
      <c r="H14" s="762">
        <f>+(E14*12)*$C14</f>
        <v>0</v>
      </c>
      <c r="I14" s="762">
        <f>+(F14*12)*$C14</f>
        <v>0</v>
      </c>
      <c r="J14" s="763">
        <f>+H14+I14</f>
        <v>0</v>
      </c>
      <c r="L14" s="631"/>
    </row>
    <row r="15" spans="2:28" ht="15" customHeight="1" thickTop="1" thickBot="1">
      <c r="B15" s="1142"/>
      <c r="C15" s="703"/>
      <c r="D15" s="703"/>
      <c r="E15" s="704">
        <v>0</v>
      </c>
      <c r="F15" s="704">
        <v>0</v>
      </c>
      <c r="G15" s="762">
        <f t="shared" si="2"/>
        <v>0</v>
      </c>
      <c r="H15" s="762">
        <f>+(E15*12)*$C15</f>
        <v>0</v>
      </c>
      <c r="I15" s="762">
        <f>+(F15*12)*$C15</f>
        <v>0</v>
      </c>
      <c r="J15" s="772">
        <f>+H15+I15</f>
        <v>0</v>
      </c>
      <c r="L15" s="631"/>
    </row>
    <row r="16" spans="2:28" ht="15" customHeight="1" thickTop="1">
      <c r="B16" s="764" t="s">
        <v>970</v>
      </c>
      <c r="C16" s="765">
        <f>SUM(C12:C15)</f>
        <v>0</v>
      </c>
      <c r="D16" s="894"/>
      <c r="E16" s="895"/>
      <c r="F16" s="895"/>
      <c r="G16" s="898"/>
      <c r="H16" s="762">
        <f>SUM(H12:H15)</f>
        <v>0</v>
      </c>
      <c r="I16" s="762">
        <f>SUM(I12:I15)</f>
        <v>0</v>
      </c>
      <c r="J16" s="767">
        <f>SUM(J12:J15)</f>
        <v>0</v>
      </c>
      <c r="L16" s="631"/>
    </row>
    <row r="17" spans="2:12" ht="15" customHeight="1" thickBot="1">
      <c r="B17" s="757"/>
      <c r="C17" s="751"/>
      <c r="D17" s="751"/>
      <c r="E17" s="761"/>
      <c r="F17" s="761"/>
      <c r="G17" s="766"/>
      <c r="H17" s="761"/>
      <c r="I17" s="761"/>
      <c r="J17" s="768"/>
      <c r="L17" s="631"/>
    </row>
    <row r="18" spans="2:12" ht="15" customHeight="1" thickTop="1" thickBot="1">
      <c r="B18" s="1143" t="s">
        <v>908</v>
      </c>
      <c r="C18" s="703"/>
      <c r="D18" s="703"/>
      <c r="E18" s="770"/>
      <c r="F18" s="770"/>
      <c r="G18" s="704">
        <v>0</v>
      </c>
      <c r="H18" s="770"/>
      <c r="I18" s="770"/>
      <c r="J18" s="763">
        <f>+(G18*12)*C18</f>
        <v>0</v>
      </c>
      <c r="L18" s="631"/>
    </row>
    <row r="19" spans="2:12" ht="15" customHeight="1" thickTop="1" thickBot="1">
      <c r="B19" s="1143"/>
      <c r="C19" s="703"/>
      <c r="D19" s="703"/>
      <c r="E19" s="770"/>
      <c r="F19" s="770"/>
      <c r="G19" s="704">
        <v>0</v>
      </c>
      <c r="H19" s="770"/>
      <c r="I19" s="770"/>
      <c r="J19" s="763">
        <f>+(G19*12)*C19</f>
        <v>0</v>
      </c>
      <c r="L19" s="631"/>
    </row>
    <row r="20" spans="2:12" ht="15" customHeight="1" thickTop="1" thickBot="1">
      <c r="B20" s="1143"/>
      <c r="C20" s="703"/>
      <c r="D20" s="703"/>
      <c r="E20" s="770"/>
      <c r="F20" s="770"/>
      <c r="G20" s="704">
        <v>0</v>
      </c>
      <c r="H20" s="770"/>
      <c r="I20" s="770"/>
      <c r="J20" s="763">
        <f>+(G20*12)*C20</f>
        <v>0</v>
      </c>
      <c r="L20" s="631"/>
    </row>
    <row r="21" spans="2:12" ht="15" customHeight="1" thickTop="1" thickBot="1">
      <c r="B21" s="1143"/>
      <c r="C21" s="703"/>
      <c r="D21" s="703"/>
      <c r="E21" s="770"/>
      <c r="F21" s="770"/>
      <c r="G21" s="704">
        <v>0</v>
      </c>
      <c r="H21" s="771"/>
      <c r="I21" s="770"/>
      <c r="J21" s="772">
        <f>+(G21*12)*C21</f>
        <v>0</v>
      </c>
      <c r="L21" s="631"/>
    </row>
    <row r="22" spans="2:12" ht="15" customHeight="1" thickTop="1">
      <c r="B22" s="773" t="s">
        <v>976</v>
      </c>
      <c r="C22" s="751">
        <f>SUM(C18:C21)</f>
        <v>0</v>
      </c>
      <c r="D22" s="774"/>
      <c r="E22" s="770"/>
      <c r="F22" s="770"/>
      <c r="G22" s="898"/>
      <c r="H22" s="770"/>
      <c r="I22" s="770"/>
      <c r="J22" s="767">
        <f>SUM(J18:J21)</f>
        <v>0</v>
      </c>
      <c r="L22" s="631"/>
    </row>
    <row r="23" spans="2:12" ht="15" customHeight="1" thickBot="1">
      <c r="B23" s="757"/>
      <c r="C23" s="751"/>
      <c r="D23" s="751"/>
      <c r="E23" s="761"/>
      <c r="F23" s="775"/>
      <c r="G23" s="769"/>
      <c r="H23" s="775"/>
      <c r="I23" s="761"/>
      <c r="J23" s="768"/>
      <c r="L23" s="631"/>
    </row>
    <row r="24" spans="2:12" ht="15" customHeight="1" thickTop="1" thickBot="1">
      <c r="B24" s="1143" t="s">
        <v>822</v>
      </c>
      <c r="C24" s="703"/>
      <c r="D24" s="703"/>
      <c r="E24" s="770"/>
      <c r="F24" s="770"/>
      <c r="G24" s="704">
        <v>0</v>
      </c>
      <c r="H24" s="770"/>
      <c r="I24" s="770"/>
      <c r="J24" s="763">
        <f>+(G24*12)*C24</f>
        <v>0</v>
      </c>
      <c r="L24" s="631"/>
    </row>
    <row r="25" spans="2:12" ht="15" customHeight="1" thickTop="1" thickBot="1">
      <c r="B25" s="1143"/>
      <c r="C25" s="703"/>
      <c r="D25" s="703"/>
      <c r="E25" s="770"/>
      <c r="F25" s="770"/>
      <c r="G25" s="704">
        <v>0</v>
      </c>
      <c r="H25" s="770"/>
      <c r="I25" s="770"/>
      <c r="J25" s="763">
        <f>+(G25*12)*C25</f>
        <v>0</v>
      </c>
      <c r="L25" s="631"/>
    </row>
    <row r="26" spans="2:12" ht="15" customHeight="1" thickTop="1" thickBot="1">
      <c r="B26" s="1143"/>
      <c r="C26" s="703"/>
      <c r="D26" s="703"/>
      <c r="E26" s="770"/>
      <c r="F26" s="770"/>
      <c r="G26" s="704">
        <v>0</v>
      </c>
      <c r="H26" s="770"/>
      <c r="I26" s="770"/>
      <c r="J26" s="763">
        <f>+(G26*12)*C26</f>
        <v>0</v>
      </c>
      <c r="L26" s="631"/>
    </row>
    <row r="27" spans="2:12" ht="15" customHeight="1" thickTop="1" thickBot="1">
      <c r="B27" s="1143"/>
      <c r="C27" s="703"/>
      <c r="D27" s="703"/>
      <c r="E27" s="770"/>
      <c r="F27" s="770"/>
      <c r="G27" s="704">
        <v>0</v>
      </c>
      <c r="H27" s="771"/>
      <c r="I27" s="770"/>
      <c r="J27" s="772">
        <f>+(G27*12)*C27</f>
        <v>0</v>
      </c>
      <c r="L27" s="631"/>
    </row>
    <row r="28" spans="2:12" ht="15" customHeight="1" thickTop="1">
      <c r="B28" s="802" t="s">
        <v>977</v>
      </c>
      <c r="C28" s="803">
        <f>SUM(C24:C27)</f>
        <v>0</v>
      </c>
      <c r="D28" s="804"/>
      <c r="E28" s="805"/>
      <c r="F28" s="805"/>
      <c r="G28" s="806">
        <f>SUM(G24:G27)</f>
        <v>0</v>
      </c>
      <c r="H28" s="805"/>
      <c r="I28" s="805"/>
      <c r="J28" s="807">
        <f>SUM(J24:J27)</f>
        <v>0</v>
      </c>
      <c r="K28" s="634"/>
      <c r="L28" s="631"/>
    </row>
    <row r="29" spans="2:12" ht="15" customHeight="1" thickBot="1">
      <c r="B29" s="751"/>
      <c r="C29" s="775"/>
      <c r="D29" s="775"/>
      <c r="E29" s="775"/>
      <c r="F29" s="775"/>
      <c r="G29" s="808"/>
      <c r="H29" s="775"/>
      <c r="I29" s="775"/>
      <c r="J29" s="766"/>
      <c r="K29" s="634"/>
      <c r="L29" s="631"/>
    </row>
    <row r="30" spans="2:12" ht="15" customHeight="1" thickTop="1" thickBot="1">
      <c r="B30" s="746" t="s">
        <v>978</v>
      </c>
      <c r="C30" s="770"/>
      <c r="D30" s="770"/>
      <c r="E30" s="770"/>
      <c r="F30" s="770"/>
      <c r="G30" s="704">
        <v>0</v>
      </c>
      <c r="H30" s="770"/>
      <c r="I30" s="770"/>
      <c r="J30" s="766">
        <f>G30*12</f>
        <v>0</v>
      </c>
      <c r="K30" s="634"/>
      <c r="L30" s="631"/>
    </row>
    <row r="31" spans="2:12" ht="15" customHeight="1" thickTop="1">
      <c r="B31" s="273"/>
      <c r="C31" s="631"/>
      <c r="D31" s="631"/>
      <c r="E31" s="631"/>
      <c r="F31" s="631"/>
      <c r="G31" s="631"/>
      <c r="H31" s="633"/>
      <c r="I31" s="631"/>
      <c r="J31" s="631"/>
      <c r="K31" s="274" t="s">
        <v>1164</v>
      </c>
      <c r="L31" s="631"/>
    </row>
    <row r="32" spans="2:12" ht="15" customHeight="1">
      <c r="C32" s="631"/>
      <c r="D32" s="631"/>
      <c r="E32" s="631"/>
      <c r="F32" s="631"/>
      <c r="G32" s="631"/>
      <c r="H32" s="633"/>
      <c r="I32" s="631"/>
      <c r="J32" s="631"/>
      <c r="L32" s="631"/>
    </row>
    <row r="33" spans="2:12" ht="15" customHeight="1">
      <c r="B33" s="631"/>
      <c r="C33" s="631"/>
      <c r="D33" s="631"/>
      <c r="E33" s="631"/>
      <c r="F33" s="631"/>
      <c r="G33" s="631"/>
      <c r="H33" s="633"/>
      <c r="I33" s="631"/>
      <c r="J33" s="631"/>
      <c r="K33" s="631"/>
      <c r="L33" s="631"/>
    </row>
    <row r="34" spans="2:12" ht="15" customHeight="1">
      <c r="B34" s="631"/>
      <c r="C34" s="631"/>
      <c r="D34" s="631"/>
      <c r="E34" s="631"/>
      <c r="F34" s="631"/>
      <c r="G34" s="631"/>
      <c r="H34" s="631"/>
      <c r="I34" s="631"/>
      <c r="J34" s="631"/>
      <c r="K34" s="631"/>
      <c r="L34" s="631"/>
    </row>
    <row r="35" spans="2:12" ht="15" customHeight="1">
      <c r="B35" s="631"/>
      <c r="C35" s="631"/>
      <c r="D35" s="631"/>
      <c r="E35" s="631"/>
      <c r="F35" s="631"/>
      <c r="G35" s="631"/>
      <c r="H35" s="631"/>
      <c r="I35" s="631"/>
      <c r="J35" s="631"/>
      <c r="K35" s="631"/>
      <c r="L35" s="631"/>
    </row>
    <row r="36" spans="2:12" ht="15" customHeight="1">
      <c r="B36" s="631"/>
      <c r="C36" s="631"/>
      <c r="D36" s="631"/>
      <c r="E36" s="631"/>
      <c r="F36" s="631"/>
      <c r="G36" s="631"/>
      <c r="H36" s="631"/>
      <c r="I36" s="631"/>
      <c r="J36" s="631"/>
      <c r="K36" s="631"/>
      <c r="L36" s="631"/>
    </row>
    <row r="37" spans="2:12" ht="15" customHeight="1">
      <c r="B37" s="631"/>
      <c r="C37" s="631"/>
      <c r="D37" s="631"/>
      <c r="E37" s="631"/>
      <c r="F37" s="631"/>
      <c r="G37" s="631"/>
      <c r="H37" s="631"/>
      <c r="I37" s="631"/>
      <c r="J37" s="631"/>
      <c r="K37" s="631"/>
      <c r="L37" s="631"/>
    </row>
    <row r="38" spans="2:12" ht="15" customHeight="1">
      <c r="B38" s="631"/>
      <c r="C38" s="631"/>
      <c r="D38" s="631"/>
      <c r="E38" s="631"/>
      <c r="F38" s="631"/>
      <c r="G38" s="631"/>
      <c r="H38" s="631"/>
      <c r="I38" s="631"/>
      <c r="J38" s="631"/>
      <c r="K38" s="631"/>
      <c r="L38" s="631"/>
    </row>
    <row r="39" spans="2:12" ht="15" customHeight="1">
      <c r="B39" s="631"/>
      <c r="C39" s="631"/>
      <c r="D39" s="631"/>
      <c r="E39" s="631"/>
      <c r="F39" s="631"/>
      <c r="G39" s="631"/>
      <c r="H39" s="631"/>
      <c r="I39" s="631"/>
      <c r="J39" s="631"/>
      <c r="K39" s="631"/>
      <c r="L39" s="631"/>
    </row>
    <row r="40" spans="2:12" ht="15" customHeight="1">
      <c r="B40" s="631"/>
      <c r="C40" s="631"/>
      <c r="D40" s="631"/>
      <c r="E40" s="631"/>
      <c r="F40" s="631"/>
      <c r="G40" s="631"/>
      <c r="H40" s="631"/>
      <c r="I40" s="631"/>
      <c r="J40" s="631"/>
      <c r="K40" s="631"/>
      <c r="L40" s="631"/>
    </row>
    <row r="41" spans="2:12" ht="15">
      <c r="B41" s="631"/>
      <c r="C41" s="631"/>
      <c r="D41" s="631"/>
      <c r="E41" s="631"/>
      <c r="F41" s="631"/>
      <c r="G41" s="631"/>
      <c r="H41" s="631"/>
      <c r="I41" s="631"/>
      <c r="J41" s="631"/>
      <c r="K41" s="631"/>
      <c r="L41" s="631"/>
    </row>
    <row r="42" spans="2:12" ht="15">
      <c r="B42" s="631"/>
      <c r="C42" s="631"/>
      <c r="D42" s="631"/>
      <c r="E42" s="631"/>
      <c r="F42" s="631"/>
      <c r="G42" s="631"/>
      <c r="H42" s="631"/>
      <c r="I42" s="631"/>
      <c r="J42" s="631"/>
      <c r="K42" s="631"/>
      <c r="L42" s="631"/>
    </row>
    <row r="43" spans="2:12" ht="15">
      <c r="B43" s="631"/>
      <c r="C43" s="631"/>
      <c r="D43" s="631"/>
      <c r="E43" s="631"/>
      <c r="F43" s="631"/>
      <c r="G43" s="631"/>
      <c r="H43" s="631"/>
      <c r="I43" s="631"/>
      <c r="J43" s="631"/>
      <c r="K43" s="631"/>
      <c r="L43" s="631"/>
    </row>
    <row r="44" spans="2:12" ht="15">
      <c r="B44" s="631"/>
      <c r="C44" s="631"/>
      <c r="D44" s="631"/>
      <c r="E44" s="631"/>
      <c r="F44" s="631"/>
      <c r="G44" s="631"/>
      <c r="H44" s="631"/>
      <c r="I44" s="631"/>
      <c r="J44" s="631"/>
      <c r="K44" s="631"/>
      <c r="L44" s="631"/>
    </row>
    <row r="45" spans="2:12" ht="15">
      <c r="B45" s="631"/>
      <c r="C45" s="631"/>
      <c r="D45" s="631"/>
      <c r="E45" s="631"/>
      <c r="F45" s="631"/>
      <c r="G45" s="631"/>
      <c r="H45" s="631"/>
      <c r="I45" s="631"/>
      <c r="J45" s="631"/>
      <c r="K45" s="631"/>
      <c r="L45" s="631"/>
    </row>
    <row r="46" spans="2:12" ht="15">
      <c r="B46" s="631"/>
      <c r="C46" s="631"/>
      <c r="D46" s="631"/>
      <c r="E46" s="631"/>
      <c r="F46" s="631"/>
      <c r="G46" s="631"/>
      <c r="H46" s="631"/>
      <c r="I46" s="631"/>
      <c r="J46" s="631"/>
      <c r="K46" s="631"/>
      <c r="L46" s="631"/>
    </row>
  </sheetData>
  <sheetProtection password="CE28" sheet="1" objects="1" scenarios="1"/>
  <mergeCells count="4">
    <mergeCell ref="B6:B9"/>
    <mergeCell ref="B12:B15"/>
    <mergeCell ref="B18:B21"/>
    <mergeCell ref="B24:B27"/>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5"/>
  <sheetViews>
    <sheetView zoomScaleNormal="100" zoomScaleSheetLayoutView="90" workbookViewId="0">
      <pane ySplit="3" topLeftCell="A4" activePane="bottomLeft" state="frozen"/>
      <selection pane="bottomLeft" activeCell="G8" sqref="G8"/>
    </sheetView>
  </sheetViews>
  <sheetFormatPr defaultColWidth="8.88671875" defaultRowHeight="13.2"/>
  <cols>
    <col min="1" max="2" width="3.33203125" style="282" customWidth="1"/>
    <col min="3" max="6" width="11.88671875" style="282" customWidth="1"/>
    <col min="7" max="7" width="13.6640625" style="282" bestFit="1" customWidth="1"/>
    <col min="8" max="8" width="13.6640625" style="282" customWidth="1"/>
    <col min="9" max="10" width="10.109375" style="282" customWidth="1"/>
    <col min="11" max="11" width="2.6640625" style="282" customWidth="1"/>
    <col min="12" max="16384" width="8.88671875" style="282"/>
  </cols>
  <sheetData>
    <row r="1" spans="1:13">
      <c r="A1" s="281"/>
      <c r="B1" s="281"/>
      <c r="C1" s="281"/>
      <c r="D1" s="281"/>
      <c r="E1" s="281"/>
      <c r="F1" s="281"/>
      <c r="G1" s="281"/>
      <c r="H1" s="281"/>
      <c r="I1" s="281"/>
      <c r="J1" s="281"/>
      <c r="K1" s="281"/>
      <c r="L1" s="630"/>
      <c r="M1" s="630"/>
    </row>
    <row r="2" spans="1:13" ht="13.8" thickBot="1">
      <c r="A2" s="281"/>
      <c r="B2" s="281"/>
      <c r="C2" s="281"/>
      <c r="D2" s="281"/>
      <c r="E2" s="281"/>
      <c r="F2" s="281"/>
      <c r="G2" s="281"/>
      <c r="H2" s="281"/>
      <c r="I2" s="281"/>
      <c r="J2" s="281"/>
      <c r="K2" s="281"/>
      <c r="L2" s="630"/>
      <c r="M2" s="630"/>
    </row>
    <row r="3" spans="1:13" ht="23.25" customHeight="1">
      <c r="A3" s="281"/>
      <c r="B3" s="787"/>
      <c r="C3" s="788"/>
      <c r="D3" s="789" t="s">
        <v>911</v>
      </c>
      <c r="E3" s="789"/>
      <c r="F3" s="789"/>
      <c r="G3" s="790"/>
      <c r="H3" s="790"/>
      <c r="I3" s="789"/>
      <c r="J3" s="791"/>
      <c r="K3" s="281"/>
      <c r="L3" s="630"/>
      <c r="M3" s="630"/>
    </row>
    <row r="4" spans="1:13" ht="15">
      <c r="A4" s="281"/>
      <c r="B4" s="792"/>
      <c r="C4" s="627"/>
      <c r="D4" s="627"/>
      <c r="E4" s="627"/>
      <c r="F4" s="627"/>
      <c r="G4" s="627"/>
      <c r="H4" s="627"/>
      <c r="I4" s="627"/>
      <c r="J4" s="793"/>
      <c r="K4" s="281"/>
      <c r="L4" s="630"/>
      <c r="M4" s="630"/>
    </row>
    <row r="5" spans="1:13" ht="15">
      <c r="A5" s="281"/>
      <c r="B5" s="792"/>
      <c r="C5" s="627"/>
      <c r="D5" s="627"/>
      <c r="E5" s="627"/>
      <c r="F5" s="627"/>
      <c r="G5" s="627"/>
      <c r="H5" s="627"/>
      <c r="I5" s="627"/>
      <c r="J5" s="793"/>
      <c r="K5" s="281"/>
      <c r="L5" s="630"/>
      <c r="M5" s="630"/>
    </row>
    <row r="6" spans="1:13" ht="15">
      <c r="A6" s="281"/>
      <c r="B6" s="792"/>
      <c r="C6" s="629" t="s">
        <v>917</v>
      </c>
      <c r="D6" s="627"/>
      <c r="E6" s="627"/>
      <c r="F6" s="627"/>
      <c r="G6" s="627"/>
      <c r="H6" s="627"/>
      <c r="I6" s="627"/>
      <c r="J6" s="793"/>
      <c r="K6" s="281"/>
      <c r="L6" s="630"/>
      <c r="M6" s="630"/>
    </row>
    <row r="7" spans="1:13" ht="15.6" thickBot="1">
      <c r="A7" s="281"/>
      <c r="B7" s="792"/>
      <c r="C7" s="627"/>
      <c r="D7" s="627"/>
      <c r="E7" s="627"/>
      <c r="F7" s="627"/>
      <c r="G7" s="627"/>
      <c r="H7" s="627"/>
      <c r="I7" s="627"/>
      <c r="J7" s="793"/>
      <c r="K7" s="281"/>
      <c r="L7" s="630"/>
      <c r="M7" s="630"/>
    </row>
    <row r="8" spans="1:13" ht="19.95" customHeight="1" thickTop="1" thickBot="1">
      <c r="A8" s="281"/>
      <c r="B8" s="792"/>
      <c r="C8" s="1144" t="s">
        <v>912</v>
      </c>
      <c r="D8" s="1145"/>
      <c r="E8" s="1145"/>
      <c r="F8" s="1148"/>
      <c r="G8" s="783">
        <v>0</v>
      </c>
      <c r="H8" s="779"/>
      <c r="I8" s="627"/>
      <c r="J8" s="793"/>
      <c r="K8" s="281"/>
      <c r="L8" s="630"/>
      <c r="M8" s="630"/>
    </row>
    <row r="9" spans="1:13" ht="19.95" customHeight="1" thickTop="1" thickBot="1">
      <c r="A9" s="281"/>
      <c r="B9" s="792"/>
      <c r="C9" s="1144" t="s">
        <v>913</v>
      </c>
      <c r="D9" s="1145"/>
      <c r="E9" s="1145"/>
      <c r="F9" s="1148"/>
      <c r="G9" s="784">
        <v>0</v>
      </c>
      <c r="H9" s="647"/>
      <c r="I9" s="627"/>
      <c r="J9" s="793"/>
      <c r="K9" s="281"/>
      <c r="L9" s="630"/>
      <c r="M9" s="630"/>
    </row>
    <row r="10" spans="1:13" ht="19.95" customHeight="1" thickTop="1" thickBot="1">
      <c r="A10" s="281"/>
      <c r="B10" s="792"/>
      <c r="C10" s="1144" t="s">
        <v>914</v>
      </c>
      <c r="D10" s="1145"/>
      <c r="E10" s="1145"/>
      <c r="F10" s="1148"/>
      <c r="G10" s="784">
        <v>0</v>
      </c>
      <c r="H10" s="647"/>
      <c r="I10" s="627"/>
      <c r="J10" s="793"/>
      <c r="K10" s="281"/>
      <c r="L10" s="630"/>
      <c r="M10" s="630"/>
    </row>
    <row r="11" spans="1:13" ht="19.95" customHeight="1" thickTop="1" thickBot="1">
      <c r="A11" s="281"/>
      <c r="B11" s="792"/>
      <c r="C11" s="1144" t="s">
        <v>735</v>
      </c>
      <c r="D11" s="1145"/>
      <c r="E11" s="1145"/>
      <c r="F11" s="1148"/>
      <c r="G11" s="784">
        <v>0</v>
      </c>
      <c r="H11" s="647"/>
      <c r="I11" s="627"/>
      <c r="J11" s="793"/>
      <c r="K11" s="281"/>
      <c r="L11" s="630"/>
      <c r="M11" s="630"/>
    </row>
    <row r="12" spans="1:13" ht="19.95" customHeight="1" thickTop="1" thickBot="1">
      <c r="A12" s="281"/>
      <c r="B12" s="792"/>
      <c r="C12" s="1144" t="s">
        <v>915</v>
      </c>
      <c r="D12" s="1145"/>
      <c r="E12" s="1145"/>
      <c r="F12" s="1148"/>
      <c r="G12" s="780">
        <v>0</v>
      </c>
      <c r="H12" s="781">
        <f>IFERROR(G12/'Unit Mix'!S50,0)</f>
        <v>0</v>
      </c>
      <c r="I12" s="627" t="s">
        <v>968</v>
      </c>
      <c r="J12" s="793"/>
      <c r="K12" s="281"/>
      <c r="L12" s="630"/>
      <c r="M12" s="630"/>
    </row>
    <row r="13" spans="1:13" ht="19.95" customHeight="1" thickTop="1" thickBot="1">
      <c r="A13" s="281"/>
      <c r="B13" s="792"/>
      <c r="C13" s="1144" t="s">
        <v>916</v>
      </c>
      <c r="D13" s="1145"/>
      <c r="E13" s="1145"/>
      <c r="F13" s="1148"/>
      <c r="G13" s="784">
        <v>0</v>
      </c>
      <c r="H13" s="647"/>
      <c r="I13" s="627"/>
      <c r="J13" s="793"/>
      <c r="K13" s="281"/>
      <c r="L13" s="630"/>
      <c r="M13" s="630"/>
    </row>
    <row r="14" spans="1:13" ht="19.95" customHeight="1" thickTop="1">
      <c r="A14" s="281"/>
      <c r="B14" s="792"/>
      <c r="C14" s="627"/>
      <c r="D14" s="627"/>
      <c r="E14" s="627"/>
      <c r="F14" s="627"/>
      <c r="G14" s="627"/>
      <c r="H14" s="627"/>
      <c r="I14" s="627"/>
      <c r="J14" s="793"/>
      <c r="K14" s="281"/>
      <c r="L14" s="630"/>
      <c r="M14" s="630"/>
    </row>
    <row r="15" spans="1:13" ht="19.95" customHeight="1">
      <c r="A15" s="281"/>
      <c r="B15" s="792"/>
      <c r="C15" s="629" t="s">
        <v>897</v>
      </c>
      <c r="D15" s="627"/>
      <c r="E15" s="627"/>
      <c r="F15" s="627"/>
      <c r="G15" s="627"/>
      <c r="H15" s="627"/>
      <c r="I15" s="627"/>
      <c r="J15" s="793"/>
      <c r="K15" s="281"/>
      <c r="L15" s="630"/>
      <c r="M15" s="630"/>
    </row>
    <row r="16" spans="1:13" ht="19.95" customHeight="1" thickBot="1">
      <c r="A16" s="281"/>
      <c r="B16" s="792"/>
      <c r="C16" s="629"/>
      <c r="D16" s="627"/>
      <c r="E16" s="627"/>
      <c r="F16" s="627"/>
      <c r="G16" s="627"/>
      <c r="H16" s="627"/>
      <c r="I16" s="627"/>
      <c r="J16" s="793"/>
      <c r="K16" s="281"/>
      <c r="L16" s="630"/>
      <c r="M16" s="630"/>
    </row>
    <row r="17" spans="1:13" ht="19.95" customHeight="1" thickTop="1" thickBot="1">
      <c r="A17" s="281"/>
      <c r="B17" s="792"/>
      <c r="C17" s="627"/>
      <c r="D17" s="1144" t="s">
        <v>900</v>
      </c>
      <c r="E17" s="1145"/>
      <c r="F17" s="1146"/>
      <c r="G17" s="780">
        <v>0</v>
      </c>
      <c r="H17" s="781">
        <f>IFERROR(G17/'Unit Mix'!S50,0)</f>
        <v>0</v>
      </c>
      <c r="I17" s="627" t="s">
        <v>968</v>
      </c>
      <c r="J17" s="794"/>
      <c r="K17" s="281"/>
      <c r="L17" s="630"/>
      <c r="M17" s="630"/>
    </row>
    <row r="18" spans="1:13" ht="19.95" customHeight="1" thickTop="1" thickBot="1">
      <c r="A18" s="281"/>
      <c r="B18" s="792"/>
      <c r="C18" s="627"/>
      <c r="D18" s="1147" t="s">
        <v>899</v>
      </c>
      <c r="E18" s="1147"/>
      <c r="F18" s="1144"/>
      <c r="G18" s="784">
        <v>0</v>
      </c>
      <c r="H18" s="781"/>
      <c r="I18" s="627"/>
      <c r="J18" s="794"/>
      <c r="K18" s="281"/>
      <c r="L18" s="630"/>
      <c r="M18" s="630"/>
    </row>
    <row r="19" spans="1:13" ht="19.95" customHeight="1" thickTop="1" thickBot="1">
      <c r="A19" s="281"/>
      <c r="B19" s="792"/>
      <c r="C19" s="627"/>
      <c r="D19" s="795"/>
      <c r="E19" s="782" t="s">
        <v>511</v>
      </c>
      <c r="F19" s="785"/>
      <c r="G19" s="640"/>
      <c r="H19" s="640"/>
      <c r="I19" s="630"/>
      <c r="J19" s="794"/>
      <c r="K19" s="281"/>
      <c r="L19" s="630"/>
      <c r="M19" s="630"/>
    </row>
    <row r="20" spans="1:13" ht="19.95" customHeight="1" thickTop="1" thickBot="1">
      <c r="A20" s="281"/>
      <c r="B20" s="792"/>
      <c r="C20" s="627"/>
      <c r="D20" s="1147" t="s">
        <v>898</v>
      </c>
      <c r="E20" s="1147"/>
      <c r="F20" s="1144"/>
      <c r="G20" s="784">
        <v>0</v>
      </c>
      <c r="H20" s="642"/>
      <c r="I20" s="627"/>
      <c r="J20" s="793"/>
      <c r="K20" s="281"/>
      <c r="L20" s="630"/>
      <c r="M20" s="630"/>
    </row>
    <row r="21" spans="1:13" ht="19.95" customHeight="1" thickTop="1" thickBot="1">
      <c r="A21" s="281"/>
      <c r="B21" s="796"/>
      <c r="C21" s="797"/>
      <c r="D21" s="798"/>
      <c r="E21" s="798"/>
      <c r="F21" s="798"/>
      <c r="G21" s="798"/>
      <c r="H21" s="799"/>
      <c r="I21" s="797"/>
      <c r="J21" s="800"/>
      <c r="K21" s="281"/>
      <c r="L21" s="630"/>
      <c r="M21" s="630"/>
    </row>
    <row r="22" spans="1:13" ht="15">
      <c r="A22" s="281"/>
      <c r="B22" s="627"/>
      <c r="C22" s="627"/>
      <c r="D22" s="627"/>
      <c r="E22" s="627"/>
      <c r="F22" s="627"/>
      <c r="G22" s="627"/>
      <c r="H22" s="627"/>
      <c r="I22" s="627"/>
      <c r="J22" s="628" t="s">
        <v>1164</v>
      </c>
      <c r="K22" s="281"/>
      <c r="L22" s="630"/>
      <c r="M22" s="630"/>
    </row>
    <row r="23" spans="1:13">
      <c r="A23" s="281"/>
      <c r="B23" s="281"/>
      <c r="C23" s="281"/>
      <c r="D23" s="281"/>
      <c r="E23" s="281"/>
      <c r="F23" s="281"/>
      <c r="G23" s="281"/>
      <c r="H23" s="281"/>
      <c r="I23" s="281"/>
      <c r="J23" s="641"/>
      <c r="K23" s="281"/>
      <c r="L23" s="630"/>
      <c r="M23" s="630"/>
    </row>
    <row r="24" spans="1:13">
      <c r="A24" s="630"/>
      <c r="B24" s="630"/>
      <c r="C24" s="630"/>
      <c r="D24" s="630"/>
      <c r="E24" s="630"/>
      <c r="F24" s="630"/>
      <c r="G24" s="630"/>
      <c r="H24" s="630"/>
      <c r="I24" s="630"/>
      <c r="J24" s="630"/>
      <c r="K24" s="630"/>
      <c r="L24" s="630"/>
      <c r="M24" s="630"/>
    </row>
    <row r="25" spans="1:13">
      <c r="A25" s="630"/>
      <c r="B25" s="630"/>
      <c r="C25" s="630"/>
      <c r="D25" s="630"/>
      <c r="E25" s="630"/>
      <c r="F25" s="630"/>
      <c r="G25" s="630"/>
      <c r="H25" s="630"/>
      <c r="I25" s="630"/>
      <c r="J25" s="630"/>
      <c r="K25" s="630"/>
      <c r="L25" s="630"/>
      <c r="M25" s="630"/>
    </row>
  </sheetData>
  <sheetProtection password="CE28"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68"/>
  <sheetViews>
    <sheetView zoomScale="75" zoomScaleNormal="75" workbookViewId="0">
      <pane xSplit="1" ySplit="9" topLeftCell="C34" activePane="bottomRight" state="frozen"/>
      <selection pane="topRight" activeCell="B1" sqref="B1"/>
      <selection pane="bottomLeft" activeCell="A10" sqref="A10"/>
      <selection pane="bottomRight" activeCell="S62" sqref="S62"/>
    </sheetView>
  </sheetViews>
  <sheetFormatPr defaultColWidth="9.109375" defaultRowHeight="20.25" customHeight="1"/>
  <cols>
    <col min="1" max="1" width="3.44140625" style="566" customWidth="1"/>
    <col min="2" max="2" width="2.88671875" style="566" customWidth="1"/>
    <col min="3" max="3" width="43.33203125" style="566" customWidth="1"/>
    <col min="4" max="7" width="12.6640625" style="566" customWidth="1"/>
    <col min="8" max="10" width="13.44140625" style="566" customWidth="1"/>
    <col min="11" max="18" width="12.6640625" style="566" customWidth="1"/>
    <col min="19" max="20" width="3.6640625" style="566" customWidth="1"/>
    <col min="21" max="27" width="9.6640625" style="566" customWidth="1"/>
    <col min="28" max="257" width="9.109375" style="566"/>
    <col min="258" max="258" width="2.88671875" style="566" customWidth="1"/>
    <col min="259" max="259" width="43.33203125" style="566" customWidth="1"/>
    <col min="260" max="274" width="12.6640625" style="566" customWidth="1"/>
    <col min="275" max="283" width="9.6640625" style="566" customWidth="1"/>
    <col min="284" max="513" width="9.109375" style="566"/>
    <col min="514" max="514" width="2.88671875" style="566" customWidth="1"/>
    <col min="515" max="515" width="43.33203125" style="566" customWidth="1"/>
    <col min="516" max="530" width="12.6640625" style="566" customWidth="1"/>
    <col min="531" max="539" width="9.6640625" style="566" customWidth="1"/>
    <col min="540" max="769" width="9.109375" style="566"/>
    <col min="770" max="770" width="2.88671875" style="566" customWidth="1"/>
    <col min="771" max="771" width="43.33203125" style="566" customWidth="1"/>
    <col min="772" max="786" width="12.6640625" style="566" customWidth="1"/>
    <col min="787" max="795" width="9.6640625" style="566" customWidth="1"/>
    <col min="796" max="1025" width="9.109375" style="566"/>
    <col min="1026" max="1026" width="2.88671875" style="566" customWidth="1"/>
    <col min="1027" max="1027" width="43.33203125" style="566" customWidth="1"/>
    <col min="1028" max="1042" width="12.6640625" style="566" customWidth="1"/>
    <col min="1043" max="1051" width="9.6640625" style="566" customWidth="1"/>
    <col min="1052" max="1281" width="9.109375" style="566"/>
    <col min="1282" max="1282" width="2.88671875" style="566" customWidth="1"/>
    <col min="1283" max="1283" width="43.33203125" style="566" customWidth="1"/>
    <col min="1284" max="1298" width="12.6640625" style="566" customWidth="1"/>
    <col min="1299" max="1307" width="9.6640625" style="566" customWidth="1"/>
    <col min="1308" max="1537" width="9.109375" style="566"/>
    <col min="1538" max="1538" width="2.88671875" style="566" customWidth="1"/>
    <col min="1539" max="1539" width="43.33203125" style="566" customWidth="1"/>
    <col min="1540" max="1554" width="12.6640625" style="566" customWidth="1"/>
    <col min="1555" max="1563" width="9.6640625" style="566" customWidth="1"/>
    <col min="1564" max="1793" width="9.109375" style="566"/>
    <col min="1794" max="1794" width="2.88671875" style="566" customWidth="1"/>
    <col min="1795" max="1795" width="43.33203125" style="566" customWidth="1"/>
    <col min="1796" max="1810" width="12.6640625" style="566" customWidth="1"/>
    <col min="1811" max="1819" width="9.6640625" style="566" customWidth="1"/>
    <col min="1820" max="2049" width="9.109375" style="566"/>
    <col min="2050" max="2050" width="2.88671875" style="566" customWidth="1"/>
    <col min="2051" max="2051" width="43.33203125" style="566" customWidth="1"/>
    <col min="2052" max="2066" width="12.6640625" style="566" customWidth="1"/>
    <col min="2067" max="2075" width="9.6640625" style="566" customWidth="1"/>
    <col min="2076" max="2305" width="9.109375" style="566"/>
    <col min="2306" max="2306" width="2.88671875" style="566" customWidth="1"/>
    <col min="2307" max="2307" width="43.33203125" style="566" customWidth="1"/>
    <col min="2308" max="2322" width="12.6640625" style="566" customWidth="1"/>
    <col min="2323" max="2331" width="9.6640625" style="566" customWidth="1"/>
    <col min="2332" max="2561" width="9.109375" style="566"/>
    <col min="2562" max="2562" width="2.88671875" style="566" customWidth="1"/>
    <col min="2563" max="2563" width="43.33203125" style="566" customWidth="1"/>
    <col min="2564" max="2578" width="12.6640625" style="566" customWidth="1"/>
    <col min="2579" max="2587" width="9.6640625" style="566" customWidth="1"/>
    <col min="2588" max="2817" width="9.109375" style="566"/>
    <col min="2818" max="2818" width="2.88671875" style="566" customWidth="1"/>
    <col min="2819" max="2819" width="43.33203125" style="566" customWidth="1"/>
    <col min="2820" max="2834" width="12.6640625" style="566" customWidth="1"/>
    <col min="2835" max="2843" width="9.6640625" style="566" customWidth="1"/>
    <col min="2844" max="3073" width="9.109375" style="566"/>
    <col min="3074" max="3074" width="2.88671875" style="566" customWidth="1"/>
    <col min="3075" max="3075" width="43.33203125" style="566" customWidth="1"/>
    <col min="3076" max="3090" width="12.6640625" style="566" customWidth="1"/>
    <col min="3091" max="3099" width="9.6640625" style="566" customWidth="1"/>
    <col min="3100" max="3329" width="9.109375" style="566"/>
    <col min="3330" max="3330" width="2.88671875" style="566" customWidth="1"/>
    <col min="3331" max="3331" width="43.33203125" style="566" customWidth="1"/>
    <col min="3332" max="3346" width="12.6640625" style="566" customWidth="1"/>
    <col min="3347" max="3355" width="9.6640625" style="566" customWidth="1"/>
    <col min="3356" max="3585" width="9.109375" style="566"/>
    <col min="3586" max="3586" width="2.88671875" style="566" customWidth="1"/>
    <col min="3587" max="3587" width="43.33203125" style="566" customWidth="1"/>
    <col min="3588" max="3602" width="12.6640625" style="566" customWidth="1"/>
    <col min="3603" max="3611" width="9.6640625" style="566" customWidth="1"/>
    <col min="3612" max="3841" width="9.109375" style="566"/>
    <col min="3842" max="3842" width="2.88671875" style="566" customWidth="1"/>
    <col min="3843" max="3843" width="43.33203125" style="566" customWidth="1"/>
    <col min="3844" max="3858" width="12.6640625" style="566" customWidth="1"/>
    <col min="3859" max="3867" width="9.6640625" style="566" customWidth="1"/>
    <col min="3868" max="4097" width="9.109375" style="566"/>
    <col min="4098" max="4098" width="2.88671875" style="566" customWidth="1"/>
    <col min="4099" max="4099" width="43.33203125" style="566" customWidth="1"/>
    <col min="4100" max="4114" width="12.6640625" style="566" customWidth="1"/>
    <col min="4115" max="4123" width="9.6640625" style="566" customWidth="1"/>
    <col min="4124" max="4353" width="9.109375" style="566"/>
    <col min="4354" max="4354" width="2.88671875" style="566" customWidth="1"/>
    <col min="4355" max="4355" width="43.33203125" style="566" customWidth="1"/>
    <col min="4356" max="4370" width="12.6640625" style="566" customWidth="1"/>
    <col min="4371" max="4379" width="9.6640625" style="566" customWidth="1"/>
    <col min="4380" max="4609" width="9.109375" style="566"/>
    <col min="4610" max="4610" width="2.88671875" style="566" customWidth="1"/>
    <col min="4611" max="4611" width="43.33203125" style="566" customWidth="1"/>
    <col min="4612" max="4626" width="12.6640625" style="566" customWidth="1"/>
    <col min="4627" max="4635" width="9.6640625" style="566" customWidth="1"/>
    <col min="4636" max="4865" width="9.109375" style="566"/>
    <col min="4866" max="4866" width="2.88671875" style="566" customWidth="1"/>
    <col min="4867" max="4867" width="43.33203125" style="566" customWidth="1"/>
    <col min="4868" max="4882" width="12.6640625" style="566" customWidth="1"/>
    <col min="4883" max="4891" width="9.6640625" style="566" customWidth="1"/>
    <col min="4892" max="5121" width="9.109375" style="566"/>
    <col min="5122" max="5122" width="2.88671875" style="566" customWidth="1"/>
    <col min="5123" max="5123" width="43.33203125" style="566" customWidth="1"/>
    <col min="5124" max="5138" width="12.6640625" style="566" customWidth="1"/>
    <col min="5139" max="5147" width="9.6640625" style="566" customWidth="1"/>
    <col min="5148" max="5377" width="9.109375" style="566"/>
    <col min="5378" max="5378" width="2.88671875" style="566" customWidth="1"/>
    <col min="5379" max="5379" width="43.33203125" style="566" customWidth="1"/>
    <col min="5380" max="5394" width="12.6640625" style="566" customWidth="1"/>
    <col min="5395" max="5403" width="9.6640625" style="566" customWidth="1"/>
    <col min="5404" max="5633" width="9.109375" style="566"/>
    <col min="5634" max="5634" width="2.88671875" style="566" customWidth="1"/>
    <col min="5635" max="5635" width="43.33203125" style="566" customWidth="1"/>
    <col min="5636" max="5650" width="12.6640625" style="566" customWidth="1"/>
    <col min="5651" max="5659" width="9.6640625" style="566" customWidth="1"/>
    <col min="5660" max="5889" width="9.109375" style="566"/>
    <col min="5890" max="5890" width="2.88671875" style="566" customWidth="1"/>
    <col min="5891" max="5891" width="43.33203125" style="566" customWidth="1"/>
    <col min="5892" max="5906" width="12.6640625" style="566" customWidth="1"/>
    <col min="5907" max="5915" width="9.6640625" style="566" customWidth="1"/>
    <col min="5916" max="6145" width="9.109375" style="566"/>
    <col min="6146" max="6146" width="2.88671875" style="566" customWidth="1"/>
    <col min="6147" max="6147" width="43.33203125" style="566" customWidth="1"/>
    <col min="6148" max="6162" width="12.6640625" style="566" customWidth="1"/>
    <col min="6163" max="6171" width="9.6640625" style="566" customWidth="1"/>
    <col min="6172" max="6401" width="9.109375" style="566"/>
    <col min="6402" max="6402" width="2.88671875" style="566" customWidth="1"/>
    <col min="6403" max="6403" width="43.33203125" style="566" customWidth="1"/>
    <col min="6404" max="6418" width="12.6640625" style="566" customWidth="1"/>
    <col min="6419" max="6427" width="9.6640625" style="566" customWidth="1"/>
    <col min="6428" max="6657" width="9.109375" style="566"/>
    <col min="6658" max="6658" width="2.88671875" style="566" customWidth="1"/>
    <col min="6659" max="6659" width="43.33203125" style="566" customWidth="1"/>
    <col min="6660" max="6674" width="12.6640625" style="566" customWidth="1"/>
    <col min="6675" max="6683" width="9.6640625" style="566" customWidth="1"/>
    <col min="6684" max="6913" width="9.109375" style="566"/>
    <col min="6914" max="6914" width="2.88671875" style="566" customWidth="1"/>
    <col min="6915" max="6915" width="43.33203125" style="566" customWidth="1"/>
    <col min="6916" max="6930" width="12.6640625" style="566" customWidth="1"/>
    <col min="6931" max="6939" width="9.6640625" style="566" customWidth="1"/>
    <col min="6940" max="7169" width="9.109375" style="566"/>
    <col min="7170" max="7170" width="2.88671875" style="566" customWidth="1"/>
    <col min="7171" max="7171" width="43.33203125" style="566" customWidth="1"/>
    <col min="7172" max="7186" width="12.6640625" style="566" customWidth="1"/>
    <col min="7187" max="7195" width="9.6640625" style="566" customWidth="1"/>
    <col min="7196" max="7425" width="9.109375" style="566"/>
    <col min="7426" max="7426" width="2.88671875" style="566" customWidth="1"/>
    <col min="7427" max="7427" width="43.33203125" style="566" customWidth="1"/>
    <col min="7428" max="7442" width="12.6640625" style="566" customWidth="1"/>
    <col min="7443" max="7451" width="9.6640625" style="566" customWidth="1"/>
    <col min="7452" max="7681" width="9.109375" style="566"/>
    <col min="7682" max="7682" width="2.88671875" style="566" customWidth="1"/>
    <col min="7683" max="7683" width="43.33203125" style="566" customWidth="1"/>
    <col min="7684" max="7698" width="12.6640625" style="566" customWidth="1"/>
    <col min="7699" max="7707" width="9.6640625" style="566" customWidth="1"/>
    <col min="7708" max="7937" width="9.109375" style="566"/>
    <col min="7938" max="7938" width="2.88671875" style="566" customWidth="1"/>
    <col min="7939" max="7939" width="43.33203125" style="566" customWidth="1"/>
    <col min="7940" max="7954" width="12.6640625" style="566" customWidth="1"/>
    <col min="7955" max="7963" width="9.6640625" style="566" customWidth="1"/>
    <col min="7964" max="8193" width="9.109375" style="566"/>
    <col min="8194" max="8194" width="2.88671875" style="566" customWidth="1"/>
    <col min="8195" max="8195" width="43.33203125" style="566" customWidth="1"/>
    <col min="8196" max="8210" width="12.6640625" style="566" customWidth="1"/>
    <col min="8211" max="8219" width="9.6640625" style="566" customWidth="1"/>
    <col min="8220" max="8449" width="9.109375" style="566"/>
    <col min="8450" max="8450" width="2.88671875" style="566" customWidth="1"/>
    <col min="8451" max="8451" width="43.33203125" style="566" customWidth="1"/>
    <col min="8452" max="8466" width="12.6640625" style="566" customWidth="1"/>
    <col min="8467" max="8475" width="9.6640625" style="566" customWidth="1"/>
    <col min="8476" max="8705" width="9.109375" style="566"/>
    <col min="8706" max="8706" width="2.88671875" style="566" customWidth="1"/>
    <col min="8707" max="8707" width="43.33203125" style="566" customWidth="1"/>
    <col min="8708" max="8722" width="12.6640625" style="566" customWidth="1"/>
    <col min="8723" max="8731" width="9.6640625" style="566" customWidth="1"/>
    <col min="8732" max="8961" width="9.109375" style="566"/>
    <col min="8962" max="8962" width="2.88671875" style="566" customWidth="1"/>
    <col min="8963" max="8963" width="43.33203125" style="566" customWidth="1"/>
    <col min="8964" max="8978" width="12.6640625" style="566" customWidth="1"/>
    <col min="8979" max="8987" width="9.6640625" style="566" customWidth="1"/>
    <col min="8988" max="9217" width="9.109375" style="566"/>
    <col min="9218" max="9218" width="2.88671875" style="566" customWidth="1"/>
    <col min="9219" max="9219" width="43.33203125" style="566" customWidth="1"/>
    <col min="9220" max="9234" width="12.6640625" style="566" customWidth="1"/>
    <col min="9235" max="9243" width="9.6640625" style="566" customWidth="1"/>
    <col min="9244" max="9473" width="9.109375" style="566"/>
    <col min="9474" max="9474" width="2.88671875" style="566" customWidth="1"/>
    <col min="9475" max="9475" width="43.33203125" style="566" customWidth="1"/>
    <col min="9476" max="9490" width="12.6640625" style="566" customWidth="1"/>
    <col min="9491" max="9499" width="9.6640625" style="566" customWidth="1"/>
    <col min="9500" max="9729" width="9.109375" style="566"/>
    <col min="9730" max="9730" width="2.88671875" style="566" customWidth="1"/>
    <col min="9731" max="9731" width="43.33203125" style="566" customWidth="1"/>
    <col min="9732" max="9746" width="12.6640625" style="566" customWidth="1"/>
    <col min="9747" max="9755" width="9.6640625" style="566" customWidth="1"/>
    <col min="9756" max="9985" width="9.109375" style="566"/>
    <col min="9986" max="9986" width="2.88671875" style="566" customWidth="1"/>
    <col min="9987" max="9987" width="43.33203125" style="566" customWidth="1"/>
    <col min="9988" max="10002" width="12.6640625" style="566" customWidth="1"/>
    <col min="10003" max="10011" width="9.6640625" style="566" customWidth="1"/>
    <col min="10012" max="10241" width="9.109375" style="566"/>
    <col min="10242" max="10242" width="2.88671875" style="566" customWidth="1"/>
    <col min="10243" max="10243" width="43.33203125" style="566" customWidth="1"/>
    <col min="10244" max="10258" width="12.6640625" style="566" customWidth="1"/>
    <col min="10259" max="10267" width="9.6640625" style="566" customWidth="1"/>
    <col min="10268" max="10497" width="9.109375" style="566"/>
    <col min="10498" max="10498" width="2.88671875" style="566" customWidth="1"/>
    <col min="10499" max="10499" width="43.33203125" style="566" customWidth="1"/>
    <col min="10500" max="10514" width="12.6640625" style="566" customWidth="1"/>
    <col min="10515" max="10523" width="9.6640625" style="566" customWidth="1"/>
    <col min="10524" max="10753" width="9.109375" style="566"/>
    <col min="10754" max="10754" width="2.88671875" style="566" customWidth="1"/>
    <col min="10755" max="10755" width="43.33203125" style="566" customWidth="1"/>
    <col min="10756" max="10770" width="12.6640625" style="566" customWidth="1"/>
    <col min="10771" max="10779" width="9.6640625" style="566" customWidth="1"/>
    <col min="10780" max="11009" width="9.109375" style="566"/>
    <col min="11010" max="11010" width="2.88671875" style="566" customWidth="1"/>
    <col min="11011" max="11011" width="43.33203125" style="566" customWidth="1"/>
    <col min="11012" max="11026" width="12.6640625" style="566" customWidth="1"/>
    <col min="11027" max="11035" width="9.6640625" style="566" customWidth="1"/>
    <col min="11036" max="11265" width="9.109375" style="566"/>
    <col min="11266" max="11266" width="2.88671875" style="566" customWidth="1"/>
    <col min="11267" max="11267" width="43.33203125" style="566" customWidth="1"/>
    <col min="11268" max="11282" width="12.6640625" style="566" customWidth="1"/>
    <col min="11283" max="11291" width="9.6640625" style="566" customWidth="1"/>
    <col min="11292" max="11521" width="9.109375" style="566"/>
    <col min="11522" max="11522" width="2.88671875" style="566" customWidth="1"/>
    <col min="11523" max="11523" width="43.33203125" style="566" customWidth="1"/>
    <col min="11524" max="11538" width="12.6640625" style="566" customWidth="1"/>
    <col min="11539" max="11547" width="9.6640625" style="566" customWidth="1"/>
    <col min="11548" max="11777" width="9.109375" style="566"/>
    <col min="11778" max="11778" width="2.88671875" style="566" customWidth="1"/>
    <col min="11779" max="11779" width="43.33203125" style="566" customWidth="1"/>
    <col min="11780" max="11794" width="12.6640625" style="566" customWidth="1"/>
    <col min="11795" max="11803" width="9.6640625" style="566" customWidth="1"/>
    <col min="11804" max="12033" width="9.109375" style="566"/>
    <col min="12034" max="12034" width="2.88671875" style="566" customWidth="1"/>
    <col min="12035" max="12035" width="43.33203125" style="566" customWidth="1"/>
    <col min="12036" max="12050" width="12.6640625" style="566" customWidth="1"/>
    <col min="12051" max="12059" width="9.6640625" style="566" customWidth="1"/>
    <col min="12060" max="12289" width="9.109375" style="566"/>
    <col min="12290" max="12290" width="2.88671875" style="566" customWidth="1"/>
    <col min="12291" max="12291" width="43.33203125" style="566" customWidth="1"/>
    <col min="12292" max="12306" width="12.6640625" style="566" customWidth="1"/>
    <col min="12307" max="12315" width="9.6640625" style="566" customWidth="1"/>
    <col min="12316" max="12545" width="9.109375" style="566"/>
    <col min="12546" max="12546" width="2.88671875" style="566" customWidth="1"/>
    <col min="12547" max="12547" width="43.33203125" style="566" customWidth="1"/>
    <col min="12548" max="12562" width="12.6640625" style="566" customWidth="1"/>
    <col min="12563" max="12571" width="9.6640625" style="566" customWidth="1"/>
    <col min="12572" max="12801" width="9.109375" style="566"/>
    <col min="12802" max="12802" width="2.88671875" style="566" customWidth="1"/>
    <col min="12803" max="12803" width="43.33203125" style="566" customWidth="1"/>
    <col min="12804" max="12818" width="12.6640625" style="566" customWidth="1"/>
    <col min="12819" max="12827" width="9.6640625" style="566" customWidth="1"/>
    <col min="12828" max="13057" width="9.109375" style="566"/>
    <col min="13058" max="13058" width="2.88671875" style="566" customWidth="1"/>
    <col min="13059" max="13059" width="43.33203125" style="566" customWidth="1"/>
    <col min="13060" max="13074" width="12.6640625" style="566" customWidth="1"/>
    <col min="13075" max="13083" width="9.6640625" style="566" customWidth="1"/>
    <col min="13084" max="13313" width="9.109375" style="566"/>
    <col min="13314" max="13314" width="2.88671875" style="566" customWidth="1"/>
    <col min="13315" max="13315" width="43.33203125" style="566" customWidth="1"/>
    <col min="13316" max="13330" width="12.6640625" style="566" customWidth="1"/>
    <col min="13331" max="13339" width="9.6640625" style="566" customWidth="1"/>
    <col min="13340" max="13569" width="9.109375" style="566"/>
    <col min="13570" max="13570" width="2.88671875" style="566" customWidth="1"/>
    <col min="13571" max="13571" width="43.33203125" style="566" customWidth="1"/>
    <col min="13572" max="13586" width="12.6640625" style="566" customWidth="1"/>
    <col min="13587" max="13595" width="9.6640625" style="566" customWidth="1"/>
    <col min="13596" max="13825" width="9.109375" style="566"/>
    <col min="13826" max="13826" width="2.88671875" style="566" customWidth="1"/>
    <col min="13827" max="13827" width="43.33203125" style="566" customWidth="1"/>
    <col min="13828" max="13842" width="12.6640625" style="566" customWidth="1"/>
    <col min="13843" max="13851" width="9.6640625" style="566" customWidth="1"/>
    <col min="13852" max="14081" width="9.109375" style="566"/>
    <col min="14082" max="14082" width="2.88671875" style="566" customWidth="1"/>
    <col min="14083" max="14083" width="43.33203125" style="566" customWidth="1"/>
    <col min="14084" max="14098" width="12.6640625" style="566" customWidth="1"/>
    <col min="14099" max="14107" width="9.6640625" style="566" customWidth="1"/>
    <col min="14108" max="14337" width="9.109375" style="566"/>
    <col min="14338" max="14338" width="2.88671875" style="566" customWidth="1"/>
    <col min="14339" max="14339" width="43.33203125" style="566" customWidth="1"/>
    <col min="14340" max="14354" width="12.6640625" style="566" customWidth="1"/>
    <col min="14355" max="14363" width="9.6640625" style="566" customWidth="1"/>
    <col min="14364" max="14593" width="9.109375" style="566"/>
    <col min="14594" max="14594" width="2.88671875" style="566" customWidth="1"/>
    <col min="14595" max="14595" width="43.33203125" style="566" customWidth="1"/>
    <col min="14596" max="14610" width="12.6640625" style="566" customWidth="1"/>
    <col min="14611" max="14619" width="9.6640625" style="566" customWidth="1"/>
    <col min="14620" max="14849" width="9.109375" style="566"/>
    <col min="14850" max="14850" width="2.88671875" style="566" customWidth="1"/>
    <col min="14851" max="14851" width="43.33203125" style="566" customWidth="1"/>
    <col min="14852" max="14866" width="12.6640625" style="566" customWidth="1"/>
    <col min="14867" max="14875" width="9.6640625" style="566" customWidth="1"/>
    <col min="14876" max="15105" width="9.109375" style="566"/>
    <col min="15106" max="15106" width="2.88671875" style="566" customWidth="1"/>
    <col min="15107" max="15107" width="43.33203125" style="566" customWidth="1"/>
    <col min="15108" max="15122" width="12.6640625" style="566" customWidth="1"/>
    <col min="15123" max="15131" width="9.6640625" style="566" customWidth="1"/>
    <col min="15132" max="15361" width="9.109375" style="566"/>
    <col min="15362" max="15362" width="2.88671875" style="566" customWidth="1"/>
    <col min="15363" max="15363" width="43.33203125" style="566" customWidth="1"/>
    <col min="15364" max="15378" width="12.6640625" style="566" customWidth="1"/>
    <col min="15379" max="15387" width="9.6640625" style="566" customWidth="1"/>
    <col min="15388" max="15617" width="9.109375" style="566"/>
    <col min="15618" max="15618" width="2.88671875" style="566" customWidth="1"/>
    <col min="15619" max="15619" width="43.33203125" style="566" customWidth="1"/>
    <col min="15620" max="15634" width="12.6640625" style="566" customWidth="1"/>
    <col min="15635" max="15643" width="9.6640625" style="566" customWidth="1"/>
    <col min="15644" max="15873" width="9.109375" style="566"/>
    <col min="15874" max="15874" width="2.88671875" style="566" customWidth="1"/>
    <col min="15875" max="15875" width="43.33203125" style="566" customWidth="1"/>
    <col min="15876" max="15890" width="12.6640625" style="566" customWidth="1"/>
    <col min="15891" max="15899" width="9.6640625" style="566" customWidth="1"/>
    <col min="15900" max="16129" width="9.109375" style="566"/>
    <col min="16130" max="16130" width="2.88671875" style="566" customWidth="1"/>
    <col min="16131" max="16131" width="43.33203125" style="566" customWidth="1"/>
    <col min="16132" max="16146" width="12.6640625" style="566" customWidth="1"/>
    <col min="16147" max="16155" width="9.6640625" style="566" customWidth="1"/>
    <col min="16156" max="16384" width="9.109375" style="566"/>
  </cols>
  <sheetData>
    <row r="1" spans="1:28" s="562" customFormat="1" ht="14.25" customHeight="1" thickBot="1">
      <c r="C1" s="563"/>
      <c r="D1" s="564"/>
    </row>
    <row r="2" spans="1:28" ht="20.25" customHeight="1">
      <c r="A2" s="733"/>
      <c r="B2" s="744"/>
      <c r="C2" s="730"/>
      <c r="D2" s="730"/>
      <c r="E2" s="730"/>
      <c r="F2" s="730"/>
      <c r="G2" s="730"/>
      <c r="H2" s="1149" t="s">
        <v>567</v>
      </c>
      <c r="I2" s="1149"/>
      <c r="J2" s="1149"/>
      <c r="K2" s="730"/>
      <c r="L2" s="730"/>
      <c r="M2" s="730"/>
      <c r="N2" s="730"/>
      <c r="O2" s="730"/>
      <c r="P2" s="730"/>
      <c r="Q2" s="730"/>
      <c r="R2" s="730"/>
      <c r="S2" s="565"/>
    </row>
    <row r="3" spans="1:28" ht="20.25" customHeight="1">
      <c r="A3" s="733"/>
      <c r="B3" s="745"/>
      <c r="C3" s="734" t="s">
        <v>550</v>
      </c>
      <c r="D3" s="554" t="str">
        <f>'Unit Mix'!G6</f>
        <v>Housing Authority of Sample City</v>
      </c>
      <c r="E3" s="555"/>
      <c r="F3" s="555"/>
      <c r="G3" s="555"/>
      <c r="H3" s="555"/>
      <c r="I3" s="555"/>
      <c r="J3" s="555"/>
      <c r="K3" s="555"/>
      <c r="L3" s="555"/>
      <c r="M3" s="555"/>
      <c r="N3" s="555"/>
      <c r="O3" s="555"/>
      <c r="P3" s="555"/>
      <c r="Q3" s="555"/>
      <c r="R3" s="555"/>
      <c r="S3" s="569"/>
    </row>
    <row r="4" spans="1:28" ht="20.25" customHeight="1">
      <c r="A4" s="733"/>
      <c r="B4" s="745"/>
      <c r="C4" s="734" t="s">
        <v>548</v>
      </c>
      <c r="D4" s="554" t="str">
        <f>'Unit Mix'!G7</f>
        <v>Sample Grant Name</v>
      </c>
      <c r="E4" s="555"/>
      <c r="F4" s="555"/>
      <c r="G4" s="555"/>
      <c r="H4" s="555"/>
      <c r="I4" s="555"/>
      <c r="J4" s="555"/>
      <c r="K4" s="555"/>
      <c r="L4" s="555"/>
      <c r="M4" s="555"/>
      <c r="N4" s="555"/>
      <c r="O4" s="555"/>
      <c r="P4" s="555"/>
      <c r="Q4" s="555"/>
      <c r="R4" s="555"/>
      <c r="S4" s="569"/>
    </row>
    <row r="5" spans="1:28" ht="20.25" customHeight="1">
      <c r="A5" s="733"/>
      <c r="B5" s="745"/>
      <c r="C5" s="734" t="s">
        <v>546</v>
      </c>
      <c r="D5" s="554" t="str">
        <f>'Unit Mix'!G8</f>
        <v>Sample Mixed-Finance Development or Sample Phase</v>
      </c>
      <c r="E5" s="555"/>
      <c r="F5" s="555"/>
      <c r="G5" s="555"/>
      <c r="H5" s="555"/>
      <c r="I5" s="555"/>
      <c r="J5" s="555"/>
      <c r="K5" s="555"/>
      <c r="L5" s="555"/>
      <c r="M5" s="555"/>
      <c r="N5" s="555"/>
      <c r="O5" s="555"/>
      <c r="P5" s="555"/>
      <c r="Q5" s="555"/>
      <c r="R5" s="555"/>
      <c r="S5" s="569"/>
    </row>
    <row r="6" spans="1:28" ht="20.25" customHeight="1">
      <c r="A6" s="733"/>
      <c r="B6" s="745"/>
      <c r="C6" s="734" t="s">
        <v>547</v>
      </c>
      <c r="D6" s="554" t="str">
        <f>'Unit Mix'!G9</f>
        <v>[enter the new AMP-format development number]</v>
      </c>
      <c r="E6" s="555"/>
      <c r="F6" s="555"/>
      <c r="G6" s="555"/>
      <c r="H6" s="555"/>
      <c r="I6" s="555"/>
      <c r="J6" s="555"/>
      <c r="K6" s="555"/>
      <c r="L6" s="555"/>
      <c r="M6" s="555"/>
      <c r="N6" s="555"/>
      <c r="O6" s="555"/>
      <c r="P6" s="555"/>
      <c r="Q6" s="555"/>
      <c r="R6" s="555"/>
      <c r="S6" s="569"/>
    </row>
    <row r="7" spans="1:28" ht="20.25" customHeight="1" thickBot="1">
      <c r="A7" s="733"/>
      <c r="B7" s="745"/>
      <c r="C7" s="735"/>
      <c r="D7" s="736"/>
      <c r="E7" s="555"/>
      <c r="F7" s="555" t="s">
        <v>91</v>
      </c>
      <c r="G7" s="555"/>
      <c r="H7" s="555"/>
      <c r="I7" s="555"/>
      <c r="J7" s="555"/>
      <c r="K7" s="555"/>
      <c r="L7" s="555"/>
      <c r="M7" s="555"/>
      <c r="N7" s="555"/>
      <c r="O7" s="555"/>
      <c r="P7" s="555"/>
      <c r="Q7" s="555"/>
      <c r="R7" s="555"/>
      <c r="S7" s="569"/>
    </row>
    <row r="8" spans="1:28" ht="20.25" customHeight="1" thickBot="1">
      <c r="A8" s="733"/>
      <c r="B8" s="737"/>
      <c r="C8" s="738"/>
      <c r="D8" s="739" t="s">
        <v>779</v>
      </c>
      <c r="E8" s="731" t="s">
        <v>780</v>
      </c>
      <c r="F8" s="731" t="s">
        <v>781</v>
      </c>
      <c r="G8" s="731" t="s">
        <v>784</v>
      </c>
      <c r="H8" s="731" t="s">
        <v>785</v>
      </c>
      <c r="I8" s="731" t="s">
        <v>786</v>
      </c>
      <c r="J8" s="731" t="s">
        <v>782</v>
      </c>
      <c r="K8" s="731" t="s">
        <v>783</v>
      </c>
      <c r="L8" s="731" t="s">
        <v>787</v>
      </c>
      <c r="M8" s="731" t="s">
        <v>788</v>
      </c>
      <c r="N8" s="731" t="s">
        <v>789</v>
      </c>
      <c r="O8" s="731" t="s">
        <v>790</v>
      </c>
      <c r="P8" s="731" t="s">
        <v>791</v>
      </c>
      <c r="Q8" s="731" t="s">
        <v>792</v>
      </c>
      <c r="R8" s="732" t="s">
        <v>793</v>
      </c>
      <c r="S8" s="570"/>
      <c r="T8" s="571"/>
      <c r="U8" s="571"/>
      <c r="V8" s="571"/>
      <c r="W8" s="571"/>
      <c r="X8" s="571"/>
      <c r="Y8" s="571"/>
      <c r="Z8" s="571"/>
      <c r="AA8" s="571"/>
      <c r="AB8" s="571"/>
    </row>
    <row r="9" spans="1:28" ht="20.25" customHeight="1" thickTop="1" thickBot="1">
      <c r="B9" s="567"/>
      <c r="C9" s="568"/>
      <c r="D9" s="708">
        <v>2016</v>
      </c>
      <c r="E9" s="701">
        <f>D9+1</f>
        <v>2017</v>
      </c>
      <c r="F9" s="701">
        <f t="shared" ref="F9:R9" si="0">E9+1</f>
        <v>2018</v>
      </c>
      <c r="G9" s="701">
        <f t="shared" si="0"/>
        <v>2019</v>
      </c>
      <c r="H9" s="701">
        <f t="shared" si="0"/>
        <v>2020</v>
      </c>
      <c r="I9" s="701">
        <f t="shared" si="0"/>
        <v>2021</v>
      </c>
      <c r="J9" s="701">
        <f t="shared" si="0"/>
        <v>2022</v>
      </c>
      <c r="K9" s="701">
        <f t="shared" si="0"/>
        <v>2023</v>
      </c>
      <c r="L9" s="701">
        <f t="shared" si="0"/>
        <v>2024</v>
      </c>
      <c r="M9" s="701">
        <f t="shared" si="0"/>
        <v>2025</v>
      </c>
      <c r="N9" s="701">
        <f t="shared" si="0"/>
        <v>2026</v>
      </c>
      <c r="O9" s="701">
        <f t="shared" si="0"/>
        <v>2027</v>
      </c>
      <c r="P9" s="701">
        <f t="shared" si="0"/>
        <v>2028</v>
      </c>
      <c r="Q9" s="701">
        <f t="shared" si="0"/>
        <v>2029</v>
      </c>
      <c r="R9" s="701">
        <f t="shared" si="0"/>
        <v>2030</v>
      </c>
      <c r="S9" s="636"/>
      <c r="T9" s="637"/>
      <c r="U9" s="637"/>
      <c r="V9" s="637"/>
      <c r="W9" s="637"/>
      <c r="X9" s="637"/>
      <c r="Y9" s="637"/>
      <c r="Z9" s="637"/>
      <c r="AA9" s="637"/>
      <c r="AB9" s="637"/>
    </row>
    <row r="10" spans="1:28" ht="20.25" customHeight="1" thickTop="1">
      <c r="B10" s="567"/>
      <c r="C10" s="722" t="s">
        <v>772</v>
      </c>
      <c r="D10" s="776"/>
      <c r="E10" s="777"/>
      <c r="F10" s="777"/>
      <c r="G10" s="777"/>
      <c r="H10" s="777"/>
      <c r="I10" s="777"/>
      <c r="J10" s="777"/>
      <c r="K10" s="777"/>
      <c r="L10" s="777"/>
      <c r="M10" s="777"/>
      <c r="N10" s="777"/>
      <c r="O10" s="777"/>
      <c r="P10" s="777"/>
      <c r="Q10" s="777"/>
      <c r="R10" s="777"/>
      <c r="S10" s="636"/>
      <c r="T10" s="637"/>
      <c r="U10" s="637"/>
      <c r="V10" s="637"/>
      <c r="W10" s="637"/>
      <c r="X10" s="637"/>
      <c r="Y10" s="637"/>
      <c r="Z10" s="637"/>
      <c r="AA10" s="637"/>
      <c r="AB10" s="637"/>
    </row>
    <row r="11" spans="1:28" ht="20.25" customHeight="1">
      <c r="B11" s="567"/>
      <c r="C11" s="718" t="s">
        <v>975</v>
      </c>
      <c r="D11" s="702">
        <f>+'Proforma Income'!$J28</f>
        <v>0</v>
      </c>
      <c r="E11" s="702">
        <f>D11+D11*'ProForma Assumptions'!$G8</f>
        <v>0</v>
      </c>
      <c r="F11" s="702">
        <f>E11+E11*'ProForma Assumptions'!$G8</f>
        <v>0</v>
      </c>
      <c r="G11" s="702">
        <f>F11+F11*'ProForma Assumptions'!$G8</f>
        <v>0</v>
      </c>
      <c r="H11" s="702">
        <f>G11+G11*'ProForma Assumptions'!$G8</f>
        <v>0</v>
      </c>
      <c r="I11" s="702">
        <f>H11+H11*'ProForma Assumptions'!$G8</f>
        <v>0</v>
      </c>
      <c r="J11" s="702">
        <f>I11+I11*'ProForma Assumptions'!$G8</f>
        <v>0</v>
      </c>
      <c r="K11" s="702">
        <f>J11+J11*'ProForma Assumptions'!$G8</f>
        <v>0</v>
      </c>
      <c r="L11" s="702">
        <f>K11+K11*'ProForma Assumptions'!$G8</f>
        <v>0</v>
      </c>
      <c r="M11" s="702">
        <f>L11+L11*'ProForma Assumptions'!$G8</f>
        <v>0</v>
      </c>
      <c r="N11" s="702">
        <f>M11+M11*'ProForma Assumptions'!$G8</f>
        <v>0</v>
      </c>
      <c r="O11" s="702">
        <f>N11+N11*'ProForma Assumptions'!$G8</f>
        <v>0</v>
      </c>
      <c r="P11" s="702">
        <f>O11+O11*'ProForma Assumptions'!$G8</f>
        <v>0</v>
      </c>
      <c r="Q11" s="702">
        <f>P11+P11*'ProForma Assumptions'!$G8</f>
        <v>0</v>
      </c>
      <c r="R11" s="702">
        <f>Q11+Q11*'ProForma Assumptions'!$G8</f>
        <v>0</v>
      </c>
      <c r="S11" s="636"/>
      <c r="T11" s="637"/>
      <c r="U11" s="637"/>
      <c r="V11" s="637"/>
      <c r="W11" s="637"/>
      <c r="X11" s="637"/>
      <c r="Y11" s="637"/>
      <c r="Z11" s="637"/>
      <c r="AA11" s="637"/>
      <c r="AB11" s="637"/>
    </row>
    <row r="12" spans="1:28" ht="20.25" customHeight="1" thickBot="1">
      <c r="B12" s="567"/>
      <c r="C12" s="718" t="s">
        <v>907</v>
      </c>
      <c r="D12" s="709">
        <f>+'Proforma Income'!J22</f>
        <v>0</v>
      </c>
      <c r="E12" s="709">
        <f>D12+D12*'ProForma Assumptions'!$G8</f>
        <v>0</v>
      </c>
      <c r="F12" s="709">
        <f>E12+E12*'ProForma Assumptions'!$G8</f>
        <v>0</v>
      </c>
      <c r="G12" s="709">
        <f>F12+F12*'ProForma Assumptions'!$G8</f>
        <v>0</v>
      </c>
      <c r="H12" s="709">
        <f>G12+G12*'ProForma Assumptions'!$G8</f>
        <v>0</v>
      </c>
      <c r="I12" s="709">
        <f>H12+H12*'ProForma Assumptions'!$G8</f>
        <v>0</v>
      </c>
      <c r="J12" s="709">
        <f>I12+I12*'ProForma Assumptions'!$G8</f>
        <v>0</v>
      </c>
      <c r="K12" s="709">
        <f>J12+J12*'ProForma Assumptions'!$G8</f>
        <v>0</v>
      </c>
      <c r="L12" s="709">
        <f>K12+K12*'ProForma Assumptions'!$G8</f>
        <v>0</v>
      </c>
      <c r="M12" s="709">
        <f>L12+L12*'ProForma Assumptions'!$G8</f>
        <v>0</v>
      </c>
      <c r="N12" s="709">
        <f>M12+M12*'ProForma Assumptions'!$G8</f>
        <v>0</v>
      </c>
      <c r="O12" s="709">
        <f>N12+N12*'ProForma Assumptions'!$G8</f>
        <v>0</v>
      </c>
      <c r="P12" s="709">
        <f>O12+O12*'ProForma Assumptions'!$G8</f>
        <v>0</v>
      </c>
      <c r="Q12" s="709">
        <f>P12+P12*'ProForma Assumptions'!$G8</f>
        <v>0</v>
      </c>
      <c r="R12" s="709">
        <f>Q12+Q12*'ProForma Assumptions'!$G8</f>
        <v>0</v>
      </c>
      <c r="S12" s="636"/>
      <c r="T12" s="637"/>
      <c r="U12" s="637"/>
      <c r="V12" s="637"/>
      <c r="W12" s="637"/>
      <c r="X12" s="637"/>
      <c r="Y12" s="637"/>
      <c r="Z12" s="637"/>
      <c r="AA12" s="637"/>
      <c r="AB12" s="637"/>
    </row>
    <row r="13" spans="1:28" ht="20.25" customHeight="1" thickTop="1">
      <c r="B13" s="567"/>
      <c r="C13" s="723" t="s">
        <v>776</v>
      </c>
      <c r="D13" s="726">
        <f>D11+D12</f>
        <v>0</v>
      </c>
      <c r="E13" s="726">
        <f t="shared" ref="E13:R13" si="1">E11+E12</f>
        <v>0</v>
      </c>
      <c r="F13" s="726">
        <f t="shared" si="1"/>
        <v>0</v>
      </c>
      <c r="G13" s="726">
        <f t="shared" si="1"/>
        <v>0</v>
      </c>
      <c r="H13" s="726">
        <f t="shared" si="1"/>
        <v>0</v>
      </c>
      <c r="I13" s="726">
        <f t="shared" si="1"/>
        <v>0</v>
      </c>
      <c r="J13" s="726">
        <f t="shared" si="1"/>
        <v>0</v>
      </c>
      <c r="K13" s="726">
        <f t="shared" si="1"/>
        <v>0</v>
      </c>
      <c r="L13" s="726">
        <f t="shared" si="1"/>
        <v>0</v>
      </c>
      <c r="M13" s="726">
        <f t="shared" si="1"/>
        <v>0</v>
      </c>
      <c r="N13" s="726">
        <f t="shared" si="1"/>
        <v>0</v>
      </c>
      <c r="O13" s="726">
        <f t="shared" si="1"/>
        <v>0</v>
      </c>
      <c r="P13" s="726">
        <f t="shared" si="1"/>
        <v>0</v>
      </c>
      <c r="Q13" s="726">
        <f t="shared" si="1"/>
        <v>0</v>
      </c>
      <c r="R13" s="726">
        <f t="shared" si="1"/>
        <v>0</v>
      </c>
      <c r="S13" s="636"/>
      <c r="T13" s="637"/>
      <c r="U13" s="637"/>
      <c r="V13" s="637"/>
      <c r="W13" s="637"/>
      <c r="X13" s="637"/>
      <c r="Y13" s="637"/>
      <c r="Z13" s="637"/>
      <c r="AA13" s="637"/>
      <c r="AB13" s="637"/>
    </row>
    <row r="14" spans="1:28" ht="20.25" customHeight="1">
      <c r="B14" s="567"/>
      <c r="C14" s="740" t="s">
        <v>909</v>
      </c>
      <c r="D14" s="729"/>
      <c r="E14" s="729"/>
      <c r="F14" s="729"/>
      <c r="G14" s="729"/>
      <c r="H14" s="729"/>
      <c r="I14" s="729"/>
      <c r="J14" s="729"/>
      <c r="K14" s="729"/>
      <c r="L14" s="729"/>
      <c r="M14" s="729"/>
      <c r="N14" s="729"/>
      <c r="O14" s="729"/>
      <c r="P14" s="729"/>
      <c r="Q14" s="729"/>
      <c r="R14" s="729"/>
      <c r="S14" s="636"/>
      <c r="T14" s="637"/>
      <c r="U14" s="637"/>
      <c r="V14" s="637"/>
      <c r="W14" s="637"/>
      <c r="X14" s="637"/>
      <c r="Y14" s="637"/>
      <c r="Z14" s="637"/>
      <c r="AA14" s="637"/>
      <c r="AB14" s="637"/>
    </row>
    <row r="15" spans="1:28" ht="20.25" customHeight="1">
      <c r="B15" s="567"/>
      <c r="C15" s="717" t="s">
        <v>767</v>
      </c>
      <c r="D15" s="702">
        <f>'Proforma Income'!H16</f>
        <v>0</v>
      </c>
      <c r="E15" s="702">
        <f>D15+D15*'ProForma Assumptions'!$G$8</f>
        <v>0</v>
      </c>
      <c r="F15" s="702">
        <f>E15+E15*'ProForma Assumptions'!$G$8</f>
        <v>0</v>
      </c>
      <c r="G15" s="702">
        <f>F15+F15*'ProForma Assumptions'!$G$8</f>
        <v>0</v>
      </c>
      <c r="H15" s="702">
        <f>G15+G15*'ProForma Assumptions'!$G$8</f>
        <v>0</v>
      </c>
      <c r="I15" s="702">
        <f>H15+H15*'ProForma Assumptions'!$G$8</f>
        <v>0</v>
      </c>
      <c r="J15" s="702">
        <f>I15+I15*'ProForma Assumptions'!$G$8</f>
        <v>0</v>
      </c>
      <c r="K15" s="702">
        <f>J15+J15*'ProForma Assumptions'!$G$8</f>
        <v>0</v>
      </c>
      <c r="L15" s="702">
        <f>K15+K15*'ProForma Assumptions'!$G$8</f>
        <v>0</v>
      </c>
      <c r="M15" s="702">
        <f>L15+L15*'ProForma Assumptions'!$G$8</f>
        <v>0</v>
      </c>
      <c r="N15" s="702">
        <f>M15+M15*'ProForma Assumptions'!$G$8</f>
        <v>0</v>
      </c>
      <c r="O15" s="702">
        <f>N15+N15*'ProForma Assumptions'!$G$8</f>
        <v>0</v>
      </c>
      <c r="P15" s="702">
        <f>O15+O15*'ProForma Assumptions'!$G$8</f>
        <v>0</v>
      </c>
      <c r="Q15" s="702">
        <f>P15+P15*'ProForma Assumptions'!$G$8</f>
        <v>0</v>
      </c>
      <c r="R15" s="702">
        <f>Q15+Q15*'ProForma Assumptions'!$G$8</f>
        <v>0</v>
      </c>
      <c r="S15" s="636"/>
      <c r="T15" s="637"/>
      <c r="U15" s="637"/>
      <c r="V15" s="637"/>
      <c r="W15" s="637"/>
      <c r="X15" s="637"/>
      <c r="Y15" s="637"/>
      <c r="Z15" s="637"/>
      <c r="AA15" s="637"/>
      <c r="AB15" s="637"/>
    </row>
    <row r="16" spans="1:28" ht="20.25" customHeight="1" thickBot="1">
      <c r="B16" s="567"/>
      <c r="C16" s="718" t="s">
        <v>973</v>
      </c>
      <c r="D16" s="709">
        <f>'Proforma Income'!I16</f>
        <v>0</v>
      </c>
      <c r="E16" s="709">
        <f>D16+D16*'ProForma Assumptions'!$G$8</f>
        <v>0</v>
      </c>
      <c r="F16" s="709">
        <f>E16+E16*'ProForma Assumptions'!$G$8</f>
        <v>0</v>
      </c>
      <c r="G16" s="709">
        <f>F16+F16*'ProForma Assumptions'!$G$8</f>
        <v>0</v>
      </c>
      <c r="H16" s="709">
        <f>G16+G16*'ProForma Assumptions'!$G$8</f>
        <v>0</v>
      </c>
      <c r="I16" s="709">
        <f>H16+H16*'ProForma Assumptions'!$G$8</f>
        <v>0</v>
      </c>
      <c r="J16" s="709">
        <f>I16+I16*'ProForma Assumptions'!$G$8</f>
        <v>0</v>
      </c>
      <c r="K16" s="709">
        <f>J16+J16*'ProForma Assumptions'!$G$8</f>
        <v>0</v>
      </c>
      <c r="L16" s="709">
        <f>K16+K16*'ProForma Assumptions'!$G$8</f>
        <v>0</v>
      </c>
      <c r="M16" s="709">
        <f>L16+L16*'ProForma Assumptions'!$G$8</f>
        <v>0</v>
      </c>
      <c r="N16" s="709">
        <f>M16+M16*'ProForma Assumptions'!$G$8</f>
        <v>0</v>
      </c>
      <c r="O16" s="709">
        <f>N16+N16*'ProForma Assumptions'!$G$8</f>
        <v>0</v>
      </c>
      <c r="P16" s="709">
        <f>O16+O16*'ProForma Assumptions'!$G$8</f>
        <v>0</v>
      </c>
      <c r="Q16" s="709">
        <f>P16+P16*'ProForma Assumptions'!$G$8</f>
        <v>0</v>
      </c>
      <c r="R16" s="709">
        <f>Q16+Q16*'ProForma Assumptions'!$G$8</f>
        <v>0</v>
      </c>
      <c r="S16" s="636"/>
      <c r="T16" s="637"/>
      <c r="U16" s="637"/>
      <c r="V16" s="637"/>
      <c r="W16" s="637"/>
      <c r="X16" s="637"/>
      <c r="Y16" s="637"/>
      <c r="Z16" s="637"/>
      <c r="AA16" s="637"/>
      <c r="AB16" s="637"/>
    </row>
    <row r="17" spans="2:30" ht="20.25" customHeight="1" thickTop="1">
      <c r="B17" s="567"/>
      <c r="C17" s="720" t="s">
        <v>974</v>
      </c>
      <c r="D17" s="726">
        <f>D16+D15</f>
        <v>0</v>
      </c>
      <c r="E17" s="726">
        <f>E16+E15</f>
        <v>0</v>
      </c>
      <c r="F17" s="726">
        <f t="shared" ref="F17:R17" si="2">F16+F15</f>
        <v>0</v>
      </c>
      <c r="G17" s="726">
        <f t="shared" si="2"/>
        <v>0</v>
      </c>
      <c r="H17" s="726">
        <f t="shared" si="2"/>
        <v>0</v>
      </c>
      <c r="I17" s="726">
        <f t="shared" si="2"/>
        <v>0</v>
      </c>
      <c r="J17" s="726">
        <f t="shared" si="2"/>
        <v>0</v>
      </c>
      <c r="K17" s="726">
        <f t="shared" si="2"/>
        <v>0</v>
      </c>
      <c r="L17" s="726">
        <f t="shared" si="2"/>
        <v>0</v>
      </c>
      <c r="M17" s="726">
        <f t="shared" si="2"/>
        <v>0</v>
      </c>
      <c r="N17" s="726">
        <f t="shared" si="2"/>
        <v>0</v>
      </c>
      <c r="O17" s="726">
        <f t="shared" si="2"/>
        <v>0</v>
      </c>
      <c r="P17" s="726">
        <f t="shared" si="2"/>
        <v>0</v>
      </c>
      <c r="Q17" s="726">
        <f t="shared" si="2"/>
        <v>0</v>
      </c>
      <c r="R17" s="726">
        <f t="shared" si="2"/>
        <v>0</v>
      </c>
      <c r="S17" s="636"/>
      <c r="T17" s="637"/>
      <c r="U17" s="637"/>
      <c r="V17" s="637"/>
      <c r="W17" s="637"/>
      <c r="X17" s="637"/>
      <c r="Y17" s="637"/>
      <c r="Z17" s="637"/>
      <c r="AA17" s="637"/>
      <c r="AB17" s="637"/>
    </row>
    <row r="18" spans="2:30" s="572" customFormat="1" ht="20.25" customHeight="1">
      <c r="B18" s="635"/>
      <c r="C18" s="740" t="s">
        <v>769</v>
      </c>
      <c r="D18" s="729"/>
      <c r="E18" s="729"/>
      <c r="F18" s="729"/>
      <c r="G18" s="729"/>
      <c r="H18" s="729"/>
      <c r="I18" s="729"/>
      <c r="J18" s="729"/>
      <c r="K18" s="729"/>
      <c r="L18" s="729"/>
      <c r="M18" s="729"/>
      <c r="N18" s="729"/>
      <c r="O18" s="729"/>
      <c r="P18" s="729"/>
      <c r="Q18" s="729"/>
      <c r="R18" s="729"/>
      <c r="S18" s="636"/>
      <c r="T18" s="637"/>
      <c r="U18" s="637"/>
      <c r="V18" s="637"/>
      <c r="W18" s="637"/>
      <c r="X18" s="637"/>
      <c r="Y18" s="637"/>
      <c r="Z18" s="637"/>
      <c r="AA18" s="637"/>
      <c r="AB18" s="637"/>
    </row>
    <row r="19" spans="2:30" s="572" customFormat="1" ht="20.25" customHeight="1">
      <c r="B19" s="635"/>
      <c r="C19" s="717" t="s">
        <v>767</v>
      </c>
      <c r="D19" s="702">
        <f>'Proforma Income'!H10</f>
        <v>0</v>
      </c>
      <c r="E19" s="702">
        <f>D19+D19*'ProForma Assumptions'!$G$8</f>
        <v>0</v>
      </c>
      <c r="F19" s="702">
        <f>E19+E19*'ProForma Assumptions'!$G$8</f>
        <v>0</v>
      </c>
      <c r="G19" s="702">
        <f>F19+F19*'ProForma Assumptions'!$G$8</f>
        <v>0</v>
      </c>
      <c r="H19" s="702">
        <f>G19+G19*'ProForma Assumptions'!$G$8</f>
        <v>0</v>
      </c>
      <c r="I19" s="702">
        <f>H19+H19*'ProForma Assumptions'!$G$8</f>
        <v>0</v>
      </c>
      <c r="J19" s="702">
        <f>I19+I19*'ProForma Assumptions'!$G$8</f>
        <v>0</v>
      </c>
      <c r="K19" s="702">
        <f>J19+J19*'ProForma Assumptions'!$G$8</f>
        <v>0</v>
      </c>
      <c r="L19" s="702">
        <f>K19+K19*'ProForma Assumptions'!$G$8</f>
        <v>0</v>
      </c>
      <c r="M19" s="702">
        <f>L19+L19*'ProForma Assumptions'!$G$8</f>
        <v>0</v>
      </c>
      <c r="N19" s="702">
        <f>M19+M19*'ProForma Assumptions'!$G$8</f>
        <v>0</v>
      </c>
      <c r="O19" s="702">
        <f>N19+N19*'ProForma Assumptions'!$G$8</f>
        <v>0</v>
      </c>
      <c r="P19" s="702">
        <f>O19+O19*'ProForma Assumptions'!$G$8</f>
        <v>0</v>
      </c>
      <c r="Q19" s="702">
        <f>P19+P19*'ProForma Assumptions'!$G$8</f>
        <v>0</v>
      </c>
      <c r="R19" s="702">
        <f>Q19+Q19*'ProForma Assumptions'!$G$8</f>
        <v>0</v>
      </c>
      <c r="S19" s="643"/>
      <c r="T19" s="644"/>
      <c r="U19" s="644"/>
      <c r="V19" s="637"/>
      <c r="W19" s="637"/>
      <c r="X19" s="637"/>
      <c r="Y19" s="637"/>
      <c r="Z19" s="637"/>
      <c r="AA19" s="637"/>
      <c r="AB19" s="637"/>
    </row>
    <row r="20" spans="2:30" s="572" customFormat="1" ht="20.25" customHeight="1">
      <c r="B20" s="635"/>
      <c r="C20" s="718" t="s">
        <v>768</v>
      </c>
      <c r="D20" s="702">
        <f>'Proforma Income'!I10</f>
        <v>0</v>
      </c>
      <c r="E20" s="702">
        <f>D20+D20*'ProForma Assumptions'!$G$8</f>
        <v>0</v>
      </c>
      <c r="F20" s="702">
        <f>E20+E20*'ProForma Assumptions'!$G$8</f>
        <v>0</v>
      </c>
      <c r="G20" s="702">
        <f>F20+F20*'ProForma Assumptions'!$G$8</f>
        <v>0</v>
      </c>
      <c r="H20" s="702">
        <f>G20+G20*'ProForma Assumptions'!$G$8</f>
        <v>0</v>
      </c>
      <c r="I20" s="702">
        <f>H20+H20*'ProForma Assumptions'!$G$8</f>
        <v>0</v>
      </c>
      <c r="J20" s="702">
        <f>I20+I20*'ProForma Assumptions'!$G$8</f>
        <v>0</v>
      </c>
      <c r="K20" s="702">
        <f>J20+J20*'ProForma Assumptions'!$G$8</f>
        <v>0</v>
      </c>
      <c r="L20" s="702">
        <f>K20+K20*'ProForma Assumptions'!$G$8</f>
        <v>0</v>
      </c>
      <c r="M20" s="702">
        <f>L20+L20*'ProForma Assumptions'!$G$8</f>
        <v>0</v>
      </c>
      <c r="N20" s="702">
        <f>M20+M20*'ProForma Assumptions'!$G$8</f>
        <v>0</v>
      </c>
      <c r="O20" s="702">
        <f>N20+N20*'ProForma Assumptions'!$G$8</f>
        <v>0</v>
      </c>
      <c r="P20" s="702">
        <f>O20+O20*'ProForma Assumptions'!$G$8</f>
        <v>0</v>
      </c>
      <c r="Q20" s="702">
        <f>P20+P20*'ProForma Assumptions'!$G$8</f>
        <v>0</v>
      </c>
      <c r="R20" s="702">
        <f>Q20+Q20*'ProForma Assumptions'!$G$8</f>
        <v>0</v>
      </c>
      <c r="S20" s="643"/>
      <c r="T20" s="644"/>
      <c r="U20" s="644"/>
      <c r="V20" s="637"/>
      <c r="W20" s="637"/>
      <c r="X20" s="637"/>
      <c r="Y20" s="637"/>
      <c r="Z20" s="637"/>
      <c r="AA20" s="637"/>
      <c r="AB20" s="637"/>
    </row>
    <row r="21" spans="2:30" ht="20.25" customHeight="1" thickBot="1">
      <c r="B21" s="567"/>
      <c r="C21" s="720" t="s">
        <v>770</v>
      </c>
      <c r="D21" s="709">
        <f>+D19+D20</f>
        <v>0</v>
      </c>
      <c r="E21" s="709">
        <f t="shared" ref="E21:R21" si="3">+E19+E20</f>
        <v>0</v>
      </c>
      <c r="F21" s="709">
        <f t="shared" si="3"/>
        <v>0</v>
      </c>
      <c r="G21" s="709">
        <f t="shared" si="3"/>
        <v>0</v>
      </c>
      <c r="H21" s="709">
        <f t="shared" si="3"/>
        <v>0</v>
      </c>
      <c r="I21" s="709">
        <f t="shared" si="3"/>
        <v>0</v>
      </c>
      <c r="J21" s="709">
        <f t="shared" si="3"/>
        <v>0</v>
      </c>
      <c r="K21" s="709">
        <f t="shared" si="3"/>
        <v>0</v>
      </c>
      <c r="L21" s="709">
        <f t="shared" si="3"/>
        <v>0</v>
      </c>
      <c r="M21" s="709">
        <f t="shared" si="3"/>
        <v>0</v>
      </c>
      <c r="N21" s="709">
        <f t="shared" si="3"/>
        <v>0</v>
      </c>
      <c r="O21" s="709">
        <f t="shared" si="3"/>
        <v>0</v>
      </c>
      <c r="P21" s="709">
        <f t="shared" si="3"/>
        <v>0</v>
      </c>
      <c r="Q21" s="709">
        <f t="shared" si="3"/>
        <v>0</v>
      </c>
      <c r="R21" s="702">
        <f t="shared" si="3"/>
        <v>0</v>
      </c>
      <c r="S21" s="643"/>
      <c r="T21" s="644"/>
      <c r="U21" s="644"/>
      <c r="V21" s="637"/>
      <c r="W21" s="637"/>
      <c r="X21" s="637"/>
      <c r="Y21" s="637"/>
      <c r="Z21" s="637"/>
      <c r="AA21" s="637"/>
      <c r="AB21" s="637"/>
    </row>
    <row r="22" spans="2:30" ht="20.25" customHeight="1" thickTop="1">
      <c r="B22" s="567"/>
      <c r="C22" s="720" t="s">
        <v>555</v>
      </c>
      <c r="D22" s="725">
        <f>+D13+D17+D21</f>
        <v>0</v>
      </c>
      <c r="E22" s="725">
        <f t="shared" ref="E22:R22" si="4">+E13+E17+E21</f>
        <v>0</v>
      </c>
      <c r="F22" s="725">
        <f t="shared" si="4"/>
        <v>0</v>
      </c>
      <c r="G22" s="725">
        <f t="shared" si="4"/>
        <v>0</v>
      </c>
      <c r="H22" s="725">
        <f t="shared" si="4"/>
        <v>0</v>
      </c>
      <c r="I22" s="725">
        <f t="shared" si="4"/>
        <v>0</v>
      </c>
      <c r="J22" s="725">
        <f t="shared" si="4"/>
        <v>0</v>
      </c>
      <c r="K22" s="725">
        <f t="shared" si="4"/>
        <v>0</v>
      </c>
      <c r="L22" s="725">
        <f t="shared" si="4"/>
        <v>0</v>
      </c>
      <c r="M22" s="725">
        <f t="shared" si="4"/>
        <v>0</v>
      </c>
      <c r="N22" s="725">
        <f t="shared" si="4"/>
        <v>0</v>
      </c>
      <c r="O22" s="725">
        <f t="shared" si="4"/>
        <v>0</v>
      </c>
      <c r="P22" s="725">
        <f t="shared" si="4"/>
        <v>0</v>
      </c>
      <c r="Q22" s="725">
        <f t="shared" si="4"/>
        <v>0</v>
      </c>
      <c r="R22" s="725">
        <f t="shared" si="4"/>
        <v>0</v>
      </c>
      <c r="S22" s="574"/>
      <c r="T22" s="575"/>
      <c r="U22" s="575"/>
      <c r="V22" s="572"/>
      <c r="W22" s="572"/>
      <c r="X22" s="572"/>
      <c r="Y22" s="572"/>
      <c r="Z22" s="572"/>
      <c r="AA22" s="572"/>
      <c r="AB22" s="572"/>
    </row>
    <row r="23" spans="2:30" ht="20.25" customHeight="1" thickBot="1">
      <c r="B23" s="567"/>
      <c r="C23" s="718" t="s">
        <v>774</v>
      </c>
      <c r="D23" s="709">
        <f>'Proforma Income'!J30</f>
        <v>0</v>
      </c>
      <c r="E23" s="709">
        <f>D23+D23*'ProForma Assumptions'!$G$9</f>
        <v>0</v>
      </c>
      <c r="F23" s="709">
        <f>E23+E23*'ProForma Assumptions'!$G$9</f>
        <v>0</v>
      </c>
      <c r="G23" s="709">
        <f>F23+F23*'ProForma Assumptions'!$G$9</f>
        <v>0</v>
      </c>
      <c r="H23" s="709">
        <f>G23+G23*'ProForma Assumptions'!$G$9</f>
        <v>0</v>
      </c>
      <c r="I23" s="709">
        <f>H23+H23*'ProForma Assumptions'!$G$9</f>
        <v>0</v>
      </c>
      <c r="J23" s="709">
        <f>I23+I23*'ProForma Assumptions'!$G$9</f>
        <v>0</v>
      </c>
      <c r="K23" s="709">
        <f>J23+J23*'ProForma Assumptions'!$G$9</f>
        <v>0</v>
      </c>
      <c r="L23" s="709">
        <f>K23+K23*'ProForma Assumptions'!$G$9</f>
        <v>0</v>
      </c>
      <c r="M23" s="709">
        <f>L23+L23*'ProForma Assumptions'!$G$9</f>
        <v>0</v>
      </c>
      <c r="N23" s="709">
        <f>M23+M23*'ProForma Assumptions'!$G$9</f>
        <v>0</v>
      </c>
      <c r="O23" s="709">
        <f>N23+N23*'ProForma Assumptions'!$G$9</f>
        <v>0</v>
      </c>
      <c r="P23" s="709">
        <f>O23+O23*'ProForma Assumptions'!$G$9</f>
        <v>0</v>
      </c>
      <c r="Q23" s="709">
        <f>P23+P23*'ProForma Assumptions'!$G$9</f>
        <v>0</v>
      </c>
      <c r="R23" s="709">
        <f>Q23+Q23*'ProForma Assumptions'!$G$9</f>
        <v>0</v>
      </c>
      <c r="S23" s="574"/>
      <c r="T23" s="575"/>
      <c r="U23" s="575"/>
      <c r="V23" s="572"/>
      <c r="W23" s="572"/>
      <c r="X23" s="572"/>
      <c r="Y23" s="572"/>
      <c r="Z23" s="572"/>
      <c r="AA23" s="572"/>
      <c r="AB23" s="572"/>
      <c r="AC23" s="572"/>
      <c r="AD23" s="572"/>
    </row>
    <row r="24" spans="2:30" ht="20.25" customHeight="1" thickTop="1">
      <c r="B24" s="567"/>
      <c r="C24" s="720" t="s">
        <v>775</v>
      </c>
      <c r="D24" s="726">
        <f>+D22+D23</f>
        <v>0</v>
      </c>
      <c r="E24" s="726">
        <f t="shared" ref="E24:R24" si="5">+E22+E23</f>
        <v>0</v>
      </c>
      <c r="F24" s="726">
        <f t="shared" si="5"/>
        <v>0</v>
      </c>
      <c r="G24" s="726">
        <f t="shared" si="5"/>
        <v>0</v>
      </c>
      <c r="H24" s="726">
        <f t="shared" si="5"/>
        <v>0</v>
      </c>
      <c r="I24" s="726">
        <f t="shared" si="5"/>
        <v>0</v>
      </c>
      <c r="J24" s="726">
        <f t="shared" si="5"/>
        <v>0</v>
      </c>
      <c r="K24" s="726">
        <f t="shared" si="5"/>
        <v>0</v>
      </c>
      <c r="L24" s="726">
        <f t="shared" si="5"/>
        <v>0</v>
      </c>
      <c r="M24" s="726">
        <f t="shared" si="5"/>
        <v>0</v>
      </c>
      <c r="N24" s="726">
        <f t="shared" si="5"/>
        <v>0</v>
      </c>
      <c r="O24" s="726">
        <f t="shared" si="5"/>
        <v>0</v>
      </c>
      <c r="P24" s="726">
        <f t="shared" si="5"/>
        <v>0</v>
      </c>
      <c r="Q24" s="726">
        <f t="shared" si="5"/>
        <v>0</v>
      </c>
      <c r="R24" s="726">
        <f t="shared" si="5"/>
        <v>0</v>
      </c>
      <c r="S24" s="574"/>
      <c r="T24" s="575"/>
      <c r="U24" s="575"/>
      <c r="V24" s="572"/>
      <c r="W24" s="572"/>
      <c r="X24" s="572"/>
      <c r="Y24" s="572"/>
      <c r="Z24" s="572"/>
      <c r="AA24" s="572"/>
      <c r="AB24" s="572"/>
      <c r="AC24" s="572"/>
      <c r="AD24" s="572"/>
    </row>
    <row r="25" spans="2:30" ht="20.25" customHeight="1" thickBot="1">
      <c r="B25" s="567"/>
      <c r="C25" s="718" t="s">
        <v>771</v>
      </c>
      <c r="D25" s="709">
        <f>+D24*'ProForma Assumptions'!$G$10</f>
        <v>0</v>
      </c>
      <c r="E25" s="709">
        <f>+E24*'ProForma Assumptions'!$G$10</f>
        <v>0</v>
      </c>
      <c r="F25" s="709">
        <f>+F24*'ProForma Assumptions'!$G$10</f>
        <v>0</v>
      </c>
      <c r="G25" s="709">
        <f>+G24*'ProForma Assumptions'!$G$10</f>
        <v>0</v>
      </c>
      <c r="H25" s="709">
        <f>+H24*'ProForma Assumptions'!$G$10</f>
        <v>0</v>
      </c>
      <c r="I25" s="709">
        <f>+I24*'ProForma Assumptions'!$G$10</f>
        <v>0</v>
      </c>
      <c r="J25" s="709">
        <f>+J24*'ProForma Assumptions'!$G$10</f>
        <v>0</v>
      </c>
      <c r="K25" s="709">
        <f>+K24*'ProForma Assumptions'!$G$10</f>
        <v>0</v>
      </c>
      <c r="L25" s="709">
        <f>+L24*'ProForma Assumptions'!$G$10</f>
        <v>0</v>
      </c>
      <c r="M25" s="709">
        <f>+M24*'ProForma Assumptions'!$G$10</f>
        <v>0</v>
      </c>
      <c r="N25" s="709">
        <f>+N24*'ProForma Assumptions'!$G$10</f>
        <v>0</v>
      </c>
      <c r="O25" s="709">
        <f>+O24*'ProForma Assumptions'!$G$10</f>
        <v>0</v>
      </c>
      <c r="P25" s="709">
        <f>+P24*'ProForma Assumptions'!$G$10</f>
        <v>0</v>
      </c>
      <c r="Q25" s="709">
        <f>+Q24*'ProForma Assumptions'!$G$10</f>
        <v>0</v>
      </c>
      <c r="R25" s="709">
        <f>+R24*'ProForma Assumptions'!$G$10</f>
        <v>0</v>
      </c>
      <c r="S25" s="574"/>
      <c r="T25" s="575"/>
      <c r="U25" s="575"/>
      <c r="V25" s="572"/>
      <c r="W25" s="572"/>
      <c r="X25" s="572"/>
      <c r="Y25" s="572"/>
      <c r="Z25" s="572"/>
      <c r="AA25" s="572"/>
      <c r="AB25" s="572"/>
    </row>
    <row r="26" spans="2:30" ht="20.25" customHeight="1" thickTop="1">
      <c r="B26" s="567"/>
      <c r="C26" s="720" t="s">
        <v>556</v>
      </c>
      <c r="D26" s="727">
        <f>+D24-D25</f>
        <v>0</v>
      </c>
      <c r="E26" s="727">
        <f t="shared" ref="E26:R26" si="6">+E24-E25</f>
        <v>0</v>
      </c>
      <c r="F26" s="727">
        <f t="shared" si="6"/>
        <v>0</v>
      </c>
      <c r="G26" s="727">
        <f t="shared" si="6"/>
        <v>0</v>
      </c>
      <c r="H26" s="727">
        <f t="shared" si="6"/>
        <v>0</v>
      </c>
      <c r="I26" s="727">
        <f t="shared" si="6"/>
        <v>0</v>
      </c>
      <c r="J26" s="727">
        <f t="shared" si="6"/>
        <v>0</v>
      </c>
      <c r="K26" s="727">
        <f t="shared" si="6"/>
        <v>0</v>
      </c>
      <c r="L26" s="727">
        <f t="shared" si="6"/>
        <v>0</v>
      </c>
      <c r="M26" s="727">
        <f t="shared" si="6"/>
        <v>0</v>
      </c>
      <c r="N26" s="727">
        <f t="shared" si="6"/>
        <v>0</v>
      </c>
      <c r="O26" s="727">
        <f t="shared" si="6"/>
        <v>0</v>
      </c>
      <c r="P26" s="727">
        <f t="shared" si="6"/>
        <v>0</v>
      </c>
      <c r="Q26" s="727">
        <f t="shared" si="6"/>
        <v>0</v>
      </c>
      <c r="R26" s="727">
        <f t="shared" si="6"/>
        <v>0</v>
      </c>
      <c r="S26" s="574"/>
      <c r="T26" s="575"/>
      <c r="U26" s="575"/>
      <c r="V26" s="572"/>
      <c r="W26" s="572"/>
      <c r="X26" s="572"/>
      <c r="Y26" s="572"/>
      <c r="Z26" s="572"/>
      <c r="AA26" s="572"/>
      <c r="AB26" s="572"/>
    </row>
    <row r="27" spans="2:30" ht="20.25" customHeight="1">
      <c r="B27" s="567"/>
      <c r="C27" s="720"/>
      <c r="D27" s="577"/>
      <c r="E27" s="728"/>
      <c r="F27" s="728"/>
      <c r="G27" s="728"/>
      <c r="H27" s="728"/>
      <c r="I27" s="728"/>
      <c r="J27" s="728"/>
      <c r="K27" s="728"/>
      <c r="L27" s="728"/>
      <c r="M27" s="728"/>
      <c r="N27" s="728"/>
      <c r="O27" s="728"/>
      <c r="P27" s="728"/>
      <c r="Q27" s="728"/>
      <c r="R27" s="728"/>
      <c r="S27" s="574"/>
      <c r="T27" s="575"/>
      <c r="U27" s="575"/>
      <c r="V27" s="572"/>
      <c r="W27" s="572"/>
      <c r="X27" s="572"/>
      <c r="Y27" s="572"/>
      <c r="Z27" s="572"/>
      <c r="AA27" s="572"/>
      <c r="AB27" s="572"/>
    </row>
    <row r="28" spans="2:30" ht="20.25" customHeight="1" thickBot="1">
      <c r="B28" s="567"/>
      <c r="C28" s="722" t="s">
        <v>773</v>
      </c>
      <c r="D28" s="900" t="s">
        <v>91</v>
      </c>
      <c r="E28" s="721"/>
      <c r="F28" s="721"/>
      <c r="G28" s="721"/>
      <c r="H28" s="721"/>
      <c r="I28" s="721"/>
      <c r="J28" s="721"/>
      <c r="K28" s="721"/>
      <c r="L28" s="721"/>
      <c r="M28" s="721"/>
      <c r="N28" s="721"/>
      <c r="O28" s="721"/>
      <c r="P28" s="721"/>
      <c r="Q28" s="721"/>
      <c r="R28" s="721"/>
      <c r="S28" s="574"/>
      <c r="T28" s="575"/>
      <c r="U28" s="575"/>
      <c r="V28" s="572"/>
      <c r="W28" s="572"/>
      <c r="X28" s="572"/>
      <c r="Y28" s="572"/>
      <c r="Z28" s="572"/>
      <c r="AA28" s="572"/>
      <c r="AB28" s="572"/>
    </row>
    <row r="29" spans="2:30" ht="20.25" customHeight="1" thickTop="1" thickBot="1">
      <c r="B29" s="567"/>
      <c r="C29" s="718" t="s">
        <v>842</v>
      </c>
      <c r="D29" s="638">
        <v>0</v>
      </c>
      <c r="E29" s="899">
        <f>D29+'ProForma Assumptions'!$G$11*D29</f>
        <v>0</v>
      </c>
      <c r="F29" s="726">
        <f>E29+'ProForma Assumptions'!$G$11*E29</f>
        <v>0</v>
      </c>
      <c r="G29" s="726">
        <f>F29+'ProForma Assumptions'!$G$11*F29</f>
        <v>0</v>
      </c>
      <c r="H29" s="726">
        <f>G29+'ProForma Assumptions'!$G$11*G29</f>
        <v>0</v>
      </c>
      <c r="I29" s="726">
        <f>H29+'ProForma Assumptions'!$G$11*H29</f>
        <v>0</v>
      </c>
      <c r="J29" s="726">
        <f>I29+'ProForma Assumptions'!$G$11*I29</f>
        <v>0</v>
      </c>
      <c r="K29" s="726">
        <f>J29+'ProForma Assumptions'!$G$11*J29</f>
        <v>0</v>
      </c>
      <c r="L29" s="726">
        <f>K29+'ProForma Assumptions'!$G$11*K29</f>
        <v>0</v>
      </c>
      <c r="M29" s="726">
        <f>L29+'ProForma Assumptions'!$G$11*L29</f>
        <v>0</v>
      </c>
      <c r="N29" s="726">
        <f>M29+'ProForma Assumptions'!$G$11*M29</f>
        <v>0</v>
      </c>
      <c r="O29" s="726">
        <f>N29+'ProForma Assumptions'!$G$11*N29</f>
        <v>0</v>
      </c>
      <c r="P29" s="726">
        <f>O29+'ProForma Assumptions'!$G$11*O29</f>
        <v>0</v>
      </c>
      <c r="Q29" s="726">
        <f>P29+'ProForma Assumptions'!$G$11*P29</f>
        <v>0</v>
      </c>
      <c r="R29" s="726">
        <f>Q29+'ProForma Assumptions'!$G$11*Q29</f>
        <v>0</v>
      </c>
      <c r="S29" s="574"/>
      <c r="T29" s="575"/>
      <c r="U29" s="575"/>
      <c r="V29" s="572"/>
      <c r="W29" s="572"/>
      <c r="X29" s="572"/>
      <c r="Y29" s="572"/>
      <c r="Z29" s="572"/>
      <c r="AA29" s="572"/>
      <c r="AB29" s="572"/>
      <c r="AC29" s="572"/>
    </row>
    <row r="30" spans="2:30" ht="20.25" customHeight="1" thickTop="1" thickBot="1">
      <c r="B30" s="567"/>
      <c r="C30" s="718" t="s">
        <v>557</v>
      </c>
      <c r="D30" s="702">
        <f>IF(OR('ProForma Assumptions'!$G$17=0,'ProForma Assumptions'!$G$17=""),'ProForma Assumptions'!$G$20*D26,'ProForma Assumptions'!$G$17)</f>
        <v>0</v>
      </c>
      <c r="E30" s="702">
        <f>IF('ProForma Assumptions'!$G$17=0,'ProForma Assumptions'!$G$20*E26,'ProForma Assumptions'!$G$18*D30+D30)</f>
        <v>0</v>
      </c>
      <c r="F30" s="702">
        <f>IF('ProForma Assumptions'!$G$17=0,'ProForma Assumptions'!$G$20*F26,'ProForma Assumptions'!$G$18*E30+E30)</f>
        <v>0</v>
      </c>
      <c r="G30" s="702">
        <f>IF('ProForma Assumptions'!$G$17=0,'ProForma Assumptions'!$G$20*G26,'ProForma Assumptions'!$G$18*F30+F30)</f>
        <v>0</v>
      </c>
      <c r="H30" s="702">
        <f>IF('ProForma Assumptions'!$G$17=0,'ProForma Assumptions'!$G$20*H26,'ProForma Assumptions'!$G$18*G30+G30)</f>
        <v>0</v>
      </c>
      <c r="I30" s="702">
        <f>IF('ProForma Assumptions'!$G$17=0,'ProForma Assumptions'!$G$20*I26,'ProForma Assumptions'!$G$18*H30+H30)</f>
        <v>0</v>
      </c>
      <c r="J30" s="702">
        <f>IF('ProForma Assumptions'!$G$17=0,'ProForma Assumptions'!$G$20*J26,'ProForma Assumptions'!$G$18*I30+I30)</f>
        <v>0</v>
      </c>
      <c r="K30" s="702">
        <f>IF('ProForma Assumptions'!$G$17=0,'ProForma Assumptions'!$G$20*K26,'ProForma Assumptions'!$G$18*J30+J30)</f>
        <v>0</v>
      </c>
      <c r="L30" s="702">
        <f>IF('ProForma Assumptions'!$G$17=0,'ProForma Assumptions'!$G$20*L26,'ProForma Assumptions'!$G$18*K30+K30)</f>
        <v>0</v>
      </c>
      <c r="M30" s="702">
        <f>IF('ProForma Assumptions'!$G$17=0,'ProForma Assumptions'!$G$20*M26,'ProForma Assumptions'!$G$18*L30+L30)</f>
        <v>0</v>
      </c>
      <c r="N30" s="702">
        <f>IF('ProForma Assumptions'!$G$17=0,'ProForma Assumptions'!$G$20*N26,'ProForma Assumptions'!$G$18*M30+M30)</f>
        <v>0</v>
      </c>
      <c r="O30" s="702">
        <f>IF('ProForma Assumptions'!$G$17=0,'ProForma Assumptions'!$G$20*O26,'ProForma Assumptions'!$G$18*N30+N30)</f>
        <v>0</v>
      </c>
      <c r="P30" s="702">
        <f>IF('ProForma Assumptions'!$G$17=0,'ProForma Assumptions'!$G$20*P26,'ProForma Assumptions'!$G$18*O30+O30)</f>
        <v>0</v>
      </c>
      <c r="Q30" s="702">
        <f>IF('ProForma Assumptions'!$G$17=0,'ProForma Assumptions'!$G$20*Q26,'ProForma Assumptions'!$G$18*P30+P30)</f>
        <v>0</v>
      </c>
      <c r="R30" s="702">
        <f>IF('ProForma Assumptions'!$G$17=0,'ProForma Assumptions'!$G$20*R26,'ProForma Assumptions'!$G$18*Q30+Q30)</f>
        <v>0</v>
      </c>
      <c r="S30" s="574"/>
      <c r="T30" s="575"/>
      <c r="U30" s="575"/>
      <c r="V30" s="572"/>
      <c r="W30" s="572"/>
      <c r="X30" s="572"/>
      <c r="Y30" s="572"/>
      <c r="Z30" s="572"/>
      <c r="AA30" s="572"/>
      <c r="AB30" s="572"/>
      <c r="AC30" s="572"/>
    </row>
    <row r="31" spans="2:30" s="576" customFormat="1" ht="20.25" customHeight="1" thickTop="1" thickBot="1">
      <c r="B31" s="573"/>
      <c r="C31" s="718" t="s">
        <v>843</v>
      </c>
      <c r="D31" s="638">
        <v>0</v>
      </c>
      <c r="E31" s="726">
        <f>D31+'ProForma Assumptions'!$G$11*D31</f>
        <v>0</v>
      </c>
      <c r="F31" s="702">
        <f>E31+'ProForma Assumptions'!$G$11*E31</f>
        <v>0</v>
      </c>
      <c r="G31" s="702">
        <f>F31+'ProForma Assumptions'!$G$11*F31</f>
        <v>0</v>
      </c>
      <c r="H31" s="702">
        <f>G31+'ProForma Assumptions'!$G$11*G31</f>
        <v>0</v>
      </c>
      <c r="I31" s="702">
        <f>H31+'ProForma Assumptions'!$G$11*H31</f>
        <v>0</v>
      </c>
      <c r="J31" s="702">
        <f>I31+'ProForma Assumptions'!$G$11*I31</f>
        <v>0</v>
      </c>
      <c r="K31" s="702">
        <f>J31+'ProForma Assumptions'!$G$11*J31</f>
        <v>0</v>
      </c>
      <c r="L31" s="702">
        <f>K31+'ProForma Assumptions'!$G$11*K31</f>
        <v>0</v>
      </c>
      <c r="M31" s="702">
        <f>L31+'ProForma Assumptions'!$G$11*L31</f>
        <v>0</v>
      </c>
      <c r="N31" s="702">
        <f>M31+'ProForma Assumptions'!$G$11*M31</f>
        <v>0</v>
      </c>
      <c r="O31" s="702">
        <f>N31+'ProForma Assumptions'!$G$11*N31</f>
        <v>0</v>
      </c>
      <c r="P31" s="702">
        <f>O31+'ProForma Assumptions'!$G$11*O31</f>
        <v>0</v>
      </c>
      <c r="Q31" s="702">
        <f>P31+'ProForma Assumptions'!$G$11*P31</f>
        <v>0</v>
      </c>
      <c r="R31" s="702">
        <f>Q31+'ProForma Assumptions'!$G$11*Q31</f>
        <v>0</v>
      </c>
      <c r="S31" s="574"/>
      <c r="T31" s="575"/>
      <c r="U31" s="575"/>
      <c r="V31" s="575"/>
      <c r="W31" s="575"/>
      <c r="X31" s="575"/>
      <c r="Y31" s="575"/>
      <c r="Z31" s="575"/>
      <c r="AA31" s="575"/>
      <c r="AB31" s="575"/>
      <c r="AC31" s="575"/>
    </row>
    <row r="32" spans="2:30" s="576" customFormat="1" ht="20.25" customHeight="1" thickTop="1" thickBot="1">
      <c r="B32" s="573"/>
      <c r="C32" s="718" t="s">
        <v>560</v>
      </c>
      <c r="D32" s="638">
        <v>0</v>
      </c>
      <c r="E32" s="702">
        <f>D32+'ProForma Assumptions'!$G$11*D32</f>
        <v>0</v>
      </c>
      <c r="F32" s="702">
        <f>E32+'ProForma Assumptions'!$G$11*E32</f>
        <v>0</v>
      </c>
      <c r="G32" s="702">
        <f>F32+'ProForma Assumptions'!$G$11*F32</f>
        <v>0</v>
      </c>
      <c r="H32" s="702">
        <f>G32+'ProForma Assumptions'!$G$11*G32</f>
        <v>0</v>
      </c>
      <c r="I32" s="702">
        <f>H32+'ProForma Assumptions'!$G$11*H32</f>
        <v>0</v>
      </c>
      <c r="J32" s="702">
        <f>I32+'ProForma Assumptions'!$G$11*I32</f>
        <v>0</v>
      </c>
      <c r="K32" s="702">
        <f>J32+'ProForma Assumptions'!$G$11*J32</f>
        <v>0</v>
      </c>
      <c r="L32" s="702">
        <f>K32+'ProForma Assumptions'!$G$11*K32</f>
        <v>0</v>
      </c>
      <c r="M32" s="702">
        <f>L32+'ProForma Assumptions'!$G$11*L32</f>
        <v>0</v>
      </c>
      <c r="N32" s="702">
        <f>M32+'ProForma Assumptions'!$G$11*M32</f>
        <v>0</v>
      </c>
      <c r="O32" s="702">
        <f>N32+'ProForma Assumptions'!$G$11*N32</f>
        <v>0</v>
      </c>
      <c r="P32" s="702">
        <f>O32+'ProForma Assumptions'!$G$11*O32</f>
        <v>0</v>
      </c>
      <c r="Q32" s="702">
        <f>P32+'ProForma Assumptions'!$G$11*P32</f>
        <v>0</v>
      </c>
      <c r="R32" s="702">
        <f>Q32+'ProForma Assumptions'!$G$11*Q32</f>
        <v>0</v>
      </c>
      <c r="S32" s="574"/>
      <c r="T32" s="575"/>
      <c r="U32" s="575"/>
      <c r="V32" s="575"/>
      <c r="W32" s="575"/>
      <c r="X32" s="575"/>
      <c r="Y32" s="575"/>
      <c r="Z32" s="575"/>
      <c r="AA32" s="575"/>
      <c r="AB32" s="575"/>
      <c r="AC32" s="575"/>
    </row>
    <row r="33" spans="1:34" s="576" customFormat="1" ht="20.25" customHeight="1" thickTop="1" thickBot="1">
      <c r="B33" s="573"/>
      <c r="C33" s="718" t="s">
        <v>563</v>
      </c>
      <c r="D33" s="638">
        <v>0</v>
      </c>
      <c r="E33" s="702">
        <f>D33+'ProForma Assumptions'!$G$11*D33</f>
        <v>0</v>
      </c>
      <c r="F33" s="702">
        <f>E33+'ProForma Assumptions'!$G$11*E33</f>
        <v>0</v>
      </c>
      <c r="G33" s="702">
        <f>F33+'ProForma Assumptions'!$G$11*F33</f>
        <v>0</v>
      </c>
      <c r="H33" s="702">
        <f>G33+'ProForma Assumptions'!$G$11*G33</f>
        <v>0</v>
      </c>
      <c r="I33" s="702">
        <f>H33+'ProForma Assumptions'!$G$11*H33</f>
        <v>0</v>
      </c>
      <c r="J33" s="702">
        <f>I33+'ProForma Assumptions'!$G$11*I33</f>
        <v>0</v>
      </c>
      <c r="K33" s="702">
        <f>J33+'ProForma Assumptions'!$G$11*J33</f>
        <v>0</v>
      </c>
      <c r="L33" s="702">
        <f>K33+'ProForma Assumptions'!$G$11*K33</f>
        <v>0</v>
      </c>
      <c r="M33" s="702">
        <f>L33+'ProForma Assumptions'!$G$11*L33</f>
        <v>0</v>
      </c>
      <c r="N33" s="702">
        <f>M33+'ProForma Assumptions'!$G$11*M33</f>
        <v>0</v>
      </c>
      <c r="O33" s="702">
        <f>N33+'ProForma Assumptions'!$G$11*N33</f>
        <v>0</v>
      </c>
      <c r="P33" s="702">
        <f>O33+'ProForma Assumptions'!$G$11*O33</f>
        <v>0</v>
      </c>
      <c r="Q33" s="702">
        <f>P33+'ProForma Assumptions'!$G$11*P33</f>
        <v>0</v>
      </c>
      <c r="R33" s="702">
        <f>Q33+'ProForma Assumptions'!$G$11*Q33</f>
        <v>0</v>
      </c>
      <c r="S33" s="574"/>
      <c r="T33" s="575"/>
      <c r="U33" s="575"/>
      <c r="V33" s="575"/>
      <c r="W33" s="575"/>
      <c r="X33" s="575"/>
      <c r="Y33" s="575"/>
      <c r="Z33" s="575"/>
      <c r="AA33" s="575"/>
      <c r="AB33" s="575"/>
      <c r="AC33" s="575"/>
    </row>
    <row r="34" spans="1:34" s="576" customFormat="1" ht="20.25" customHeight="1" thickTop="1" thickBot="1">
      <c r="B34" s="573"/>
      <c r="C34" s="718" t="s">
        <v>559</v>
      </c>
      <c r="D34" s="638">
        <v>0</v>
      </c>
      <c r="E34" s="702">
        <f>D34+'ProForma Assumptions'!$G$11*D34</f>
        <v>0</v>
      </c>
      <c r="F34" s="702">
        <f>E34+'ProForma Assumptions'!$G$11*E34</f>
        <v>0</v>
      </c>
      <c r="G34" s="702">
        <f>F34+'ProForma Assumptions'!$G$11*F34</f>
        <v>0</v>
      </c>
      <c r="H34" s="702">
        <f>G34+'ProForma Assumptions'!$G$11*G34</f>
        <v>0</v>
      </c>
      <c r="I34" s="702">
        <f>H34+'ProForma Assumptions'!$G$11*H34</f>
        <v>0</v>
      </c>
      <c r="J34" s="702">
        <f>I34+'ProForma Assumptions'!$G$11*I34</f>
        <v>0</v>
      </c>
      <c r="K34" s="702">
        <f>J34+'ProForma Assumptions'!$G$11*J34</f>
        <v>0</v>
      </c>
      <c r="L34" s="702">
        <f>K34+'ProForma Assumptions'!$G$11*K34</f>
        <v>0</v>
      </c>
      <c r="M34" s="702">
        <f>L34+'ProForma Assumptions'!$G$11*L34</f>
        <v>0</v>
      </c>
      <c r="N34" s="702">
        <f>M34+'ProForma Assumptions'!$G$11*M34</f>
        <v>0</v>
      </c>
      <c r="O34" s="702">
        <f>N34+'ProForma Assumptions'!$G$11*N34</f>
        <v>0</v>
      </c>
      <c r="P34" s="702">
        <f>O34+'ProForma Assumptions'!$G$11*O34</f>
        <v>0</v>
      </c>
      <c r="Q34" s="702">
        <f>P34+'ProForma Assumptions'!$G$11*P34</f>
        <v>0</v>
      </c>
      <c r="R34" s="702">
        <f>Q34+'ProForma Assumptions'!$G$11*Q34</f>
        <v>0</v>
      </c>
      <c r="S34" s="574"/>
      <c r="T34" s="575"/>
      <c r="U34" s="575"/>
      <c r="V34" s="575"/>
      <c r="W34" s="575"/>
      <c r="X34" s="575"/>
      <c r="Y34" s="575"/>
      <c r="Z34" s="575"/>
      <c r="AA34" s="575"/>
      <c r="AB34" s="575"/>
      <c r="AC34" s="575"/>
    </row>
    <row r="35" spans="1:34" s="576" customFormat="1" ht="20.25" customHeight="1" thickTop="1" thickBot="1">
      <c r="B35" s="573" t="s">
        <v>91</v>
      </c>
      <c r="C35" s="718" t="s">
        <v>558</v>
      </c>
      <c r="D35" s="638">
        <v>0</v>
      </c>
      <c r="E35" s="702">
        <f>D35+'ProForma Assumptions'!$G$11*D35</f>
        <v>0</v>
      </c>
      <c r="F35" s="702">
        <f>E35+'ProForma Assumptions'!$G$11*E35</f>
        <v>0</v>
      </c>
      <c r="G35" s="702">
        <f>F35+'ProForma Assumptions'!$G$11*F35</f>
        <v>0</v>
      </c>
      <c r="H35" s="702">
        <f>G35+'ProForma Assumptions'!$G$11*G35</f>
        <v>0</v>
      </c>
      <c r="I35" s="702">
        <f>H35+'ProForma Assumptions'!$G$11*H35</f>
        <v>0</v>
      </c>
      <c r="J35" s="702">
        <f>I35+'ProForma Assumptions'!$G$11*I35</f>
        <v>0</v>
      </c>
      <c r="K35" s="702">
        <f>J35+'ProForma Assumptions'!$G$11*J35</f>
        <v>0</v>
      </c>
      <c r="L35" s="702">
        <f>K35+'ProForma Assumptions'!$G$11*K35</f>
        <v>0</v>
      </c>
      <c r="M35" s="702">
        <f>L35+'ProForma Assumptions'!$G$11*L35</f>
        <v>0</v>
      </c>
      <c r="N35" s="702">
        <f>M35+'ProForma Assumptions'!$G$11*M35</f>
        <v>0</v>
      </c>
      <c r="O35" s="702">
        <f>N35+'ProForma Assumptions'!$G$11*N35</f>
        <v>0</v>
      </c>
      <c r="P35" s="702">
        <f>O35+'ProForma Assumptions'!$G$11*O35</f>
        <v>0</v>
      </c>
      <c r="Q35" s="702">
        <f>P35+'ProForma Assumptions'!$G$11*P35</f>
        <v>0</v>
      </c>
      <c r="R35" s="702">
        <f>Q35+'ProForma Assumptions'!$G$11*Q35</f>
        <v>0</v>
      </c>
      <c r="S35" s="574"/>
      <c r="T35" s="575"/>
      <c r="U35" s="575"/>
      <c r="V35" s="575"/>
      <c r="W35" s="575"/>
      <c r="X35" s="575"/>
      <c r="Y35" s="575"/>
      <c r="Z35" s="575"/>
      <c r="AA35" s="575"/>
      <c r="AB35" s="575"/>
      <c r="AC35" s="575"/>
    </row>
    <row r="36" spans="1:34" s="576" customFormat="1" ht="20.25" customHeight="1" thickTop="1" thickBot="1">
      <c r="B36" s="573"/>
      <c r="C36" s="718" t="s">
        <v>564</v>
      </c>
      <c r="D36" s="638">
        <v>0</v>
      </c>
      <c r="E36" s="702">
        <f>D36+'ProForma Assumptions'!$G$11*D36</f>
        <v>0</v>
      </c>
      <c r="F36" s="702">
        <f>E36+'ProForma Assumptions'!$G$11*E36</f>
        <v>0</v>
      </c>
      <c r="G36" s="702">
        <f>F36+'ProForma Assumptions'!$G$11*F36</f>
        <v>0</v>
      </c>
      <c r="H36" s="702">
        <f>G36+'ProForma Assumptions'!$G$11*G36</f>
        <v>0</v>
      </c>
      <c r="I36" s="702">
        <f>H36+'ProForma Assumptions'!$G$11*H36</f>
        <v>0</v>
      </c>
      <c r="J36" s="702">
        <f>I36+'ProForma Assumptions'!$G$11*I36</f>
        <v>0</v>
      </c>
      <c r="K36" s="702">
        <f>J36+'ProForma Assumptions'!$G$11*J36</f>
        <v>0</v>
      </c>
      <c r="L36" s="702">
        <f>K36+'ProForma Assumptions'!$G$11*K36</f>
        <v>0</v>
      </c>
      <c r="M36" s="702">
        <f>L36+'ProForma Assumptions'!$G$11*L36</f>
        <v>0</v>
      </c>
      <c r="N36" s="702">
        <f>M36+'ProForma Assumptions'!$G$11*M36</f>
        <v>0</v>
      </c>
      <c r="O36" s="702">
        <f>N36+'ProForma Assumptions'!$G$11*N36</f>
        <v>0</v>
      </c>
      <c r="P36" s="702">
        <f>O36+'ProForma Assumptions'!$G$11*O36</f>
        <v>0</v>
      </c>
      <c r="Q36" s="702">
        <f>P36+'ProForma Assumptions'!$G$11*P36</f>
        <v>0</v>
      </c>
      <c r="R36" s="702">
        <f>Q36+'ProForma Assumptions'!$G$11*Q36</f>
        <v>0</v>
      </c>
      <c r="S36" s="574"/>
      <c r="T36" s="575"/>
      <c r="U36" s="575"/>
      <c r="V36" s="575"/>
      <c r="W36" s="575"/>
      <c r="X36" s="575"/>
      <c r="Y36" s="575"/>
      <c r="Z36" s="575"/>
      <c r="AA36" s="575"/>
      <c r="AB36" s="575"/>
      <c r="AC36" s="575"/>
    </row>
    <row r="37" spans="1:34" s="576" customFormat="1" ht="20.25" customHeight="1" thickTop="1" thickBot="1">
      <c r="B37" s="573"/>
      <c r="C37" s="718" t="s">
        <v>561</v>
      </c>
      <c r="D37" s="638">
        <v>0</v>
      </c>
      <c r="E37" s="786">
        <f>D37+'ProForma Assumptions'!$G$11*D37</f>
        <v>0</v>
      </c>
      <c r="F37" s="786">
        <f>E37+'ProForma Assumptions'!$G$11*E37</f>
        <v>0</v>
      </c>
      <c r="G37" s="786">
        <f>F37+'ProForma Assumptions'!$G$11*F37</f>
        <v>0</v>
      </c>
      <c r="H37" s="786">
        <f>G37+'ProForma Assumptions'!$G$11*G37</f>
        <v>0</v>
      </c>
      <c r="I37" s="786">
        <f>H37+'ProForma Assumptions'!$G$11*H37</f>
        <v>0</v>
      </c>
      <c r="J37" s="786">
        <f>I37+'ProForma Assumptions'!$G$11*I37</f>
        <v>0</v>
      </c>
      <c r="K37" s="786">
        <f>J37+'ProForma Assumptions'!$G$11*J37</f>
        <v>0</v>
      </c>
      <c r="L37" s="786">
        <f>K37+'ProForma Assumptions'!$G$11*K37</f>
        <v>0</v>
      </c>
      <c r="M37" s="786">
        <f>L37+'ProForma Assumptions'!$G$11*L37</f>
        <v>0</v>
      </c>
      <c r="N37" s="786">
        <f>M37+'ProForma Assumptions'!$G$11*M37</f>
        <v>0</v>
      </c>
      <c r="O37" s="786">
        <f>N37+'ProForma Assumptions'!$G$11*N37</f>
        <v>0</v>
      </c>
      <c r="P37" s="786">
        <f>O37+'ProForma Assumptions'!$G$11*O37</f>
        <v>0</v>
      </c>
      <c r="Q37" s="786">
        <f>P37+'ProForma Assumptions'!$G$11*P37</f>
        <v>0</v>
      </c>
      <c r="R37" s="786">
        <f>Q37+'ProForma Assumptions'!$G$11*Q37</f>
        <v>0</v>
      </c>
      <c r="S37" s="574"/>
      <c r="T37" s="575"/>
      <c r="U37" s="575"/>
      <c r="V37" s="575"/>
      <c r="W37" s="575"/>
      <c r="X37" s="575"/>
      <c r="Y37" s="575"/>
      <c r="Z37" s="575"/>
      <c r="AA37" s="575"/>
      <c r="AB37" s="575"/>
      <c r="AC37" s="575"/>
    </row>
    <row r="38" spans="1:34" s="576" customFormat="1" ht="20.25" customHeight="1" thickTop="1" thickBot="1">
      <c r="B38" s="573"/>
      <c r="C38" s="718" t="s">
        <v>562</v>
      </c>
      <c r="D38" s="638"/>
      <c r="E38" s="638"/>
      <c r="F38" s="638"/>
      <c r="G38" s="638"/>
      <c r="H38" s="638"/>
      <c r="I38" s="638"/>
      <c r="J38" s="638"/>
      <c r="K38" s="638"/>
      <c r="L38" s="638"/>
      <c r="M38" s="638"/>
      <c r="N38" s="638"/>
      <c r="O38" s="638"/>
      <c r="P38" s="638"/>
      <c r="Q38" s="638"/>
      <c r="R38" s="638"/>
      <c r="S38" s="574"/>
      <c r="T38" s="575"/>
      <c r="U38" s="575"/>
      <c r="V38" s="575"/>
      <c r="W38" s="575"/>
      <c r="X38" s="575"/>
      <c r="Y38" s="575"/>
      <c r="Z38" s="575"/>
      <c r="AA38" s="575"/>
      <c r="AB38" s="575"/>
      <c r="AC38" s="575"/>
    </row>
    <row r="39" spans="1:34" s="576" customFormat="1" ht="20.25" customHeight="1" thickTop="1" thickBot="1">
      <c r="B39" s="573"/>
      <c r="C39" s="741" t="s">
        <v>639</v>
      </c>
      <c r="D39" s="726">
        <f>+'ProForma Assumptions'!G12</f>
        <v>0</v>
      </c>
      <c r="E39" s="801">
        <f>D39+'ProForma Assumptions'!$G$11*D39</f>
        <v>0</v>
      </c>
      <c r="F39" s="726">
        <f>E39+'ProForma Assumptions'!$G$11*E39</f>
        <v>0</v>
      </c>
      <c r="G39" s="726">
        <f>F39+'ProForma Assumptions'!$G$11*F39</f>
        <v>0</v>
      </c>
      <c r="H39" s="726">
        <f>G39+'ProForma Assumptions'!$G$11*G39</f>
        <v>0</v>
      </c>
      <c r="I39" s="726">
        <f>H39+'ProForma Assumptions'!$G$11*H39</f>
        <v>0</v>
      </c>
      <c r="J39" s="726">
        <f>I39+'ProForma Assumptions'!$G$11*I39</f>
        <v>0</v>
      </c>
      <c r="K39" s="726">
        <f>J39+'ProForma Assumptions'!$G$11*J39</f>
        <v>0</v>
      </c>
      <c r="L39" s="726">
        <f>K39+'ProForma Assumptions'!$G$11*K39</f>
        <v>0</v>
      </c>
      <c r="M39" s="726">
        <f>L39+'ProForma Assumptions'!$G$11*L39</f>
        <v>0</v>
      </c>
      <c r="N39" s="726">
        <f>M39+'ProForma Assumptions'!$G$11*M39</f>
        <v>0</v>
      </c>
      <c r="O39" s="726">
        <f>N39+'ProForma Assumptions'!$G$11*N39</f>
        <v>0</v>
      </c>
      <c r="P39" s="726">
        <f>O39+'ProForma Assumptions'!$G$11*O39</f>
        <v>0</v>
      </c>
      <c r="Q39" s="726">
        <f>P39+'ProForma Assumptions'!$G$11*P39</f>
        <v>0</v>
      </c>
      <c r="R39" s="726">
        <f>Q39+'ProForma Assumptions'!$G$11*Q39</f>
        <v>0</v>
      </c>
      <c r="S39" s="574"/>
      <c r="T39" s="575"/>
      <c r="U39" s="575"/>
      <c r="V39" s="575"/>
      <c r="W39" s="575"/>
      <c r="X39" s="575"/>
      <c r="Y39" s="575"/>
      <c r="Z39" s="575"/>
      <c r="AA39" s="575"/>
      <c r="AB39" s="575"/>
      <c r="AC39" s="575"/>
    </row>
    <row r="40" spans="1:34" s="576" customFormat="1" ht="20.25" customHeight="1" thickTop="1" thickBot="1">
      <c r="B40" s="573"/>
      <c r="C40" s="743" t="s">
        <v>841</v>
      </c>
      <c r="D40" s="638"/>
      <c r="E40" s="638"/>
      <c r="F40" s="638"/>
      <c r="G40" s="638"/>
      <c r="H40" s="638"/>
      <c r="I40" s="638"/>
      <c r="J40" s="638"/>
      <c r="K40" s="638"/>
      <c r="L40" s="638"/>
      <c r="M40" s="638"/>
      <c r="N40" s="638"/>
      <c r="O40" s="638"/>
      <c r="P40" s="638"/>
      <c r="Q40" s="638"/>
      <c r="R40" s="638"/>
      <c r="S40" s="574"/>
      <c r="T40" s="575"/>
      <c r="U40" s="575"/>
      <c r="V40" s="575"/>
      <c r="W40" s="575"/>
      <c r="X40" s="575"/>
      <c r="Y40" s="575"/>
      <c r="Z40" s="575"/>
      <c r="AA40" s="575"/>
      <c r="AB40" s="575"/>
      <c r="AC40" s="575"/>
    </row>
    <row r="41" spans="1:34" s="576" customFormat="1" ht="20.25" customHeight="1" thickTop="1" thickBot="1">
      <c r="B41" s="573"/>
      <c r="C41" s="743" t="s">
        <v>841</v>
      </c>
      <c r="D41" s="638"/>
      <c r="E41" s="638"/>
      <c r="F41" s="638"/>
      <c r="G41" s="638"/>
      <c r="H41" s="638"/>
      <c r="I41" s="638"/>
      <c r="J41" s="638"/>
      <c r="K41" s="638"/>
      <c r="L41" s="638"/>
      <c r="M41" s="638"/>
      <c r="N41" s="638"/>
      <c r="O41" s="638"/>
      <c r="P41" s="638"/>
      <c r="Q41" s="638"/>
      <c r="R41" s="638"/>
      <c r="S41" s="574"/>
      <c r="T41" s="575"/>
      <c r="U41" s="575"/>
      <c r="V41" s="575"/>
      <c r="W41" s="575"/>
      <c r="X41" s="575"/>
      <c r="Y41" s="575"/>
      <c r="Z41" s="575"/>
      <c r="AA41" s="575"/>
      <c r="AB41" s="575"/>
      <c r="AC41" s="575"/>
    </row>
    <row r="42" spans="1:34" ht="20.25" customHeight="1" thickTop="1">
      <c r="B42" s="567"/>
      <c r="C42" s="742" t="s">
        <v>777</v>
      </c>
      <c r="D42" s="721">
        <f>SUM(D29:D41)</f>
        <v>0</v>
      </c>
      <c r="E42" s="721">
        <f t="shared" ref="E42:R42" si="7">SUM(E29:E41)</f>
        <v>0</v>
      </c>
      <c r="F42" s="721">
        <f t="shared" si="7"/>
        <v>0</v>
      </c>
      <c r="G42" s="721">
        <f t="shared" si="7"/>
        <v>0</v>
      </c>
      <c r="H42" s="721">
        <f t="shared" si="7"/>
        <v>0</v>
      </c>
      <c r="I42" s="721">
        <f t="shared" si="7"/>
        <v>0</v>
      </c>
      <c r="J42" s="721">
        <f t="shared" si="7"/>
        <v>0</v>
      </c>
      <c r="K42" s="721">
        <f t="shared" si="7"/>
        <v>0</v>
      </c>
      <c r="L42" s="721">
        <f t="shared" si="7"/>
        <v>0</v>
      </c>
      <c r="M42" s="721">
        <f t="shared" si="7"/>
        <v>0</v>
      </c>
      <c r="N42" s="721">
        <f t="shared" si="7"/>
        <v>0</v>
      </c>
      <c r="O42" s="721">
        <f t="shared" si="7"/>
        <v>0</v>
      </c>
      <c r="P42" s="721">
        <f t="shared" si="7"/>
        <v>0</v>
      </c>
      <c r="Q42" s="721">
        <f t="shared" si="7"/>
        <v>0</v>
      </c>
      <c r="R42" s="721">
        <f t="shared" si="7"/>
        <v>0</v>
      </c>
      <c r="S42" s="574"/>
      <c r="T42" s="575"/>
      <c r="U42" s="575"/>
      <c r="V42" s="572"/>
      <c r="W42" s="572"/>
      <c r="X42" s="572"/>
      <c r="Y42" s="572"/>
      <c r="Z42" s="572"/>
      <c r="AA42" s="572"/>
      <c r="AB42" s="572"/>
    </row>
    <row r="43" spans="1:34" ht="20.25" customHeight="1">
      <c r="B43" s="567"/>
      <c r="C43" s="722" t="s">
        <v>565</v>
      </c>
      <c r="D43" s="721">
        <f>+D26-D42</f>
        <v>0</v>
      </c>
      <c r="E43" s="721">
        <f t="shared" ref="E43:R43" si="8">+E26-E42</f>
        <v>0</v>
      </c>
      <c r="F43" s="721">
        <f t="shared" si="8"/>
        <v>0</v>
      </c>
      <c r="G43" s="721">
        <f t="shared" si="8"/>
        <v>0</v>
      </c>
      <c r="H43" s="721">
        <f t="shared" si="8"/>
        <v>0</v>
      </c>
      <c r="I43" s="721">
        <f t="shared" si="8"/>
        <v>0</v>
      </c>
      <c r="J43" s="721">
        <f t="shared" si="8"/>
        <v>0</v>
      </c>
      <c r="K43" s="721">
        <f t="shared" si="8"/>
        <v>0</v>
      </c>
      <c r="L43" s="721">
        <f t="shared" si="8"/>
        <v>0</v>
      </c>
      <c r="M43" s="721">
        <f t="shared" si="8"/>
        <v>0</v>
      </c>
      <c r="N43" s="721">
        <f t="shared" si="8"/>
        <v>0</v>
      </c>
      <c r="O43" s="721">
        <f t="shared" si="8"/>
        <v>0</v>
      </c>
      <c r="P43" s="721">
        <f t="shared" si="8"/>
        <v>0</v>
      </c>
      <c r="Q43" s="721">
        <f t="shared" si="8"/>
        <v>0</v>
      </c>
      <c r="R43" s="721">
        <f t="shared" si="8"/>
        <v>0</v>
      </c>
      <c r="S43" s="574"/>
      <c r="T43" s="575"/>
      <c r="U43" s="575"/>
      <c r="V43" s="572"/>
      <c r="W43" s="572"/>
      <c r="X43" s="572"/>
      <c r="Y43" s="572"/>
      <c r="Z43" s="572"/>
      <c r="AA43" s="572"/>
      <c r="AB43" s="572"/>
    </row>
    <row r="44" spans="1:34" ht="20.25" customHeight="1" thickBot="1">
      <c r="B44" s="567"/>
      <c r="C44" s="723" t="s">
        <v>795</v>
      </c>
      <c r="D44" s="724"/>
      <c r="E44" s="724"/>
      <c r="F44" s="724"/>
      <c r="G44" s="724"/>
      <c r="H44" s="724"/>
      <c r="I44" s="724"/>
      <c r="J44" s="724"/>
      <c r="K44" s="724"/>
      <c r="L44" s="724"/>
      <c r="M44" s="724"/>
      <c r="N44" s="724"/>
      <c r="O44" s="724"/>
      <c r="P44" s="724"/>
      <c r="Q44" s="724"/>
      <c r="R44" s="724"/>
      <c r="S44" s="574"/>
      <c r="T44" s="575"/>
      <c r="U44" s="575"/>
      <c r="V44" s="572"/>
      <c r="W44" s="572"/>
      <c r="X44" s="572"/>
      <c r="Y44" s="572"/>
      <c r="Z44" s="572"/>
      <c r="AA44" s="572"/>
      <c r="AB44" s="572"/>
      <c r="AC44" s="572"/>
      <c r="AD44" s="572"/>
      <c r="AE44" s="572"/>
      <c r="AF44" s="572"/>
      <c r="AG44" s="572"/>
      <c r="AH44" s="572"/>
    </row>
    <row r="45" spans="1:34" ht="20.25" customHeight="1" thickTop="1" thickBot="1">
      <c r="B45" s="567"/>
      <c r="C45" s="713" t="s">
        <v>844</v>
      </c>
      <c r="D45" s="638">
        <v>0</v>
      </c>
      <c r="E45" s="638">
        <v>0</v>
      </c>
      <c r="F45" s="638">
        <v>0</v>
      </c>
      <c r="G45" s="638">
        <v>0</v>
      </c>
      <c r="H45" s="638">
        <v>0</v>
      </c>
      <c r="I45" s="638">
        <v>0</v>
      </c>
      <c r="J45" s="638">
        <v>0</v>
      </c>
      <c r="K45" s="638">
        <v>0</v>
      </c>
      <c r="L45" s="638">
        <v>0</v>
      </c>
      <c r="M45" s="638">
        <v>0</v>
      </c>
      <c r="N45" s="638">
        <v>0</v>
      </c>
      <c r="O45" s="638">
        <v>0</v>
      </c>
      <c r="P45" s="638">
        <v>0</v>
      </c>
      <c r="Q45" s="638">
        <v>0</v>
      </c>
      <c r="R45" s="638">
        <v>0</v>
      </c>
      <c r="S45" s="574"/>
      <c r="T45" s="575"/>
      <c r="U45" s="575"/>
      <c r="V45" s="572"/>
      <c r="W45" s="572"/>
      <c r="X45" s="572"/>
      <c r="Y45" s="572"/>
      <c r="Z45" s="572"/>
      <c r="AA45" s="572"/>
      <c r="AB45" s="572"/>
      <c r="AC45" s="572"/>
      <c r="AD45" s="572"/>
      <c r="AE45" s="572"/>
      <c r="AF45" s="572"/>
      <c r="AG45" s="572"/>
      <c r="AH45" s="572"/>
    </row>
    <row r="46" spans="1:34" ht="20.25" customHeight="1" thickTop="1" thickBot="1">
      <c r="B46" s="567"/>
      <c r="C46" s="713" t="s">
        <v>845</v>
      </c>
      <c r="D46" s="638"/>
      <c r="E46" s="638">
        <v>0</v>
      </c>
      <c r="F46" s="638">
        <v>0</v>
      </c>
      <c r="G46" s="638">
        <v>0</v>
      </c>
      <c r="H46" s="638">
        <v>0</v>
      </c>
      <c r="I46" s="638">
        <v>0</v>
      </c>
      <c r="J46" s="638">
        <v>0</v>
      </c>
      <c r="K46" s="638">
        <v>0</v>
      </c>
      <c r="L46" s="638">
        <v>0</v>
      </c>
      <c r="M46" s="638">
        <v>0</v>
      </c>
      <c r="N46" s="638">
        <v>0</v>
      </c>
      <c r="O46" s="638">
        <v>0</v>
      </c>
      <c r="P46" s="638">
        <v>0</v>
      </c>
      <c r="Q46" s="638">
        <v>0</v>
      </c>
      <c r="R46" s="638">
        <v>0</v>
      </c>
      <c r="S46" s="574"/>
      <c r="T46" s="575"/>
      <c r="U46" s="575"/>
      <c r="V46" s="572"/>
      <c r="W46" s="572"/>
      <c r="X46" s="572"/>
      <c r="Y46" s="572"/>
      <c r="Z46" s="572"/>
      <c r="AA46" s="572"/>
      <c r="AB46" s="572"/>
      <c r="AC46" s="572"/>
      <c r="AD46" s="572"/>
      <c r="AE46" s="572"/>
      <c r="AF46" s="572"/>
      <c r="AG46" s="572"/>
      <c r="AH46" s="572"/>
    </row>
    <row r="47" spans="1:34" ht="20.25" customHeight="1" thickTop="1" thickBot="1">
      <c r="B47" s="567"/>
      <c r="C47" s="713" t="s">
        <v>846</v>
      </c>
      <c r="D47" s="638">
        <v>0</v>
      </c>
      <c r="E47" s="638">
        <v>0</v>
      </c>
      <c r="F47" s="638">
        <v>0</v>
      </c>
      <c r="G47" s="638">
        <v>0</v>
      </c>
      <c r="H47" s="638">
        <v>0</v>
      </c>
      <c r="I47" s="638">
        <v>0</v>
      </c>
      <c r="J47" s="638">
        <v>0</v>
      </c>
      <c r="K47" s="638">
        <v>0</v>
      </c>
      <c r="L47" s="638">
        <v>0</v>
      </c>
      <c r="M47" s="638">
        <v>0</v>
      </c>
      <c r="N47" s="638">
        <v>0</v>
      </c>
      <c r="O47" s="638">
        <v>0</v>
      </c>
      <c r="P47" s="638">
        <v>0</v>
      </c>
      <c r="Q47" s="638">
        <v>0</v>
      </c>
      <c r="R47" s="638">
        <v>0</v>
      </c>
      <c r="S47" s="574"/>
      <c r="T47" s="575"/>
      <c r="U47" s="575"/>
      <c r="V47" s="572"/>
      <c r="W47" s="572"/>
      <c r="X47" s="572"/>
      <c r="Y47" s="572"/>
      <c r="Z47" s="572"/>
      <c r="AA47" s="572"/>
      <c r="AB47" s="572"/>
      <c r="AC47" s="572"/>
      <c r="AD47" s="572"/>
      <c r="AE47" s="572"/>
      <c r="AF47" s="572"/>
      <c r="AG47" s="572"/>
      <c r="AH47" s="572"/>
    </row>
    <row r="48" spans="1:34" s="639" customFormat="1" ht="20.25" customHeight="1" thickTop="1" thickBot="1">
      <c r="A48" s="572"/>
      <c r="B48" s="635"/>
      <c r="C48" s="717" t="s">
        <v>566</v>
      </c>
      <c r="D48" s="719">
        <f>SUM(D45:D47)</f>
        <v>0</v>
      </c>
      <c r="E48" s="719">
        <f t="shared" ref="E48:R48" si="9">SUM(E45:E47)</f>
        <v>0</v>
      </c>
      <c r="F48" s="719">
        <f t="shared" si="9"/>
        <v>0</v>
      </c>
      <c r="G48" s="719">
        <f t="shared" si="9"/>
        <v>0</v>
      </c>
      <c r="H48" s="719">
        <f t="shared" si="9"/>
        <v>0</v>
      </c>
      <c r="I48" s="719">
        <f t="shared" si="9"/>
        <v>0</v>
      </c>
      <c r="J48" s="719">
        <f t="shared" si="9"/>
        <v>0</v>
      </c>
      <c r="K48" s="719">
        <f t="shared" si="9"/>
        <v>0</v>
      </c>
      <c r="L48" s="719">
        <f t="shared" si="9"/>
        <v>0</v>
      </c>
      <c r="M48" s="719">
        <f t="shared" si="9"/>
        <v>0</v>
      </c>
      <c r="N48" s="719">
        <f t="shared" si="9"/>
        <v>0</v>
      </c>
      <c r="O48" s="719">
        <f t="shared" si="9"/>
        <v>0</v>
      </c>
      <c r="P48" s="719">
        <f t="shared" si="9"/>
        <v>0</v>
      </c>
      <c r="Q48" s="719">
        <f t="shared" si="9"/>
        <v>0</v>
      </c>
      <c r="R48" s="719">
        <f t="shared" si="9"/>
        <v>0</v>
      </c>
      <c r="S48" s="574"/>
      <c r="T48" s="575"/>
      <c r="U48" s="575"/>
      <c r="V48" s="572"/>
      <c r="W48" s="572"/>
      <c r="X48" s="572"/>
      <c r="Y48" s="572"/>
      <c r="Z48" s="572"/>
      <c r="AA48" s="572"/>
      <c r="AB48" s="572"/>
    </row>
    <row r="49" spans="2:34" ht="20.25" customHeight="1" thickTop="1" thickBot="1">
      <c r="B49" s="567"/>
      <c r="C49" s="718" t="s">
        <v>794</v>
      </c>
      <c r="D49" s="716">
        <f>IFERROR(+D43/D48,0)</f>
        <v>0</v>
      </c>
      <c r="E49" s="716">
        <f t="shared" ref="E49:R49" si="10">IFERROR(+E43/E48,0)</f>
        <v>0</v>
      </c>
      <c r="F49" s="716">
        <f t="shared" si="10"/>
        <v>0</v>
      </c>
      <c r="G49" s="716">
        <f t="shared" si="10"/>
        <v>0</v>
      </c>
      <c r="H49" s="716">
        <f t="shared" si="10"/>
        <v>0</v>
      </c>
      <c r="I49" s="716">
        <f t="shared" si="10"/>
        <v>0</v>
      </c>
      <c r="J49" s="716">
        <f t="shared" si="10"/>
        <v>0</v>
      </c>
      <c r="K49" s="716">
        <f t="shared" si="10"/>
        <v>0</v>
      </c>
      <c r="L49" s="716">
        <f t="shared" si="10"/>
        <v>0</v>
      </c>
      <c r="M49" s="716">
        <f t="shared" si="10"/>
        <v>0</v>
      </c>
      <c r="N49" s="716">
        <f t="shared" si="10"/>
        <v>0</v>
      </c>
      <c r="O49" s="716">
        <f t="shared" si="10"/>
        <v>0</v>
      </c>
      <c r="P49" s="716">
        <f t="shared" si="10"/>
        <v>0</v>
      </c>
      <c r="Q49" s="716">
        <f t="shared" si="10"/>
        <v>0</v>
      </c>
      <c r="R49" s="716">
        <f t="shared" si="10"/>
        <v>0</v>
      </c>
      <c r="S49" s="574"/>
      <c r="T49" s="575"/>
      <c r="U49" s="575"/>
      <c r="V49" s="572"/>
      <c r="W49" s="572"/>
      <c r="X49" s="572"/>
      <c r="Y49" s="572"/>
      <c r="Z49" s="572"/>
      <c r="AA49" s="572"/>
      <c r="AB49" s="572"/>
      <c r="AC49" s="572"/>
      <c r="AD49" s="572"/>
      <c r="AE49" s="572"/>
      <c r="AF49" s="572"/>
      <c r="AG49" s="572"/>
      <c r="AH49" s="572"/>
    </row>
    <row r="50" spans="2:34" ht="20.25" customHeight="1" thickTop="1" thickBot="1">
      <c r="B50" s="567"/>
      <c r="C50" s="713" t="s">
        <v>847</v>
      </c>
      <c r="D50" s="638"/>
      <c r="E50" s="638"/>
      <c r="F50" s="638"/>
      <c r="G50" s="638"/>
      <c r="H50" s="638"/>
      <c r="I50" s="638"/>
      <c r="J50" s="638"/>
      <c r="K50" s="638"/>
      <c r="L50" s="638"/>
      <c r="M50" s="638"/>
      <c r="N50" s="638"/>
      <c r="O50" s="638"/>
      <c r="P50" s="638"/>
      <c r="Q50" s="638"/>
      <c r="R50" s="638"/>
      <c r="S50" s="574"/>
      <c r="T50" s="575"/>
      <c r="U50" s="575"/>
      <c r="V50" s="572"/>
      <c r="W50" s="572"/>
      <c r="X50" s="572"/>
      <c r="Y50" s="572"/>
      <c r="Z50" s="572"/>
      <c r="AA50" s="572"/>
      <c r="AB50" s="572"/>
      <c r="AC50" s="572"/>
      <c r="AD50" s="572"/>
      <c r="AE50" s="572"/>
      <c r="AF50" s="572"/>
      <c r="AG50" s="572"/>
      <c r="AH50" s="572"/>
    </row>
    <row r="51" spans="2:34" ht="20.25" customHeight="1" thickTop="1" thickBot="1">
      <c r="B51" s="567"/>
      <c r="C51" s="713" t="s">
        <v>848</v>
      </c>
      <c r="D51" s="638"/>
      <c r="E51" s="638"/>
      <c r="F51" s="638"/>
      <c r="G51" s="638"/>
      <c r="H51" s="638"/>
      <c r="I51" s="638"/>
      <c r="J51" s="638"/>
      <c r="K51" s="638"/>
      <c r="L51" s="638"/>
      <c r="M51" s="638"/>
      <c r="N51" s="638"/>
      <c r="O51" s="638"/>
      <c r="P51" s="638"/>
      <c r="Q51" s="638"/>
      <c r="R51" s="638"/>
      <c r="S51" s="574"/>
      <c r="T51" s="575"/>
      <c r="U51" s="575"/>
      <c r="V51" s="572"/>
      <c r="W51" s="572"/>
      <c r="X51" s="572"/>
      <c r="Y51" s="572"/>
      <c r="Z51" s="572"/>
      <c r="AA51" s="572"/>
      <c r="AB51" s="572"/>
      <c r="AC51" s="572"/>
      <c r="AD51" s="572"/>
      <c r="AE51" s="572"/>
      <c r="AF51" s="572"/>
      <c r="AG51" s="572"/>
      <c r="AH51" s="572"/>
    </row>
    <row r="52" spans="2:34" ht="20.25" customHeight="1" thickTop="1" thickBot="1">
      <c r="B52" s="567"/>
      <c r="C52" s="713" t="s">
        <v>848</v>
      </c>
      <c r="D52" s="638"/>
      <c r="E52" s="638"/>
      <c r="F52" s="638"/>
      <c r="G52" s="638"/>
      <c r="H52" s="638"/>
      <c r="I52" s="638"/>
      <c r="J52" s="638"/>
      <c r="K52" s="638"/>
      <c r="L52" s="638"/>
      <c r="M52" s="638"/>
      <c r="N52" s="638"/>
      <c r="O52" s="638"/>
      <c r="P52" s="638"/>
      <c r="Q52" s="638"/>
      <c r="R52" s="638"/>
      <c r="S52" s="574"/>
      <c r="T52" s="575"/>
      <c r="U52" s="575"/>
      <c r="V52" s="572"/>
      <c r="W52" s="572"/>
      <c r="X52" s="572"/>
      <c r="Y52" s="572"/>
      <c r="Z52" s="572"/>
      <c r="AA52" s="572"/>
      <c r="AB52" s="572"/>
      <c r="AC52" s="572"/>
      <c r="AD52" s="572"/>
      <c r="AE52" s="572"/>
      <c r="AF52" s="572"/>
      <c r="AG52" s="572"/>
      <c r="AH52" s="572"/>
    </row>
    <row r="53" spans="2:34" ht="20.25" customHeight="1" thickTop="1" thickBot="1">
      <c r="B53" s="567"/>
      <c r="C53" s="714" t="s">
        <v>778</v>
      </c>
      <c r="D53" s="715">
        <f>+D43-D48-D50-D51-D52</f>
        <v>0</v>
      </c>
      <c r="E53" s="715">
        <f t="shared" ref="E53:R53" si="11">+E43-E48-E50-E51-E52</f>
        <v>0</v>
      </c>
      <c r="F53" s="715">
        <f t="shared" si="11"/>
        <v>0</v>
      </c>
      <c r="G53" s="715">
        <f t="shared" si="11"/>
        <v>0</v>
      </c>
      <c r="H53" s="715">
        <f t="shared" si="11"/>
        <v>0</v>
      </c>
      <c r="I53" s="715">
        <f t="shared" si="11"/>
        <v>0</v>
      </c>
      <c r="J53" s="715">
        <f t="shared" si="11"/>
        <v>0</v>
      </c>
      <c r="K53" s="715">
        <f t="shared" si="11"/>
        <v>0</v>
      </c>
      <c r="L53" s="715">
        <f t="shared" si="11"/>
        <v>0</v>
      </c>
      <c r="M53" s="715">
        <f t="shared" si="11"/>
        <v>0</v>
      </c>
      <c r="N53" s="715">
        <f t="shared" si="11"/>
        <v>0</v>
      </c>
      <c r="O53" s="715">
        <f t="shared" si="11"/>
        <v>0</v>
      </c>
      <c r="P53" s="715">
        <f t="shared" si="11"/>
        <v>0</v>
      </c>
      <c r="Q53" s="715">
        <f t="shared" si="11"/>
        <v>0</v>
      </c>
      <c r="R53" s="715">
        <f t="shared" si="11"/>
        <v>0</v>
      </c>
      <c r="S53" s="574"/>
      <c r="T53" s="575"/>
      <c r="U53" s="575"/>
      <c r="V53" s="572"/>
      <c r="W53" s="572"/>
      <c r="X53" s="572"/>
      <c r="Y53" s="572"/>
      <c r="Z53" s="572"/>
      <c r="AA53" s="572"/>
      <c r="AB53" s="572"/>
    </row>
    <row r="54" spans="2:34" ht="20.25" customHeight="1" thickTop="1" thickBot="1">
      <c r="B54" s="567"/>
      <c r="C54" s="713" t="s">
        <v>849</v>
      </c>
      <c r="D54" s="638"/>
      <c r="E54" s="638"/>
      <c r="F54" s="638"/>
      <c r="G54" s="638"/>
      <c r="H54" s="638"/>
      <c r="I54" s="638"/>
      <c r="J54" s="638"/>
      <c r="K54" s="638"/>
      <c r="L54" s="638"/>
      <c r="M54" s="638"/>
      <c r="N54" s="638"/>
      <c r="O54" s="638"/>
      <c r="P54" s="638"/>
      <c r="Q54" s="638"/>
      <c r="R54" s="638"/>
      <c r="S54" s="574"/>
      <c r="T54" s="575"/>
      <c r="U54" s="575"/>
      <c r="V54" s="572"/>
      <c r="W54" s="572"/>
      <c r="X54" s="572"/>
      <c r="Y54" s="572"/>
      <c r="Z54" s="572"/>
      <c r="AA54" s="572"/>
      <c r="AB54" s="572"/>
    </row>
    <row r="55" spans="2:34" ht="20.25" customHeight="1" thickTop="1" thickBot="1">
      <c r="B55" s="567"/>
      <c r="C55" s="713" t="s">
        <v>850</v>
      </c>
      <c r="D55" s="638"/>
      <c r="E55" s="638"/>
      <c r="F55" s="638"/>
      <c r="G55" s="638"/>
      <c r="H55" s="638"/>
      <c r="I55" s="638"/>
      <c r="J55" s="638"/>
      <c r="K55" s="638"/>
      <c r="L55" s="638"/>
      <c r="M55" s="638"/>
      <c r="N55" s="638"/>
      <c r="O55" s="638"/>
      <c r="P55" s="638"/>
      <c r="Q55" s="638"/>
      <c r="R55" s="638"/>
      <c r="S55" s="574"/>
      <c r="T55" s="575"/>
      <c r="U55" s="575"/>
      <c r="V55" s="572"/>
      <c r="W55" s="572"/>
      <c r="X55" s="572"/>
      <c r="Y55" s="572"/>
      <c r="Z55" s="572"/>
      <c r="AA55" s="572"/>
      <c r="AB55" s="572"/>
    </row>
    <row r="56" spans="2:34" ht="20.25" customHeight="1" thickTop="1" thickBot="1">
      <c r="B56" s="567"/>
      <c r="C56" s="713" t="s">
        <v>851</v>
      </c>
      <c r="D56" s="638"/>
      <c r="E56" s="638"/>
      <c r="F56" s="638"/>
      <c r="G56" s="638"/>
      <c r="H56" s="638"/>
      <c r="I56" s="638"/>
      <c r="J56" s="638"/>
      <c r="K56" s="638"/>
      <c r="L56" s="638"/>
      <c r="M56" s="638"/>
      <c r="N56" s="638"/>
      <c r="O56" s="638"/>
      <c r="P56" s="638"/>
      <c r="Q56" s="638"/>
      <c r="R56" s="638"/>
      <c r="S56" s="574"/>
      <c r="T56" s="575"/>
      <c r="U56" s="575"/>
      <c r="V56" s="572"/>
      <c r="W56" s="572"/>
      <c r="X56" s="572"/>
      <c r="Y56" s="572"/>
      <c r="Z56" s="572"/>
      <c r="AA56" s="572"/>
      <c r="AB56" s="572"/>
    </row>
    <row r="57" spans="2:34" ht="20.25" customHeight="1" thickTop="1" thickBot="1">
      <c r="B57" s="567"/>
      <c r="C57" s="713" t="s">
        <v>849</v>
      </c>
      <c r="D57" s="638"/>
      <c r="E57" s="638"/>
      <c r="F57" s="638"/>
      <c r="G57" s="638"/>
      <c r="H57" s="638"/>
      <c r="I57" s="638"/>
      <c r="J57" s="638"/>
      <c r="K57" s="638"/>
      <c r="L57" s="638"/>
      <c r="M57" s="638"/>
      <c r="N57" s="638"/>
      <c r="O57" s="638"/>
      <c r="P57" s="638"/>
      <c r="Q57" s="638"/>
      <c r="R57" s="638"/>
      <c r="S57" s="574"/>
      <c r="T57" s="575"/>
      <c r="U57" s="575"/>
      <c r="V57" s="572"/>
      <c r="W57" s="572"/>
      <c r="X57" s="572"/>
      <c r="Y57" s="572"/>
      <c r="Z57" s="572"/>
      <c r="AA57" s="572"/>
      <c r="AB57" s="572"/>
    </row>
    <row r="58" spans="2:34" ht="20.25" customHeight="1" thickTop="1" thickBot="1">
      <c r="B58" s="567"/>
      <c r="C58" s="713" t="s">
        <v>849</v>
      </c>
      <c r="D58" s="638"/>
      <c r="E58" s="638"/>
      <c r="F58" s="638"/>
      <c r="G58" s="638"/>
      <c r="H58" s="638"/>
      <c r="I58" s="638"/>
      <c r="J58" s="638"/>
      <c r="K58" s="638"/>
      <c r="L58" s="638"/>
      <c r="M58" s="638"/>
      <c r="N58" s="638"/>
      <c r="O58" s="638"/>
      <c r="P58" s="638"/>
      <c r="Q58" s="638"/>
      <c r="R58" s="638"/>
      <c r="S58" s="574"/>
      <c r="T58" s="575"/>
      <c r="U58" s="575"/>
      <c r="V58" s="572"/>
      <c r="W58" s="572"/>
      <c r="X58" s="572"/>
      <c r="Y58" s="572"/>
      <c r="Z58" s="572"/>
      <c r="AA58" s="572"/>
      <c r="AB58" s="572"/>
    </row>
    <row r="59" spans="2:34" ht="20.25" customHeight="1" thickTop="1">
      <c r="B59" s="567"/>
      <c r="C59" s="714" t="s">
        <v>910</v>
      </c>
      <c r="D59" s="715">
        <f>+D53-D54-D55-D56-D57-D58</f>
        <v>0</v>
      </c>
      <c r="E59" s="715">
        <f t="shared" ref="E59:R59" si="12">+E53-E54-E55-E56-E57-E58</f>
        <v>0</v>
      </c>
      <c r="F59" s="715">
        <f t="shared" si="12"/>
        <v>0</v>
      </c>
      <c r="G59" s="715">
        <f t="shared" si="12"/>
        <v>0</v>
      </c>
      <c r="H59" s="715">
        <f t="shared" si="12"/>
        <v>0</v>
      </c>
      <c r="I59" s="715">
        <f t="shared" si="12"/>
        <v>0</v>
      </c>
      <c r="J59" s="715">
        <f t="shared" si="12"/>
        <v>0</v>
      </c>
      <c r="K59" s="715">
        <f t="shared" si="12"/>
        <v>0</v>
      </c>
      <c r="L59" s="715">
        <f t="shared" si="12"/>
        <v>0</v>
      </c>
      <c r="M59" s="715">
        <f t="shared" si="12"/>
        <v>0</v>
      </c>
      <c r="N59" s="715">
        <f t="shared" si="12"/>
        <v>0</v>
      </c>
      <c r="O59" s="715">
        <f t="shared" si="12"/>
        <v>0</v>
      </c>
      <c r="P59" s="715">
        <f t="shared" si="12"/>
        <v>0</v>
      </c>
      <c r="Q59" s="715">
        <f t="shared" si="12"/>
        <v>0</v>
      </c>
      <c r="R59" s="715">
        <f t="shared" si="12"/>
        <v>0</v>
      </c>
      <c r="S59" s="574"/>
      <c r="T59" s="575"/>
      <c r="U59" s="575"/>
      <c r="V59" s="572"/>
      <c r="W59" s="572"/>
      <c r="X59" s="572"/>
      <c r="Y59" s="572"/>
      <c r="Z59" s="572"/>
      <c r="AA59" s="572"/>
      <c r="AB59" s="572"/>
    </row>
    <row r="60" spans="2:34" ht="20.25" customHeight="1" thickBot="1">
      <c r="B60" s="578"/>
      <c r="C60" s="809"/>
      <c r="D60" s="810"/>
      <c r="E60" s="810"/>
      <c r="F60" s="810"/>
      <c r="G60" s="810"/>
      <c r="H60" s="810"/>
      <c r="I60" s="810"/>
      <c r="J60" s="810"/>
      <c r="K60" s="810"/>
      <c r="L60" s="810"/>
      <c r="M60" s="810"/>
      <c r="N60" s="810"/>
      <c r="O60" s="810"/>
      <c r="P60" s="810"/>
      <c r="Q60" s="810"/>
      <c r="R60" s="810"/>
      <c r="S60" s="645"/>
      <c r="T60" s="575"/>
      <c r="U60" s="575"/>
      <c r="V60" s="572"/>
      <c r="W60" s="572"/>
      <c r="X60" s="572"/>
      <c r="Y60" s="572"/>
      <c r="Z60" s="572"/>
      <c r="AA60" s="572"/>
      <c r="AB60" s="572"/>
    </row>
    <row r="61" spans="2:34" ht="20.25" customHeight="1">
      <c r="D61" s="575" t="s">
        <v>91</v>
      </c>
      <c r="E61" s="575"/>
      <c r="F61" s="575"/>
      <c r="G61" s="575"/>
      <c r="H61" s="575"/>
      <c r="I61" s="575"/>
      <c r="J61" s="575"/>
      <c r="K61" s="575"/>
      <c r="L61" s="575"/>
      <c r="M61" s="575"/>
      <c r="N61" s="575"/>
      <c r="O61" s="575"/>
      <c r="P61" s="575"/>
      <c r="Q61" s="575"/>
      <c r="R61" s="575"/>
      <c r="S61" s="646" t="s">
        <v>1164</v>
      </c>
      <c r="T61" s="575"/>
      <c r="U61" s="576"/>
    </row>
    <row r="62" spans="2:34" ht="20.25" customHeight="1">
      <c r="D62" s="575" t="s">
        <v>91</v>
      </c>
      <c r="E62" s="575" t="s">
        <v>91</v>
      </c>
      <c r="F62" s="575" t="s">
        <v>91</v>
      </c>
      <c r="G62" s="575"/>
      <c r="H62" s="575"/>
      <c r="I62" s="575"/>
      <c r="J62" s="575"/>
      <c r="K62" s="575"/>
      <c r="L62" s="575"/>
      <c r="M62" s="575"/>
      <c r="N62" s="575"/>
      <c r="O62" s="575"/>
      <c r="P62" s="575"/>
      <c r="Q62" s="575"/>
      <c r="R62" s="575"/>
      <c r="S62" s="575"/>
      <c r="T62" s="575"/>
      <c r="U62" s="576"/>
    </row>
    <row r="63" spans="2:34" ht="20.25" customHeight="1">
      <c r="D63" s="575" t="s">
        <v>91</v>
      </c>
      <c r="E63" s="575" t="s">
        <v>91</v>
      </c>
      <c r="F63" s="575" t="s">
        <v>91</v>
      </c>
      <c r="G63" s="575"/>
      <c r="H63" s="575"/>
      <c r="I63" s="575"/>
      <c r="J63" s="575"/>
      <c r="K63" s="575"/>
      <c r="L63" s="575"/>
      <c r="M63" s="575"/>
      <c r="N63" s="575"/>
      <c r="O63" s="575"/>
      <c r="P63" s="575"/>
      <c r="Q63" s="575"/>
      <c r="R63" s="575"/>
      <c r="S63" s="575"/>
      <c r="T63" s="575"/>
      <c r="U63" s="576"/>
    </row>
    <row r="64" spans="2:34" ht="20.25" customHeight="1">
      <c r="D64" s="575"/>
      <c r="E64" s="575"/>
      <c r="F64" s="575"/>
      <c r="G64" s="575"/>
      <c r="H64" s="575"/>
      <c r="I64" s="575"/>
      <c r="J64" s="575"/>
      <c r="K64" s="575"/>
      <c r="L64" s="575"/>
      <c r="M64" s="575"/>
      <c r="N64" s="575"/>
      <c r="O64" s="575"/>
      <c r="P64" s="575"/>
      <c r="Q64" s="575"/>
      <c r="R64" s="575"/>
      <c r="S64" s="575"/>
      <c r="T64" s="575"/>
      <c r="U64" s="576"/>
    </row>
    <row r="65" spans="4:21" ht="20.25" customHeight="1">
      <c r="D65" s="575"/>
      <c r="E65" s="575"/>
      <c r="F65" s="575"/>
      <c r="G65" s="575"/>
      <c r="H65" s="575"/>
      <c r="I65" s="575"/>
      <c r="J65" s="575"/>
      <c r="K65" s="575"/>
      <c r="L65" s="575"/>
      <c r="M65" s="575"/>
      <c r="N65" s="575"/>
      <c r="O65" s="575"/>
      <c r="P65" s="575"/>
      <c r="Q65" s="575"/>
      <c r="R65" s="575"/>
      <c r="S65" s="575"/>
      <c r="T65" s="575"/>
      <c r="U65" s="576"/>
    </row>
    <row r="66" spans="4:21" ht="20.25" customHeight="1">
      <c r="D66" s="575"/>
      <c r="E66" s="575"/>
      <c r="F66" s="575"/>
      <c r="G66" s="575"/>
      <c r="H66" s="575"/>
      <c r="I66" s="575"/>
      <c r="J66" s="575"/>
      <c r="K66" s="575"/>
      <c r="L66" s="575"/>
      <c r="M66" s="575"/>
      <c r="N66" s="575"/>
      <c r="O66" s="575"/>
      <c r="P66" s="575"/>
      <c r="Q66" s="575"/>
      <c r="R66" s="575"/>
      <c r="S66" s="575"/>
      <c r="T66" s="575"/>
      <c r="U66" s="576"/>
    </row>
    <row r="67" spans="4:21" ht="20.25" customHeight="1">
      <c r="D67" s="572"/>
      <c r="E67" s="572"/>
      <c r="F67" s="572"/>
      <c r="G67" s="572"/>
      <c r="H67" s="572"/>
      <c r="I67" s="572"/>
      <c r="J67" s="572"/>
      <c r="K67" s="572"/>
      <c r="L67" s="572"/>
      <c r="M67" s="572"/>
      <c r="N67" s="572"/>
      <c r="O67" s="572"/>
      <c r="P67" s="572"/>
      <c r="Q67" s="572"/>
      <c r="R67" s="572"/>
      <c r="S67" s="572"/>
      <c r="T67" s="572"/>
    </row>
    <row r="68" spans="4:21" ht="20.25" customHeight="1">
      <c r="D68" s="572"/>
      <c r="E68" s="572"/>
      <c r="F68" s="572"/>
      <c r="G68" s="572"/>
      <c r="H68" s="572"/>
      <c r="I68" s="572"/>
      <c r="J68" s="572"/>
      <c r="K68" s="572"/>
      <c r="L68" s="572"/>
      <c r="M68" s="572"/>
      <c r="N68" s="572"/>
      <c r="O68" s="572"/>
      <c r="P68" s="572"/>
      <c r="Q68" s="572"/>
      <c r="R68" s="572"/>
      <c r="S68" s="572"/>
      <c r="T68" s="572"/>
    </row>
  </sheetData>
  <sheetProtection password="CE28" sheet="1" objects="1" scenarios="1" selectLockedCells="1"/>
  <protectedRanges>
    <protectedRange sqref="E27:R28 D25:R25" name="Range2"/>
    <protectedRange sqref="E27:R27 D25:R25" name="Range1"/>
  </protectedRanges>
  <mergeCells count="1">
    <mergeCell ref="H2:J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tabSelected="1" zoomScale="80" zoomScaleNormal="80" zoomScaleSheetLayoutView="40" workbookViewId="0">
      <pane xSplit="5" ySplit="2" topLeftCell="F45" activePane="bottomRight" state="frozen"/>
      <selection pane="topRight" activeCell="F1" sqref="F1"/>
      <selection pane="bottomLeft" activeCell="A3" sqref="A3"/>
      <selection pane="bottomRight" activeCell="B174" sqref="B174"/>
    </sheetView>
  </sheetViews>
  <sheetFormatPr defaultColWidth="6.44140625" defaultRowHeight="13.2"/>
  <cols>
    <col min="1" max="1" width="3.109375" style="286" customWidth="1"/>
    <col min="2" max="2" width="26.33203125" style="289" customWidth="1"/>
    <col min="3" max="3" width="25.5546875" style="289" customWidth="1"/>
    <col min="4" max="4" width="2.5546875" style="444" customWidth="1"/>
    <col min="5" max="6" width="15" style="286" customWidth="1"/>
    <col min="7" max="7" width="13.33203125" style="286" customWidth="1"/>
    <col min="8" max="8" width="14.6640625" style="286" customWidth="1"/>
    <col min="9" max="9" width="12.44140625" style="286" customWidth="1"/>
    <col min="10" max="10" width="14.88671875" style="286" customWidth="1"/>
    <col min="11" max="11" width="11.33203125" style="286" customWidth="1"/>
    <col min="12" max="14" width="12.5546875" style="286" customWidth="1"/>
    <col min="15" max="15" width="14.44140625" style="286" customWidth="1"/>
    <col min="16" max="16" width="11.5546875" style="286" customWidth="1"/>
    <col min="17" max="17" width="14.88671875" style="286" customWidth="1"/>
    <col min="18" max="18" width="15" style="286" customWidth="1"/>
    <col min="19" max="19" width="14.44140625" style="286" customWidth="1"/>
    <col min="20" max="20" width="13.109375" style="286" customWidth="1"/>
    <col min="21" max="23" width="17.5546875" style="286" customWidth="1"/>
    <col min="24" max="24" width="15.109375" style="286" customWidth="1"/>
    <col min="25" max="26" width="14" style="286" customWidth="1"/>
    <col min="27" max="27" width="15" style="286" customWidth="1"/>
    <col min="28" max="28" width="14.109375" style="288" hidden="1" customWidth="1"/>
    <col min="29" max="29" width="14.109375" style="286" hidden="1" customWidth="1"/>
    <col min="30" max="30" width="13.88671875" style="287" hidden="1" customWidth="1"/>
    <col min="31" max="32" width="12.44140625" style="286" hidden="1" customWidth="1"/>
    <col min="33" max="33" width="12" style="286" hidden="1" customWidth="1"/>
    <col min="34" max="35" width="11.5546875" style="286" hidden="1" customWidth="1"/>
    <col min="36" max="36" width="10.6640625" style="286" hidden="1" customWidth="1"/>
    <col min="37" max="37" width="12.88671875" style="286" hidden="1" customWidth="1"/>
    <col min="38" max="38" width="10.33203125" style="286" hidden="1" customWidth="1"/>
    <col min="39" max="39" width="12.88671875" style="286" hidden="1" customWidth="1"/>
    <col min="40" max="40" width="16" style="286" customWidth="1"/>
    <col min="41" max="41" width="2.33203125" style="286" customWidth="1"/>
    <col min="42" max="42" width="18.33203125" style="286" customWidth="1"/>
    <col min="43" max="43" width="14.88671875" style="286" customWidth="1"/>
    <col min="44" max="44" width="9.88671875" style="286" customWidth="1"/>
    <col min="45" max="16384" width="6.44140625" style="286"/>
  </cols>
  <sheetData>
    <row r="1" spans="1:41" ht="13.8" thickBot="1">
      <c r="A1" s="473"/>
      <c r="B1" s="474"/>
      <c r="C1" s="474"/>
      <c r="D1" s="475"/>
      <c r="E1" s="476"/>
      <c r="F1" s="476"/>
      <c r="G1" s="476"/>
      <c r="H1" s="476"/>
      <c r="I1" s="476"/>
      <c r="J1" s="476"/>
      <c r="K1" s="476"/>
      <c r="L1" s="476"/>
      <c r="M1" s="476"/>
      <c r="N1" s="476"/>
      <c r="O1" s="476"/>
      <c r="P1" s="476"/>
      <c r="Q1" s="476"/>
      <c r="R1" s="476"/>
      <c r="S1" s="476"/>
      <c r="T1" s="476"/>
      <c r="U1" s="476"/>
      <c r="V1" s="476"/>
      <c r="W1" s="476"/>
      <c r="X1" s="476"/>
      <c r="Y1" s="476"/>
      <c r="Z1" s="476"/>
      <c r="AA1" s="476"/>
      <c r="AB1" s="477"/>
      <c r="AC1" s="476"/>
      <c r="AD1" s="476"/>
      <c r="AE1" s="476"/>
      <c r="AF1" s="476"/>
      <c r="AG1" s="476"/>
      <c r="AH1" s="476"/>
      <c r="AI1" s="476"/>
      <c r="AJ1" s="476"/>
      <c r="AK1" s="476"/>
      <c r="AL1" s="476"/>
      <c r="AM1" s="476"/>
      <c r="AN1" s="478"/>
    </row>
    <row r="2" spans="1:41" ht="114.75" customHeight="1" thickTop="1" thickBot="1">
      <c r="A2" s="479"/>
      <c r="B2" s="1151" t="s">
        <v>971</v>
      </c>
      <c r="C2" s="1152"/>
      <c r="D2" s="1152"/>
      <c r="E2" s="1153"/>
      <c r="F2" s="287"/>
      <c r="G2" s="287"/>
      <c r="H2" s="287"/>
      <c r="I2" s="287"/>
      <c r="J2" s="287"/>
      <c r="K2" s="287"/>
      <c r="L2" s="287"/>
      <c r="M2" s="287"/>
      <c r="N2" s="287"/>
      <c r="O2" s="287"/>
      <c r="P2" s="287"/>
      <c r="Q2" s="287"/>
      <c r="R2" s="287"/>
      <c r="S2" s="287"/>
      <c r="T2" s="287"/>
      <c r="U2" s="287"/>
      <c r="V2" s="287"/>
      <c r="W2" s="287"/>
      <c r="X2" s="287"/>
      <c r="Y2" s="287"/>
      <c r="Z2" s="287"/>
      <c r="AA2" s="287"/>
      <c r="AB2" s="316"/>
      <c r="AC2" s="287"/>
      <c r="AE2" s="287"/>
      <c r="AF2" s="287"/>
      <c r="AG2" s="287"/>
      <c r="AH2" s="287"/>
      <c r="AI2" s="287"/>
      <c r="AJ2" s="287"/>
      <c r="AK2" s="287"/>
      <c r="AL2" s="287"/>
      <c r="AM2" s="287"/>
      <c r="AN2" s="480"/>
    </row>
    <row r="3" spans="1:41" ht="13.8" thickTop="1">
      <c r="A3" s="479"/>
      <c r="B3" s="481" t="s">
        <v>550</v>
      </c>
      <c r="C3" s="317" t="str">
        <f>'Unit Mix'!G6</f>
        <v>Housing Authority of Sample City</v>
      </c>
      <c r="D3" s="463"/>
      <c r="E3" s="287"/>
      <c r="F3" s="287"/>
      <c r="G3" s="287"/>
      <c r="H3" s="287"/>
      <c r="I3" s="287"/>
      <c r="J3" s="287"/>
      <c r="K3" s="287"/>
      <c r="L3" s="287"/>
      <c r="M3" s="287"/>
      <c r="N3" s="287"/>
      <c r="O3" s="287"/>
      <c r="P3" s="287"/>
      <c r="Q3" s="287"/>
      <c r="R3" s="287"/>
      <c r="S3" s="287"/>
      <c r="T3" s="287"/>
      <c r="U3" s="287"/>
      <c r="V3" s="287"/>
      <c r="W3" s="287"/>
      <c r="X3" s="287"/>
      <c r="Y3" s="287"/>
      <c r="Z3" s="287"/>
      <c r="AA3" s="287"/>
      <c r="AB3" s="316"/>
      <c r="AC3" s="287"/>
      <c r="AE3" s="287"/>
      <c r="AF3" s="287"/>
      <c r="AG3" s="287"/>
      <c r="AH3" s="287"/>
      <c r="AI3" s="287"/>
      <c r="AJ3" s="287"/>
      <c r="AK3" s="287"/>
      <c r="AL3" s="287"/>
      <c r="AM3" s="287"/>
      <c r="AN3" s="480"/>
    </row>
    <row r="4" spans="1:41">
      <c r="A4" s="479"/>
      <c r="B4" s="481" t="s">
        <v>548</v>
      </c>
      <c r="C4" s="317" t="str">
        <f>'Unit Mix'!G7</f>
        <v>Sample Grant Name</v>
      </c>
      <c r="D4" s="463"/>
      <c r="E4" s="287"/>
      <c r="F4" s="287"/>
      <c r="G4" s="287"/>
      <c r="H4" s="287"/>
      <c r="I4" s="287"/>
      <c r="J4" s="287"/>
      <c r="K4" s="287"/>
      <c r="L4" s="287"/>
      <c r="M4" s="287"/>
      <c r="N4" s="287"/>
      <c r="O4" s="287"/>
      <c r="P4" s="287"/>
      <c r="Q4" s="287"/>
      <c r="R4" s="287"/>
      <c r="S4" s="287"/>
      <c r="T4" s="287"/>
      <c r="U4" s="287"/>
      <c r="V4" s="287"/>
      <c r="W4" s="287"/>
      <c r="X4" s="287"/>
      <c r="Y4" s="287"/>
      <c r="Z4" s="287"/>
      <c r="AA4" s="287"/>
      <c r="AB4" s="316"/>
      <c r="AC4" s="287"/>
      <c r="AE4" s="287"/>
      <c r="AF4" s="287"/>
      <c r="AG4" s="287"/>
      <c r="AH4" s="287"/>
      <c r="AI4" s="287"/>
      <c r="AJ4" s="287"/>
      <c r="AK4" s="287"/>
      <c r="AL4" s="287"/>
      <c r="AM4" s="287"/>
      <c r="AN4" s="480"/>
    </row>
    <row r="5" spans="1:41">
      <c r="A5" s="479"/>
      <c r="B5" s="481" t="s">
        <v>734</v>
      </c>
      <c r="C5" s="317" t="str">
        <f>'Unit Mix'!G8</f>
        <v>Sample Mixed-Finance Development or Sample Phase</v>
      </c>
      <c r="D5" s="463"/>
      <c r="E5" s="287"/>
      <c r="F5" s="287"/>
      <c r="G5" s="287"/>
      <c r="H5" s="287"/>
      <c r="I5" s="287"/>
      <c r="J5" s="287"/>
      <c r="K5" s="287"/>
      <c r="L5" s="287"/>
      <c r="M5" s="287"/>
      <c r="N5" s="287"/>
      <c r="O5" s="287"/>
      <c r="P5" s="287"/>
      <c r="Q5" s="287"/>
      <c r="R5" s="287"/>
      <c r="S5" s="287"/>
      <c r="T5" s="287"/>
      <c r="U5" s="287"/>
      <c r="V5" s="287"/>
      <c r="W5" s="287"/>
      <c r="X5" s="287"/>
      <c r="Y5" s="287"/>
      <c r="Z5" s="287"/>
      <c r="AA5" s="287"/>
      <c r="AB5" s="316"/>
      <c r="AC5" s="287"/>
      <c r="AE5" s="287"/>
      <c r="AF5" s="287"/>
      <c r="AG5" s="287"/>
      <c r="AH5" s="287"/>
      <c r="AI5" s="287"/>
      <c r="AJ5" s="287"/>
      <c r="AK5" s="287"/>
      <c r="AL5" s="287"/>
      <c r="AM5" s="287"/>
      <c r="AN5" s="480"/>
    </row>
    <row r="6" spans="1:41">
      <c r="A6" s="479"/>
      <c r="B6" s="481" t="s">
        <v>547</v>
      </c>
      <c r="C6" s="317" t="str">
        <f>'Unit Mix'!G9</f>
        <v>[enter the new AMP-format development number]</v>
      </c>
      <c r="D6" s="463"/>
      <c r="E6" s="287"/>
      <c r="F6" s="287"/>
      <c r="G6" s="287"/>
      <c r="H6" s="287"/>
      <c r="I6" s="287"/>
      <c r="J6" s="287"/>
      <c r="K6" s="287"/>
      <c r="L6" s="287"/>
      <c r="M6" s="287"/>
      <c r="N6" s="287"/>
      <c r="O6" s="287"/>
      <c r="P6" s="287"/>
      <c r="Q6" s="287"/>
      <c r="R6" s="287"/>
      <c r="S6" s="287"/>
      <c r="T6" s="287"/>
      <c r="U6" s="287"/>
      <c r="V6" s="287"/>
      <c r="W6" s="287"/>
      <c r="X6" s="287"/>
      <c r="Y6" s="287"/>
      <c r="Z6" s="287"/>
      <c r="AA6" s="287"/>
      <c r="AB6" s="316"/>
      <c r="AC6" s="287"/>
      <c r="AE6" s="287"/>
      <c r="AF6" s="287"/>
      <c r="AG6" s="287"/>
      <c r="AH6" s="287"/>
      <c r="AI6" s="287"/>
      <c r="AJ6" s="287"/>
      <c r="AK6" s="287"/>
      <c r="AL6" s="287"/>
      <c r="AM6" s="287"/>
      <c r="AN6" s="480"/>
    </row>
    <row r="7" spans="1:41" ht="13.8" thickBot="1">
      <c r="A7" s="479"/>
      <c r="B7" s="317"/>
      <c r="C7" s="317"/>
      <c r="D7" s="463"/>
      <c r="E7" s="287"/>
      <c r="F7" s="287"/>
      <c r="G7" s="287"/>
      <c r="H7" s="287"/>
      <c r="I7" s="287"/>
      <c r="J7" s="287"/>
      <c r="K7" s="287"/>
      <c r="L7" s="287"/>
      <c r="M7" s="287"/>
      <c r="N7" s="287"/>
      <c r="O7" s="287"/>
      <c r="P7" s="287"/>
      <c r="Q7" s="287"/>
      <c r="R7" s="287"/>
      <c r="S7" s="287"/>
      <c r="T7" s="287"/>
      <c r="U7" s="287"/>
      <c r="V7" s="287"/>
      <c r="W7" s="287"/>
      <c r="X7" s="287"/>
      <c r="Y7" s="287"/>
      <c r="Z7" s="287"/>
      <c r="AA7" s="287"/>
      <c r="AB7" s="316"/>
      <c r="AC7" s="287"/>
      <c r="AE7" s="287"/>
      <c r="AF7" s="287"/>
      <c r="AG7" s="287"/>
      <c r="AH7" s="287"/>
      <c r="AI7" s="287"/>
      <c r="AJ7" s="287"/>
      <c r="AK7" s="287"/>
      <c r="AL7" s="287"/>
      <c r="AM7" s="287"/>
      <c r="AN7" s="480"/>
    </row>
    <row r="8" spans="1:41" ht="18.600000000000001" thickTop="1" thickBot="1">
      <c r="A8" s="479"/>
      <c r="B8" s="482"/>
      <c r="C8" s="482"/>
      <c r="D8" s="321" t="s">
        <v>729</v>
      </c>
      <c r="E8" s="538">
        <v>40529.759330671295</v>
      </c>
      <c r="F8" s="287"/>
      <c r="G8" s="287"/>
      <c r="H8" s="287"/>
      <c r="I8" s="287"/>
      <c r="J8" s="287"/>
      <c r="K8" s="483">
        <v>1225314</v>
      </c>
      <c r="L8" s="483">
        <v>1293387</v>
      </c>
      <c r="M8" s="483">
        <v>1070572.5</v>
      </c>
      <c r="N8" s="483">
        <v>808366.875</v>
      </c>
      <c r="O8" s="483">
        <v>323346.75</v>
      </c>
      <c r="P8" s="483">
        <v>269455.625</v>
      </c>
      <c r="Q8" s="483">
        <v>269455.625</v>
      </c>
      <c r="R8" s="287"/>
      <c r="S8" s="287"/>
      <c r="T8" s="287"/>
      <c r="U8" s="287"/>
      <c r="V8" s="287"/>
      <c r="W8" s="287"/>
      <c r="X8" s="287"/>
      <c r="Y8" s="287"/>
      <c r="Z8" s="287"/>
      <c r="AA8" s="287"/>
      <c r="AB8" s="316"/>
      <c r="AC8" s="287"/>
      <c r="AE8" s="287"/>
      <c r="AF8" s="287"/>
      <c r="AG8" s="287"/>
      <c r="AH8" s="287"/>
      <c r="AI8" s="287"/>
      <c r="AJ8" s="287"/>
      <c r="AK8" s="287"/>
      <c r="AL8" s="287"/>
      <c r="AM8" s="287"/>
      <c r="AN8" s="480"/>
    </row>
    <row r="9" spans="1:41" ht="42" customHeight="1" thickTop="1">
      <c r="A9" s="479"/>
      <c r="B9" s="484"/>
      <c r="C9" s="484"/>
      <c r="D9" s="485"/>
      <c r="E9" s="372" t="s">
        <v>728</v>
      </c>
      <c r="F9" s="326">
        <v>2.5000000000000001E-2</v>
      </c>
      <c r="G9" s="326">
        <v>7.4999999999999997E-2</v>
      </c>
      <c r="H9" s="326">
        <v>7.4999999999999997E-2</v>
      </c>
      <c r="I9" s="326">
        <v>0.1</v>
      </c>
      <c r="J9" s="326">
        <v>0.125</v>
      </c>
      <c r="K9" s="326">
        <v>0.12</v>
      </c>
      <c r="L9" s="326">
        <v>0.12</v>
      </c>
      <c r="M9" s="326">
        <v>0.1</v>
      </c>
      <c r="N9" s="326">
        <v>7.4999999999999997E-2</v>
      </c>
      <c r="O9" s="326">
        <v>0.03</v>
      </c>
      <c r="P9" s="326">
        <v>2.5000000000000001E-2</v>
      </c>
      <c r="Q9" s="326">
        <v>2.5000000000000001E-2</v>
      </c>
      <c r="R9" s="326">
        <v>2.5000000000000001E-2</v>
      </c>
      <c r="S9" s="326">
        <v>0.08</v>
      </c>
      <c r="T9" s="326">
        <v>0</v>
      </c>
      <c r="U9" s="326">
        <v>0</v>
      </c>
      <c r="V9" s="443"/>
      <c r="W9" s="443"/>
      <c r="X9" s="443"/>
      <c r="Y9" s="443"/>
      <c r="Z9" s="443"/>
      <c r="AA9" s="443"/>
      <c r="AB9" s="443"/>
      <c r="AC9" s="443"/>
      <c r="AD9" s="443"/>
      <c r="AE9" s="443"/>
      <c r="AF9" s="290"/>
      <c r="AG9" s="290"/>
      <c r="AH9" s="290"/>
      <c r="AI9" s="290"/>
      <c r="AJ9" s="290"/>
      <c r="AK9" s="290"/>
      <c r="AL9" s="290"/>
      <c r="AM9" s="290"/>
      <c r="AN9" s="486">
        <v>1</v>
      </c>
    </row>
    <row r="10" spans="1:41" ht="15.6" thickBot="1">
      <c r="A10" s="479"/>
      <c r="B10" s="442" t="s">
        <v>727</v>
      </c>
      <c r="C10" s="442"/>
      <c r="D10" s="440"/>
      <c r="E10" s="344"/>
      <c r="F10" s="440" t="s">
        <v>726</v>
      </c>
      <c r="G10" s="440" t="s">
        <v>725</v>
      </c>
      <c r="H10" s="440" t="s">
        <v>724</v>
      </c>
      <c r="I10" s="440" t="s">
        <v>723</v>
      </c>
      <c r="J10" s="440" t="s">
        <v>722</v>
      </c>
      <c r="K10" s="440" t="s">
        <v>721</v>
      </c>
      <c r="L10" s="440" t="s">
        <v>720</v>
      </c>
      <c r="M10" s="440" t="s">
        <v>719</v>
      </c>
      <c r="N10" s="440" t="s">
        <v>718</v>
      </c>
      <c r="O10" s="440" t="s">
        <v>717</v>
      </c>
      <c r="P10" s="440" t="s">
        <v>716</v>
      </c>
      <c r="Q10" s="440" t="s">
        <v>715</v>
      </c>
      <c r="R10" s="440" t="s">
        <v>714</v>
      </c>
      <c r="S10" s="440" t="s">
        <v>713</v>
      </c>
      <c r="T10" s="440" t="s">
        <v>712</v>
      </c>
      <c r="U10" s="440" t="s">
        <v>711</v>
      </c>
      <c r="V10" s="440" t="s">
        <v>710</v>
      </c>
      <c r="W10" s="440" t="s">
        <v>709</v>
      </c>
      <c r="X10" s="440" t="s">
        <v>708</v>
      </c>
      <c r="Y10" s="440" t="s">
        <v>707</v>
      </c>
      <c r="Z10" s="440" t="s">
        <v>706</v>
      </c>
      <c r="AA10" s="440" t="s">
        <v>705</v>
      </c>
      <c r="AB10" s="440" t="s">
        <v>704</v>
      </c>
      <c r="AC10" s="440" t="s">
        <v>703</v>
      </c>
      <c r="AD10" s="440" t="s">
        <v>702</v>
      </c>
      <c r="AE10" s="440" t="s">
        <v>701</v>
      </c>
      <c r="AF10" s="440" t="s">
        <v>700</v>
      </c>
      <c r="AG10" s="440" t="s">
        <v>699</v>
      </c>
      <c r="AH10" s="440" t="s">
        <v>698</v>
      </c>
      <c r="AI10" s="440" t="s">
        <v>697</v>
      </c>
      <c r="AJ10" s="344"/>
      <c r="AK10" s="344"/>
      <c r="AL10" s="344"/>
      <c r="AM10" s="344"/>
      <c r="AN10" s="487"/>
    </row>
    <row r="11" spans="1:41" s="436" customFormat="1" ht="26.25" customHeight="1">
      <c r="A11" s="488"/>
      <c r="B11" s="439"/>
      <c r="C11" s="439"/>
      <c r="D11" s="437" t="s">
        <v>91</v>
      </c>
      <c r="E11" s="438" t="s">
        <v>696</v>
      </c>
      <c r="F11" s="438">
        <v>40513</v>
      </c>
      <c r="G11" s="438">
        <v>40544</v>
      </c>
      <c r="H11" s="437">
        <v>40575</v>
      </c>
      <c r="I11" s="437">
        <v>40606</v>
      </c>
      <c r="J11" s="437">
        <v>40637</v>
      </c>
      <c r="K11" s="437">
        <v>40668</v>
      </c>
      <c r="L11" s="437">
        <v>40699</v>
      </c>
      <c r="M11" s="437">
        <v>40730</v>
      </c>
      <c r="N11" s="437">
        <v>40761</v>
      </c>
      <c r="O11" s="437">
        <v>40792</v>
      </c>
      <c r="P11" s="437">
        <v>40823</v>
      </c>
      <c r="Q11" s="437">
        <v>40854</v>
      </c>
      <c r="R11" s="437">
        <v>40885</v>
      </c>
      <c r="S11" s="437">
        <v>40916</v>
      </c>
      <c r="T11" s="437">
        <v>40947</v>
      </c>
      <c r="U11" s="437">
        <v>40978</v>
      </c>
      <c r="V11" s="437">
        <v>41009</v>
      </c>
      <c r="W11" s="437">
        <v>41040</v>
      </c>
      <c r="X11" s="437">
        <v>41071</v>
      </c>
      <c r="Y11" s="437">
        <v>41102</v>
      </c>
      <c r="Z11" s="437">
        <v>41133</v>
      </c>
      <c r="AA11" s="437">
        <v>41164</v>
      </c>
      <c r="AB11" s="437">
        <v>41195</v>
      </c>
      <c r="AC11" s="437">
        <v>41226</v>
      </c>
      <c r="AD11" s="437">
        <v>41257</v>
      </c>
      <c r="AE11" s="437">
        <v>41288</v>
      </c>
      <c r="AF11" s="437"/>
      <c r="AG11" s="437"/>
      <c r="AH11" s="437"/>
      <c r="AI11" s="437"/>
      <c r="AJ11" s="437"/>
      <c r="AK11" s="437"/>
      <c r="AL11" s="437"/>
      <c r="AM11" s="437"/>
      <c r="AN11" s="489" t="s">
        <v>622</v>
      </c>
    </row>
    <row r="12" spans="1:41" s="366" customFormat="1" ht="68.25" customHeight="1">
      <c r="A12" s="490"/>
      <c r="B12" s="435" t="s">
        <v>695</v>
      </c>
      <c r="C12" s="435"/>
      <c r="D12" s="430"/>
      <c r="E12" s="434"/>
      <c r="F12" s="430" t="s">
        <v>694</v>
      </c>
      <c r="G12" s="430"/>
      <c r="H12" s="429"/>
      <c r="I12" s="430"/>
      <c r="J12" s="429"/>
      <c r="K12" s="429"/>
      <c r="L12" s="430"/>
      <c r="M12" s="430"/>
      <c r="N12" s="429"/>
      <c r="O12" s="429"/>
      <c r="P12" s="430"/>
      <c r="Q12" s="433"/>
      <c r="R12" s="431" t="s">
        <v>693</v>
      </c>
      <c r="S12" s="429"/>
      <c r="T12" s="430"/>
      <c r="U12" s="429"/>
      <c r="V12" s="431" t="s">
        <v>692</v>
      </c>
      <c r="W12" s="430" t="s">
        <v>91</v>
      </c>
      <c r="X12" s="433"/>
      <c r="Y12" s="432" t="s">
        <v>691</v>
      </c>
      <c r="Z12" s="430"/>
      <c r="AA12" s="375"/>
      <c r="AB12" s="429"/>
      <c r="AC12" s="429"/>
      <c r="AD12" s="431" t="s">
        <v>690</v>
      </c>
      <c r="AE12" s="429"/>
      <c r="AF12" s="429"/>
      <c r="AG12" s="429"/>
      <c r="AH12" s="430"/>
      <c r="AI12" s="430"/>
      <c r="AJ12" s="430"/>
      <c r="AK12" s="430"/>
      <c r="AL12" s="429"/>
      <c r="AM12" s="428"/>
      <c r="AN12" s="491"/>
    </row>
    <row r="13" spans="1:41" s="366" customFormat="1" ht="12.9" customHeight="1">
      <c r="A13" s="490"/>
      <c r="B13" s="492" t="s">
        <v>689</v>
      </c>
      <c r="C13" s="492"/>
      <c r="D13" s="445"/>
      <c r="E13" s="427"/>
      <c r="F13" s="375"/>
      <c r="G13" s="393"/>
      <c r="H13" s="393"/>
      <c r="I13" s="393"/>
      <c r="J13" s="370"/>
      <c r="K13" s="370"/>
      <c r="L13" s="370"/>
      <c r="M13" s="370"/>
      <c r="N13" s="370"/>
      <c r="O13" s="370"/>
      <c r="P13" s="370"/>
      <c r="Q13" s="370"/>
      <c r="R13" s="370"/>
      <c r="S13" s="370"/>
      <c r="T13" s="370"/>
      <c r="U13" s="370"/>
      <c r="V13" s="370"/>
      <c r="W13" s="393"/>
      <c r="X13" s="370"/>
      <c r="Y13" s="370"/>
      <c r="Z13" s="370"/>
      <c r="AA13" s="393"/>
      <c r="AB13" s="426"/>
      <c r="AC13" s="370"/>
      <c r="AD13" s="393"/>
      <c r="AE13" s="393"/>
      <c r="AF13" s="393"/>
      <c r="AG13" s="393"/>
      <c r="AH13" s="393"/>
      <c r="AI13" s="393"/>
      <c r="AJ13" s="370"/>
      <c r="AK13" s="375"/>
      <c r="AL13" s="375"/>
      <c r="AM13" s="370"/>
      <c r="AN13" s="493"/>
    </row>
    <row r="14" spans="1:41" s="366" customFormat="1" ht="12.9" customHeight="1">
      <c r="A14" s="490"/>
      <c r="B14" s="376" t="s">
        <v>688</v>
      </c>
      <c r="C14" s="376"/>
      <c r="D14" s="445"/>
      <c r="E14" s="425">
        <v>0</v>
      </c>
      <c r="F14" s="375">
        <v>0</v>
      </c>
      <c r="G14" s="393">
        <v>0</v>
      </c>
      <c r="H14" s="393">
        <v>0</v>
      </c>
      <c r="I14" s="393">
        <v>0</v>
      </c>
      <c r="J14" s="393">
        <v>0</v>
      </c>
      <c r="K14" s="393">
        <v>0</v>
      </c>
      <c r="L14" s="393">
        <v>0</v>
      </c>
      <c r="M14" s="393">
        <v>0</v>
      </c>
      <c r="N14" s="393">
        <v>0</v>
      </c>
      <c r="O14" s="393">
        <v>0</v>
      </c>
      <c r="P14" s="393">
        <v>0</v>
      </c>
      <c r="Q14" s="393">
        <v>0</v>
      </c>
      <c r="R14" s="393">
        <v>0</v>
      </c>
      <c r="S14" s="393">
        <v>0</v>
      </c>
      <c r="T14" s="393">
        <v>0</v>
      </c>
      <c r="U14" s="393">
        <v>0</v>
      </c>
      <c r="V14" s="393">
        <v>0</v>
      </c>
      <c r="W14" s="393">
        <v>0</v>
      </c>
      <c r="X14" s="393">
        <v>0</v>
      </c>
      <c r="Y14" s="393">
        <v>0</v>
      </c>
      <c r="Z14" s="393">
        <v>0</v>
      </c>
      <c r="AA14" s="393">
        <v>0</v>
      </c>
      <c r="AB14" s="397">
        <v>0</v>
      </c>
      <c r="AC14" s="393"/>
      <c r="AD14" s="393"/>
      <c r="AE14" s="393"/>
      <c r="AF14" s="393"/>
      <c r="AG14" s="393"/>
      <c r="AH14" s="393"/>
      <c r="AI14" s="393"/>
      <c r="AJ14" s="393"/>
      <c r="AK14" s="393"/>
      <c r="AL14" s="393"/>
      <c r="AM14" s="393"/>
      <c r="AN14" s="494">
        <v>0</v>
      </c>
      <c r="AO14" s="286">
        <v>0</v>
      </c>
    </row>
    <row r="15" spans="1:41" s="366" customFormat="1" ht="12.9" customHeight="1">
      <c r="A15" s="490"/>
      <c r="B15" s="376" t="s">
        <v>687</v>
      </c>
      <c r="C15" s="376"/>
      <c r="D15" s="445"/>
      <c r="E15" s="425">
        <v>0</v>
      </c>
      <c r="F15" s="375">
        <v>0</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7">
        <v>0</v>
      </c>
      <c r="AC15" s="393"/>
      <c r="AD15" s="393"/>
      <c r="AE15" s="393"/>
      <c r="AF15" s="393"/>
      <c r="AG15" s="393"/>
      <c r="AH15" s="393"/>
      <c r="AI15" s="393"/>
      <c r="AJ15" s="393"/>
      <c r="AK15" s="393"/>
      <c r="AL15" s="393"/>
      <c r="AM15" s="393"/>
      <c r="AN15" s="494">
        <v>0</v>
      </c>
      <c r="AO15" s="286">
        <v>0</v>
      </c>
    </row>
    <row r="16" spans="1:41" s="287" customFormat="1" ht="12.9" customHeight="1">
      <c r="A16" s="479"/>
      <c r="B16" s="420" t="s">
        <v>686</v>
      </c>
      <c r="C16" s="420"/>
      <c r="D16" s="446"/>
      <c r="E16" s="418">
        <v>0</v>
      </c>
      <c r="F16" s="390">
        <v>0</v>
      </c>
      <c r="G16" s="390">
        <v>0</v>
      </c>
      <c r="H16" s="390">
        <v>0</v>
      </c>
      <c r="I16" s="390">
        <v>0</v>
      </c>
      <c r="J16" s="390">
        <v>0</v>
      </c>
      <c r="K16" s="390">
        <v>0</v>
      </c>
      <c r="L16" s="390">
        <v>0</v>
      </c>
      <c r="M16" s="390">
        <v>0</v>
      </c>
      <c r="N16" s="390">
        <v>0</v>
      </c>
      <c r="O16" s="390">
        <v>0</v>
      </c>
      <c r="P16" s="390">
        <v>0</v>
      </c>
      <c r="Q16" s="390">
        <v>0</v>
      </c>
      <c r="R16" s="390">
        <v>0</v>
      </c>
      <c r="S16" s="390">
        <v>0</v>
      </c>
      <c r="T16" s="390">
        <v>0</v>
      </c>
      <c r="U16" s="390">
        <v>0</v>
      </c>
      <c r="V16" s="390">
        <v>0</v>
      </c>
      <c r="W16" s="390">
        <v>0</v>
      </c>
      <c r="X16" s="390">
        <v>0</v>
      </c>
      <c r="Y16" s="390">
        <v>0</v>
      </c>
      <c r="Z16" s="390">
        <v>0</v>
      </c>
      <c r="AA16" s="390">
        <v>0</v>
      </c>
      <c r="AB16" s="417">
        <v>0</v>
      </c>
      <c r="AC16" s="390"/>
      <c r="AD16" s="390"/>
      <c r="AE16" s="390"/>
      <c r="AF16" s="390"/>
      <c r="AG16" s="390"/>
      <c r="AH16" s="390"/>
      <c r="AI16" s="390"/>
      <c r="AJ16" s="390"/>
      <c r="AK16" s="390"/>
      <c r="AL16" s="390"/>
      <c r="AM16" s="390"/>
      <c r="AN16" s="495">
        <v>0</v>
      </c>
      <c r="AO16" s="286">
        <v>0</v>
      </c>
    </row>
    <row r="17" spans="1:44" s="317" customFormat="1">
      <c r="A17" s="496"/>
      <c r="B17" s="492" t="s">
        <v>685</v>
      </c>
      <c r="C17" s="492"/>
      <c r="D17" s="447"/>
      <c r="E17" s="346"/>
      <c r="H17" s="424"/>
      <c r="I17" s="423"/>
      <c r="J17" s="423"/>
      <c r="K17" s="423"/>
      <c r="L17" s="423"/>
      <c r="M17" s="423"/>
      <c r="N17" s="423"/>
      <c r="O17" s="423"/>
      <c r="P17" s="423"/>
      <c r="Q17" s="423"/>
      <c r="R17" s="423"/>
      <c r="S17" s="423"/>
      <c r="T17" s="423"/>
      <c r="U17" s="423"/>
      <c r="V17" s="423"/>
      <c r="W17" s="423"/>
      <c r="AB17" s="332"/>
      <c r="AN17" s="497"/>
      <c r="AO17" s="286">
        <v>0</v>
      </c>
      <c r="AR17" s="303"/>
    </row>
    <row r="18" spans="1:44" s="317" customFormat="1">
      <c r="A18" s="496"/>
      <c r="B18" s="498" t="s">
        <v>543</v>
      </c>
      <c r="C18" s="498"/>
      <c r="D18" s="448"/>
      <c r="E18" s="346">
        <v>9075000</v>
      </c>
      <c r="F18" s="317">
        <v>226875</v>
      </c>
      <c r="G18" s="317">
        <v>680625</v>
      </c>
      <c r="H18" s="317">
        <v>680625</v>
      </c>
      <c r="I18" s="317">
        <v>907500</v>
      </c>
      <c r="J18" s="317">
        <v>1134375</v>
      </c>
      <c r="K18" s="317">
        <v>1089000</v>
      </c>
      <c r="L18" s="317">
        <v>1089000</v>
      </c>
      <c r="M18" s="317">
        <v>907500</v>
      </c>
      <c r="N18" s="317">
        <v>680625</v>
      </c>
      <c r="O18" s="317">
        <v>272250</v>
      </c>
      <c r="P18" s="317">
        <v>226875</v>
      </c>
      <c r="Q18" s="317">
        <v>226875</v>
      </c>
      <c r="R18" s="317">
        <v>226875</v>
      </c>
      <c r="S18" s="317">
        <v>726000</v>
      </c>
      <c r="T18" s="317">
        <v>0</v>
      </c>
      <c r="X18" s="416"/>
      <c r="Y18" s="416"/>
      <c r="Z18" s="416"/>
      <c r="AA18" s="416"/>
      <c r="AB18" s="416"/>
      <c r="AN18" s="494">
        <v>0</v>
      </c>
      <c r="AO18" s="286">
        <v>0</v>
      </c>
      <c r="AP18" s="317">
        <v>0</v>
      </c>
    </row>
    <row r="19" spans="1:44" s="317" customFormat="1">
      <c r="A19" s="496"/>
      <c r="B19" s="414" t="s">
        <v>684</v>
      </c>
      <c r="C19" s="414"/>
      <c r="D19" s="449"/>
      <c r="E19" s="413">
        <v>1000000</v>
      </c>
      <c r="F19" s="317">
        <v>25000</v>
      </c>
      <c r="G19" s="317">
        <v>75000</v>
      </c>
      <c r="H19" s="317">
        <v>75000</v>
      </c>
      <c r="I19" s="317">
        <v>100000</v>
      </c>
      <c r="J19" s="317">
        <v>125000</v>
      </c>
      <c r="K19" s="317">
        <v>120000</v>
      </c>
      <c r="L19" s="317">
        <v>120000</v>
      </c>
      <c r="M19" s="317">
        <v>100000</v>
      </c>
      <c r="N19" s="317">
        <v>75000</v>
      </c>
      <c r="O19" s="317">
        <v>30000</v>
      </c>
      <c r="P19" s="317">
        <v>25000</v>
      </c>
      <c r="Q19" s="317">
        <v>25000</v>
      </c>
      <c r="R19" s="317">
        <v>25000</v>
      </c>
      <c r="S19" s="317">
        <v>80000</v>
      </c>
      <c r="T19" s="317">
        <v>0</v>
      </c>
      <c r="AB19" s="332"/>
      <c r="AN19" s="494">
        <v>0</v>
      </c>
      <c r="AO19" s="286">
        <v>0</v>
      </c>
    </row>
    <row r="20" spans="1:44" s="317" customFormat="1">
      <c r="A20" s="496"/>
      <c r="B20" s="414" t="s">
        <v>683</v>
      </c>
      <c r="C20" s="414"/>
      <c r="D20" s="449"/>
      <c r="E20" s="413">
        <v>544500</v>
      </c>
      <c r="F20" s="317">
        <v>13612.5</v>
      </c>
      <c r="G20" s="317">
        <v>40837.5</v>
      </c>
      <c r="H20" s="317">
        <v>40837.5</v>
      </c>
      <c r="I20" s="317">
        <v>54450</v>
      </c>
      <c r="J20" s="317">
        <v>68062.5</v>
      </c>
      <c r="K20" s="317">
        <v>65340</v>
      </c>
      <c r="L20" s="317">
        <v>65340</v>
      </c>
      <c r="M20" s="317">
        <v>54450</v>
      </c>
      <c r="N20" s="317">
        <v>40837.5</v>
      </c>
      <c r="O20" s="317">
        <v>16335</v>
      </c>
      <c r="P20" s="317">
        <v>13612.5</v>
      </c>
      <c r="Q20" s="317">
        <v>13612.5</v>
      </c>
      <c r="R20" s="317">
        <v>13612.5</v>
      </c>
      <c r="S20" s="317">
        <v>43560</v>
      </c>
      <c r="T20" s="317">
        <v>0</v>
      </c>
      <c r="AN20" s="494">
        <v>0</v>
      </c>
      <c r="AO20" s="286">
        <v>0</v>
      </c>
    </row>
    <row r="21" spans="1:44" s="317" customFormat="1">
      <c r="A21" s="496"/>
      <c r="B21" s="414" t="s">
        <v>682</v>
      </c>
      <c r="C21" s="414"/>
      <c r="D21" s="448"/>
      <c r="E21" s="413">
        <v>181500</v>
      </c>
      <c r="F21" s="317">
        <v>4537.5</v>
      </c>
      <c r="G21" s="317">
        <v>13612.5</v>
      </c>
      <c r="H21" s="317">
        <v>13612.5</v>
      </c>
      <c r="I21" s="317">
        <v>18150</v>
      </c>
      <c r="J21" s="317">
        <v>22687.5</v>
      </c>
      <c r="K21" s="317">
        <v>21780</v>
      </c>
      <c r="L21" s="317">
        <v>21780</v>
      </c>
      <c r="M21" s="317">
        <v>18150</v>
      </c>
      <c r="N21" s="317">
        <v>13612.5</v>
      </c>
      <c r="O21" s="317">
        <v>5445</v>
      </c>
      <c r="P21" s="317">
        <v>4537.5</v>
      </c>
      <c r="Q21" s="317">
        <v>4537.5</v>
      </c>
      <c r="R21" s="317">
        <v>4537.5</v>
      </c>
      <c r="S21" s="317">
        <v>14520</v>
      </c>
      <c r="T21" s="317">
        <v>0</v>
      </c>
      <c r="AE21" s="317">
        <v>0</v>
      </c>
      <c r="AN21" s="494">
        <v>0</v>
      </c>
      <c r="AO21" s="286">
        <v>0</v>
      </c>
    </row>
    <row r="22" spans="1:44" s="317" customFormat="1">
      <c r="A22" s="496"/>
      <c r="B22" s="414" t="s">
        <v>681</v>
      </c>
      <c r="C22" s="414"/>
      <c r="D22" s="448"/>
      <c r="E22" s="413">
        <v>544500</v>
      </c>
      <c r="F22" s="317">
        <v>13612.5</v>
      </c>
      <c r="G22" s="317">
        <v>40837.5</v>
      </c>
      <c r="H22" s="317">
        <v>40837.5</v>
      </c>
      <c r="I22" s="317">
        <v>54450</v>
      </c>
      <c r="J22" s="317">
        <v>68062.5</v>
      </c>
      <c r="K22" s="317">
        <v>65340</v>
      </c>
      <c r="L22" s="317">
        <v>65340</v>
      </c>
      <c r="M22" s="317">
        <v>54450</v>
      </c>
      <c r="N22" s="317">
        <v>40837.5</v>
      </c>
      <c r="O22" s="317">
        <v>16335</v>
      </c>
      <c r="P22" s="317">
        <v>13612.5</v>
      </c>
      <c r="Q22" s="317">
        <v>13612.5</v>
      </c>
      <c r="R22" s="317">
        <v>13612.5</v>
      </c>
      <c r="S22" s="317">
        <v>43560</v>
      </c>
      <c r="T22" s="317">
        <v>0</v>
      </c>
      <c r="AE22" s="317">
        <v>0</v>
      </c>
      <c r="AN22" s="494">
        <v>0</v>
      </c>
      <c r="AO22" s="286">
        <v>0</v>
      </c>
    </row>
    <row r="23" spans="1:44" s="317" customFormat="1" ht="13.5" customHeight="1">
      <c r="A23" s="496"/>
      <c r="B23" s="414" t="s">
        <v>680</v>
      </c>
      <c r="C23" s="414"/>
      <c r="D23" s="448"/>
      <c r="E23" s="413"/>
      <c r="G23" s="317">
        <v>0</v>
      </c>
      <c r="H23" s="317">
        <v>0</v>
      </c>
      <c r="I23" s="317">
        <v>0</v>
      </c>
      <c r="J23" s="317">
        <v>0</v>
      </c>
      <c r="AB23" s="332"/>
      <c r="AN23" s="494">
        <v>0</v>
      </c>
      <c r="AO23" s="286">
        <v>0</v>
      </c>
    </row>
    <row r="24" spans="1:44" s="317" customFormat="1">
      <c r="A24" s="496"/>
      <c r="B24" s="414" t="s">
        <v>551</v>
      </c>
      <c r="C24" s="414"/>
      <c r="D24" s="448"/>
      <c r="E24" s="422">
        <v>725000</v>
      </c>
      <c r="F24" s="317">
        <v>0</v>
      </c>
      <c r="G24" s="317">
        <v>0</v>
      </c>
      <c r="H24" s="317">
        <v>217500</v>
      </c>
      <c r="I24" s="317">
        <v>0</v>
      </c>
      <c r="J24" s="317">
        <v>0</v>
      </c>
      <c r="K24" s="317">
        <v>145000</v>
      </c>
      <c r="L24" s="317">
        <v>0</v>
      </c>
      <c r="M24" s="317">
        <v>145000</v>
      </c>
      <c r="N24" s="317">
        <v>0</v>
      </c>
      <c r="O24" s="317">
        <v>0</v>
      </c>
      <c r="P24" s="317">
        <v>0</v>
      </c>
      <c r="Q24" s="317">
        <v>0</v>
      </c>
      <c r="R24" s="317">
        <v>0</v>
      </c>
      <c r="S24" s="317">
        <v>0</v>
      </c>
      <c r="U24" s="317">
        <v>0</v>
      </c>
      <c r="V24" s="317">
        <v>217500</v>
      </c>
      <c r="AN24" s="494">
        <v>0</v>
      </c>
      <c r="AO24" s="286">
        <v>0</v>
      </c>
    </row>
    <row r="25" spans="1:44" s="317" customFormat="1">
      <c r="A25" s="496"/>
      <c r="B25" s="317" t="s">
        <v>679</v>
      </c>
      <c r="D25" s="448"/>
      <c r="E25" s="413">
        <v>250000</v>
      </c>
      <c r="F25" s="316">
        <v>37500</v>
      </c>
      <c r="G25" s="316">
        <v>0</v>
      </c>
      <c r="H25" s="316">
        <v>0</v>
      </c>
      <c r="I25" s="316">
        <v>25000</v>
      </c>
      <c r="J25" s="316">
        <v>25000</v>
      </c>
      <c r="K25" s="316">
        <v>0</v>
      </c>
      <c r="L25" s="316">
        <v>0</v>
      </c>
      <c r="M25" s="316">
        <v>0</v>
      </c>
      <c r="N25" s="316">
        <v>0</v>
      </c>
      <c r="O25" s="316">
        <v>0</v>
      </c>
      <c r="P25" s="316">
        <v>25000</v>
      </c>
      <c r="Q25" s="316">
        <v>25000</v>
      </c>
      <c r="R25" s="316">
        <v>25000</v>
      </c>
      <c r="S25" s="316">
        <v>37500</v>
      </c>
      <c r="T25" s="316">
        <v>50000</v>
      </c>
      <c r="U25" s="316">
        <v>0</v>
      </c>
      <c r="V25" s="317">
        <v>0</v>
      </c>
      <c r="W25" s="317">
        <v>0</v>
      </c>
      <c r="AB25" s="332"/>
      <c r="AN25" s="494">
        <v>0</v>
      </c>
      <c r="AO25" s="286">
        <v>0</v>
      </c>
    </row>
    <row r="26" spans="1:44" s="317" customFormat="1">
      <c r="A26" s="496"/>
      <c r="B26" s="317" t="s">
        <v>678</v>
      </c>
      <c r="D26" s="450"/>
      <c r="E26" s="413"/>
      <c r="F26" s="317">
        <v>-28363.75</v>
      </c>
      <c r="G26" s="317">
        <v>-85091.25</v>
      </c>
      <c r="H26" s="317">
        <v>-85091.25</v>
      </c>
      <c r="I26" s="317">
        <v>-113455</v>
      </c>
      <c r="J26" s="317">
        <v>-141818.75</v>
      </c>
      <c r="K26" s="317">
        <v>-136146</v>
      </c>
      <c r="L26" s="317">
        <v>-68073</v>
      </c>
      <c r="M26" s="317">
        <v>-63977.5</v>
      </c>
      <c r="N26" s="317">
        <v>-42545.625</v>
      </c>
      <c r="O26" s="317">
        <v>-17018.25</v>
      </c>
      <c r="P26" s="317">
        <v>-14181.875</v>
      </c>
      <c r="Q26" s="317">
        <v>-14181.875</v>
      </c>
      <c r="R26" s="317">
        <v>-14181.875</v>
      </c>
      <c r="S26" s="317">
        <v>-45382</v>
      </c>
      <c r="T26" s="421">
        <v>869508</v>
      </c>
      <c r="U26" s="421">
        <v>0</v>
      </c>
      <c r="W26" s="317">
        <v>0</v>
      </c>
      <c r="AB26" s="332"/>
      <c r="AN26" s="494">
        <v>0</v>
      </c>
      <c r="AO26" s="286">
        <v>0</v>
      </c>
    </row>
    <row r="27" spans="1:44" s="287" customFormat="1" ht="12.9" customHeight="1">
      <c r="A27" s="479"/>
      <c r="B27" s="420" t="s">
        <v>677</v>
      </c>
      <c r="C27" s="419"/>
      <c r="D27" s="451" t="s">
        <v>91</v>
      </c>
      <c r="E27" s="418">
        <v>12320500</v>
      </c>
      <c r="F27" s="390">
        <v>292773.75</v>
      </c>
      <c r="G27" s="390">
        <v>765821.25</v>
      </c>
      <c r="H27" s="390">
        <v>983321.25</v>
      </c>
      <c r="I27" s="390">
        <v>1046095</v>
      </c>
      <c r="J27" s="390">
        <v>1301368.75</v>
      </c>
      <c r="K27" s="390">
        <v>1370314</v>
      </c>
      <c r="L27" s="390">
        <v>1293387</v>
      </c>
      <c r="M27" s="390">
        <v>1215572.5</v>
      </c>
      <c r="N27" s="390">
        <v>808366.875</v>
      </c>
      <c r="O27" s="390">
        <v>323346.75</v>
      </c>
      <c r="P27" s="390">
        <v>294455.625</v>
      </c>
      <c r="Q27" s="390">
        <v>294455.625</v>
      </c>
      <c r="R27" s="390">
        <v>294455.625</v>
      </c>
      <c r="S27" s="390">
        <v>899758</v>
      </c>
      <c r="T27" s="390">
        <v>919508</v>
      </c>
      <c r="U27" s="390">
        <v>0</v>
      </c>
      <c r="V27" s="390">
        <v>217500</v>
      </c>
      <c r="W27" s="390">
        <v>0</v>
      </c>
      <c r="X27" s="390">
        <v>0</v>
      </c>
      <c r="Y27" s="390">
        <v>0</v>
      </c>
      <c r="Z27" s="390">
        <v>0</v>
      </c>
      <c r="AA27" s="390">
        <v>0</v>
      </c>
      <c r="AB27" s="417">
        <v>0</v>
      </c>
      <c r="AC27" s="390"/>
      <c r="AD27" s="390"/>
      <c r="AE27" s="387"/>
      <c r="AF27" s="387"/>
      <c r="AG27" s="387"/>
      <c r="AH27" s="387"/>
      <c r="AI27" s="387"/>
      <c r="AJ27" s="387"/>
      <c r="AK27" s="387"/>
      <c r="AL27" s="387"/>
      <c r="AM27" s="387"/>
      <c r="AN27" s="495">
        <v>0</v>
      </c>
      <c r="AO27" s="286">
        <v>0</v>
      </c>
    </row>
    <row r="28" spans="1:44" s="317" customFormat="1">
      <c r="A28" s="496"/>
      <c r="B28" s="492" t="s">
        <v>676</v>
      </c>
      <c r="C28" s="492"/>
      <c r="D28" s="447"/>
      <c r="E28" s="346"/>
      <c r="K28" s="416"/>
      <c r="AB28" s="332"/>
      <c r="AN28" s="497"/>
      <c r="AO28" s="286">
        <v>0</v>
      </c>
    </row>
    <row r="29" spans="1:44" s="317" customFormat="1">
      <c r="A29" s="496"/>
      <c r="B29" s="414" t="s">
        <v>675</v>
      </c>
      <c r="C29" s="414"/>
      <c r="D29" s="449"/>
      <c r="E29" s="413">
        <v>680000</v>
      </c>
      <c r="F29" s="317">
        <v>470000</v>
      </c>
      <c r="G29" s="317">
        <v>15000</v>
      </c>
      <c r="H29" s="317">
        <v>15000</v>
      </c>
      <c r="I29" s="317">
        <v>15000</v>
      </c>
      <c r="J29" s="317">
        <v>15000</v>
      </c>
      <c r="K29" s="317">
        <v>15000</v>
      </c>
      <c r="L29" s="317">
        <v>15000</v>
      </c>
      <c r="M29" s="317">
        <v>15000</v>
      </c>
      <c r="N29" s="317">
        <v>15000</v>
      </c>
      <c r="O29" s="317">
        <v>15000</v>
      </c>
      <c r="P29" s="317">
        <v>15000</v>
      </c>
      <c r="Q29" s="317">
        <v>15000</v>
      </c>
      <c r="R29" s="317">
        <v>15000</v>
      </c>
      <c r="S29" s="317">
        <v>30000</v>
      </c>
      <c r="T29" s="317">
        <v>0</v>
      </c>
      <c r="U29" s="317">
        <v>0</v>
      </c>
      <c r="V29" s="317">
        <v>0</v>
      </c>
      <c r="W29" s="317">
        <v>0</v>
      </c>
      <c r="X29" s="317">
        <v>0</v>
      </c>
      <c r="Y29" s="317">
        <v>0</v>
      </c>
      <c r="AN29" s="494">
        <v>0</v>
      </c>
      <c r="AO29" s="286">
        <v>0</v>
      </c>
    </row>
    <row r="30" spans="1:44" s="317" customFormat="1" hidden="1">
      <c r="A30" s="496"/>
      <c r="B30" s="414" t="s">
        <v>674</v>
      </c>
      <c r="C30" s="414"/>
      <c r="D30" s="449"/>
      <c r="E30" s="413"/>
      <c r="G30" s="317">
        <v>0</v>
      </c>
      <c r="H30" s="317">
        <v>0</v>
      </c>
      <c r="I30" s="317">
        <v>0</v>
      </c>
      <c r="J30" s="317">
        <v>0</v>
      </c>
      <c r="K30" s="317">
        <v>0</v>
      </c>
      <c r="L30" s="317">
        <v>0</v>
      </c>
      <c r="M30" s="317">
        <v>0</v>
      </c>
      <c r="N30" s="317">
        <v>0</v>
      </c>
      <c r="O30" s="317">
        <v>0</v>
      </c>
      <c r="P30" s="317">
        <v>0</v>
      </c>
      <c r="Q30" s="317">
        <v>0</v>
      </c>
      <c r="R30" s="317">
        <v>0</v>
      </c>
      <c r="S30" s="317">
        <v>0</v>
      </c>
      <c r="T30" s="317">
        <v>0</v>
      </c>
      <c r="U30" s="317">
        <v>0</v>
      </c>
      <c r="V30" s="317">
        <v>0</v>
      </c>
      <c r="W30" s="317">
        <v>0</v>
      </c>
      <c r="X30" s="317">
        <v>0</v>
      </c>
      <c r="Y30" s="317">
        <v>0</v>
      </c>
      <c r="Z30" s="317">
        <v>0</v>
      </c>
      <c r="AA30" s="317">
        <v>0</v>
      </c>
      <c r="AB30" s="332">
        <v>0</v>
      </c>
      <c r="AN30" s="494">
        <v>0</v>
      </c>
      <c r="AO30" s="286">
        <v>0</v>
      </c>
    </row>
    <row r="31" spans="1:44" s="317" customFormat="1">
      <c r="A31" s="496"/>
      <c r="B31" s="414" t="s">
        <v>673</v>
      </c>
      <c r="C31" s="414"/>
      <c r="D31" s="449"/>
      <c r="E31" s="413">
        <v>25000</v>
      </c>
      <c r="F31" s="317">
        <v>25000</v>
      </c>
      <c r="AB31" s="332"/>
      <c r="AN31" s="494">
        <v>0</v>
      </c>
      <c r="AO31" s="286">
        <v>0</v>
      </c>
    </row>
    <row r="32" spans="1:44" s="317" customFormat="1">
      <c r="A32" s="496"/>
      <c r="B32" s="414" t="s">
        <v>672</v>
      </c>
      <c r="C32" s="414"/>
      <c r="D32" s="449"/>
      <c r="E32" s="413">
        <v>60000</v>
      </c>
      <c r="F32" s="317">
        <v>60000</v>
      </c>
      <c r="AB32" s="332"/>
      <c r="AN32" s="494">
        <v>0</v>
      </c>
      <c r="AO32" s="286">
        <v>0</v>
      </c>
    </row>
    <row r="33" spans="1:41" s="317" customFormat="1">
      <c r="A33" s="496"/>
      <c r="B33" s="414" t="s">
        <v>671</v>
      </c>
      <c r="C33" s="414"/>
      <c r="D33" s="449"/>
      <c r="E33" s="413">
        <v>20000</v>
      </c>
      <c r="F33" s="317">
        <v>20000</v>
      </c>
      <c r="AB33" s="332"/>
      <c r="AN33" s="494">
        <v>0</v>
      </c>
      <c r="AO33" s="286">
        <v>0</v>
      </c>
    </row>
    <row r="34" spans="1:41" s="317" customFormat="1">
      <c r="A34" s="496"/>
      <c r="B34" s="414" t="s">
        <v>560</v>
      </c>
      <c r="C34" s="414"/>
      <c r="D34" s="449"/>
      <c r="E34" s="413">
        <v>60000</v>
      </c>
      <c r="F34" s="317">
        <v>30000</v>
      </c>
      <c r="G34" s="317">
        <v>0</v>
      </c>
      <c r="O34" s="317">
        <v>0</v>
      </c>
      <c r="R34" s="317">
        <v>30000</v>
      </c>
      <c r="AB34" s="332"/>
      <c r="AN34" s="494">
        <v>0</v>
      </c>
      <c r="AO34" s="286">
        <v>0</v>
      </c>
    </row>
    <row r="35" spans="1:41" s="317" customFormat="1" hidden="1">
      <c r="A35" s="496"/>
      <c r="B35" s="317" t="s">
        <v>670</v>
      </c>
      <c r="D35" s="449"/>
      <c r="E35" s="413">
        <v>109250</v>
      </c>
      <c r="F35" s="317">
        <v>109250</v>
      </c>
      <c r="AB35" s="332"/>
      <c r="AN35" s="494">
        <v>0</v>
      </c>
      <c r="AO35" s="286">
        <v>0</v>
      </c>
    </row>
    <row r="36" spans="1:41" s="317" customFormat="1" hidden="1">
      <c r="A36" s="496"/>
      <c r="B36" s="317" t="s">
        <v>669</v>
      </c>
      <c r="D36" s="449"/>
      <c r="E36" s="415">
        <v>475000</v>
      </c>
      <c r="G36" s="317">
        <v>1299.3057291666667</v>
      </c>
      <c r="H36" s="317">
        <v>2934.332527961405</v>
      </c>
      <c r="I36" s="317">
        <v>4166.666666666667</v>
      </c>
      <c r="J36" s="317">
        <v>4166.666666666667</v>
      </c>
      <c r="K36" s="317">
        <v>4166.666666666667</v>
      </c>
      <c r="L36" s="317">
        <v>6821.9458333333341</v>
      </c>
      <c r="M36" s="317">
        <v>12011.180959351281</v>
      </c>
      <c r="N36" s="317">
        <v>17238.293412066527</v>
      </c>
      <c r="O36" s="317">
        <v>20790.495395834751</v>
      </c>
      <c r="P36" s="317">
        <v>22336.581033702012</v>
      </c>
      <c r="Q36" s="317">
        <v>23768.729007560385</v>
      </c>
      <c r="R36" s="317">
        <v>25206.844264643169</v>
      </c>
      <c r="S36" s="317">
        <v>25206.844264643169</v>
      </c>
      <c r="T36" s="317">
        <v>25206.844264643169</v>
      </c>
      <c r="U36" s="317">
        <v>25206.844264643169</v>
      </c>
      <c r="V36" s="317">
        <v>25206.844264643169</v>
      </c>
      <c r="W36" s="317">
        <v>0</v>
      </c>
      <c r="X36" s="317">
        <v>0</v>
      </c>
      <c r="Y36" s="317">
        <v>229264.91477780775</v>
      </c>
      <c r="Z36" s="317">
        <v>0</v>
      </c>
      <c r="AA36" s="317">
        <v>0</v>
      </c>
      <c r="AB36" s="317">
        <v>0</v>
      </c>
      <c r="AC36" s="317">
        <v>0</v>
      </c>
      <c r="AD36" s="317">
        <v>0</v>
      </c>
      <c r="AN36" s="494">
        <v>0</v>
      </c>
      <c r="AO36" s="286">
        <v>0</v>
      </c>
    </row>
    <row r="37" spans="1:41" s="317" customFormat="1" collapsed="1">
      <c r="A37" s="496"/>
      <c r="B37" s="317" t="s">
        <v>668</v>
      </c>
      <c r="D37" s="449"/>
      <c r="E37" s="413">
        <v>0</v>
      </c>
      <c r="F37" s="317">
        <v>0</v>
      </c>
      <c r="AB37" s="332"/>
      <c r="AN37" s="494">
        <v>0</v>
      </c>
      <c r="AO37" s="286">
        <v>0</v>
      </c>
    </row>
    <row r="38" spans="1:41" s="317" customFormat="1">
      <c r="A38" s="496"/>
      <c r="B38" s="317" t="s">
        <v>667</v>
      </c>
      <c r="D38" s="449"/>
      <c r="E38" s="413">
        <v>48000</v>
      </c>
      <c r="F38" s="317">
        <v>48000</v>
      </c>
      <c r="AB38" s="332"/>
      <c r="AN38" s="494">
        <v>0</v>
      </c>
      <c r="AO38" s="286">
        <v>0</v>
      </c>
    </row>
    <row r="39" spans="1:41" s="317" customFormat="1" hidden="1">
      <c r="A39" s="496"/>
      <c r="B39" s="317" t="s">
        <v>666</v>
      </c>
      <c r="D39" s="449"/>
      <c r="E39" s="415"/>
      <c r="AB39" s="332"/>
      <c r="AN39" s="494">
        <v>0</v>
      </c>
      <c r="AO39" s="286">
        <v>0</v>
      </c>
    </row>
    <row r="40" spans="1:41" s="317" customFormat="1" hidden="1">
      <c r="A40" s="496"/>
      <c r="B40" s="317" t="s">
        <v>665</v>
      </c>
      <c r="D40" s="449"/>
      <c r="E40" s="413">
        <v>407767</v>
      </c>
      <c r="F40" s="317">
        <v>407767</v>
      </c>
      <c r="AB40" s="332"/>
      <c r="AN40" s="494">
        <v>0</v>
      </c>
      <c r="AO40" s="286">
        <v>0</v>
      </c>
    </row>
    <row r="41" spans="1:41" s="317" customFormat="1" hidden="1">
      <c r="A41" s="496"/>
      <c r="B41" s="317" t="s">
        <v>664</v>
      </c>
      <c r="D41" s="449"/>
      <c r="E41" s="413">
        <v>0</v>
      </c>
      <c r="F41" s="317">
        <v>0</v>
      </c>
      <c r="AB41" s="332"/>
      <c r="AN41" s="494">
        <v>0</v>
      </c>
      <c r="AO41" s="286">
        <v>0</v>
      </c>
    </row>
    <row r="42" spans="1:41" s="317" customFormat="1" hidden="1">
      <c r="A42" s="496"/>
      <c r="B42" s="317" t="s">
        <v>663</v>
      </c>
      <c r="D42" s="449"/>
      <c r="E42" s="413">
        <v>0</v>
      </c>
      <c r="F42" s="317">
        <v>0</v>
      </c>
      <c r="AN42" s="494">
        <v>0</v>
      </c>
      <c r="AO42" s="286">
        <v>0</v>
      </c>
    </row>
    <row r="43" spans="1:41" s="317" customFormat="1" hidden="1">
      <c r="A43" s="496"/>
      <c r="B43" s="317" t="s">
        <v>662</v>
      </c>
      <c r="D43" s="449"/>
      <c r="E43" s="413">
        <v>0</v>
      </c>
      <c r="F43" s="317">
        <v>0</v>
      </c>
      <c r="AB43" s="332"/>
      <c r="AN43" s="494">
        <v>0</v>
      </c>
      <c r="AO43" s="286">
        <v>0</v>
      </c>
    </row>
    <row r="44" spans="1:41" s="317" customFormat="1" hidden="1">
      <c r="A44" s="496"/>
      <c r="B44" s="317" t="s">
        <v>661</v>
      </c>
      <c r="D44" s="449"/>
      <c r="E44" s="413">
        <v>40000</v>
      </c>
      <c r="F44" s="317">
        <v>40000</v>
      </c>
      <c r="AB44" s="332"/>
      <c r="AN44" s="494">
        <v>0</v>
      </c>
      <c r="AO44" s="286">
        <v>0</v>
      </c>
    </row>
    <row r="45" spans="1:41" s="317" customFormat="1" collapsed="1">
      <c r="A45" s="496"/>
      <c r="B45" s="317" t="s">
        <v>660</v>
      </c>
      <c r="D45" s="449"/>
      <c r="E45" s="413">
        <v>19625</v>
      </c>
      <c r="Y45" s="317">
        <v>19625</v>
      </c>
      <c r="AB45" s="332"/>
      <c r="AN45" s="494">
        <v>0</v>
      </c>
      <c r="AO45" s="286">
        <v>0</v>
      </c>
    </row>
    <row r="46" spans="1:41" s="317" customFormat="1" hidden="1">
      <c r="A46" s="496"/>
      <c r="B46" s="317" t="s">
        <v>659</v>
      </c>
      <c r="D46" s="449"/>
      <c r="E46" s="413">
        <v>45000</v>
      </c>
      <c r="Y46" s="317">
        <v>45000</v>
      </c>
      <c r="AB46" s="332"/>
      <c r="AN46" s="494">
        <v>0</v>
      </c>
      <c r="AO46" s="286">
        <v>0</v>
      </c>
    </row>
    <row r="47" spans="1:41" s="317" customFormat="1" hidden="1">
      <c r="A47" s="496"/>
      <c r="B47" s="414"/>
      <c r="C47" s="414"/>
      <c r="D47" s="449"/>
      <c r="E47" s="413"/>
      <c r="AB47" s="332"/>
      <c r="AN47" s="494">
        <v>0</v>
      </c>
      <c r="AO47" s="286">
        <v>0</v>
      </c>
    </row>
    <row r="48" spans="1:41" s="317" customFormat="1" hidden="1">
      <c r="A48" s="496"/>
      <c r="B48" s="414"/>
      <c r="C48" s="414"/>
      <c r="D48" s="449"/>
      <c r="E48" s="413"/>
      <c r="AB48" s="332"/>
      <c r="AN48" s="494">
        <v>0</v>
      </c>
      <c r="AO48" s="286">
        <v>0</v>
      </c>
    </row>
    <row r="49" spans="1:41" s="317" customFormat="1" hidden="1">
      <c r="A49" s="496"/>
      <c r="B49" s="414"/>
      <c r="C49" s="414"/>
      <c r="D49" s="449"/>
      <c r="E49" s="413"/>
      <c r="AB49" s="332"/>
      <c r="AN49" s="494">
        <v>0</v>
      </c>
      <c r="AO49" s="286">
        <v>0</v>
      </c>
    </row>
    <row r="50" spans="1:41" s="317" customFormat="1" hidden="1" collapsed="1">
      <c r="A50" s="496"/>
      <c r="B50" s="414"/>
      <c r="C50" s="414"/>
      <c r="D50" s="449"/>
      <c r="E50" s="413"/>
      <c r="AB50" s="332"/>
      <c r="AN50" s="494">
        <v>0</v>
      </c>
      <c r="AO50" s="286">
        <v>0</v>
      </c>
    </row>
    <row r="51" spans="1:41" s="317" customFormat="1">
      <c r="A51" s="496"/>
      <c r="B51" s="414" t="s">
        <v>653</v>
      </c>
      <c r="C51" s="414"/>
      <c r="D51" s="449"/>
      <c r="E51" s="413">
        <v>35000</v>
      </c>
      <c r="G51" s="317">
        <v>2692.3076923076924</v>
      </c>
      <c r="H51" s="317">
        <v>2692.3076923076924</v>
      </c>
      <c r="I51" s="317">
        <v>2692.3076923076924</v>
      </c>
      <c r="J51" s="317">
        <v>2692.3076923076924</v>
      </c>
      <c r="K51" s="317">
        <v>2692.3076923076924</v>
      </c>
      <c r="L51" s="317">
        <v>2692.3076923076924</v>
      </c>
      <c r="M51" s="317">
        <v>2692.3076923076924</v>
      </c>
      <c r="N51" s="317">
        <v>2692.3076923076924</v>
      </c>
      <c r="O51" s="317">
        <v>2692.3076923076924</v>
      </c>
      <c r="P51" s="317">
        <v>2692.3076923076924</v>
      </c>
      <c r="Q51" s="317">
        <v>2692.3076923076924</v>
      </c>
      <c r="R51" s="317">
        <v>2692.3076923076924</v>
      </c>
      <c r="S51" s="317">
        <v>2692.3076923076924</v>
      </c>
      <c r="AB51" s="332"/>
      <c r="AN51" s="494">
        <v>0</v>
      </c>
      <c r="AO51" s="286">
        <v>0</v>
      </c>
    </row>
    <row r="52" spans="1:41" s="317" customFormat="1">
      <c r="A52" s="496"/>
      <c r="B52" s="414" t="s">
        <v>652</v>
      </c>
      <c r="C52" s="414"/>
      <c r="D52" s="449"/>
      <c r="E52" s="413">
        <v>34000</v>
      </c>
      <c r="F52" s="317">
        <v>34000</v>
      </c>
      <c r="Y52" s="317">
        <v>0</v>
      </c>
      <c r="AA52" s="317">
        <v>0</v>
      </c>
      <c r="AB52" s="332">
        <v>0</v>
      </c>
      <c r="AN52" s="494">
        <v>0</v>
      </c>
      <c r="AO52" s="286">
        <v>0</v>
      </c>
    </row>
    <row r="53" spans="1:41" s="317" customFormat="1" hidden="1">
      <c r="A53" s="496"/>
      <c r="B53" s="414" t="s">
        <v>658</v>
      </c>
      <c r="C53" s="414"/>
      <c r="D53" s="449"/>
      <c r="E53" s="413"/>
      <c r="F53" s="317">
        <v>0</v>
      </c>
      <c r="AB53" s="332"/>
      <c r="AN53" s="494">
        <v>0</v>
      </c>
      <c r="AO53" s="286">
        <v>0</v>
      </c>
    </row>
    <row r="54" spans="1:41" s="317" customFormat="1" hidden="1">
      <c r="A54" s="496"/>
      <c r="B54" s="414" t="s">
        <v>657</v>
      </c>
      <c r="C54" s="414"/>
      <c r="D54" s="449"/>
      <c r="E54" s="413"/>
      <c r="F54" s="317">
        <v>0</v>
      </c>
      <c r="AB54" s="332"/>
      <c r="AN54" s="494">
        <v>0</v>
      </c>
      <c r="AO54" s="286">
        <v>0</v>
      </c>
    </row>
    <row r="55" spans="1:41" s="317" customFormat="1" hidden="1">
      <c r="A55" s="496"/>
      <c r="B55" s="317" t="s">
        <v>656</v>
      </c>
      <c r="D55" s="449"/>
      <c r="E55" s="413">
        <v>85000</v>
      </c>
      <c r="F55" s="317">
        <v>85000</v>
      </c>
      <c r="AB55" s="332"/>
      <c r="AN55" s="494">
        <v>0</v>
      </c>
      <c r="AO55" s="286">
        <v>0</v>
      </c>
    </row>
    <row r="56" spans="1:41" s="317" customFormat="1" hidden="1">
      <c r="A56" s="496"/>
      <c r="B56" s="317" t="s">
        <v>655</v>
      </c>
      <c r="D56" s="449"/>
      <c r="E56" s="413">
        <v>62000</v>
      </c>
      <c r="R56" s="317">
        <v>31000</v>
      </c>
      <c r="Y56" s="317">
        <v>31000</v>
      </c>
      <c r="AB56" s="332"/>
      <c r="AN56" s="494">
        <v>0</v>
      </c>
      <c r="AO56" s="286">
        <v>0</v>
      </c>
    </row>
    <row r="57" spans="1:41" s="317" customFormat="1" hidden="1">
      <c r="A57" s="496"/>
      <c r="B57" s="414" t="s">
        <v>654</v>
      </c>
      <c r="C57" s="414"/>
      <c r="D57" s="449"/>
      <c r="E57" s="413"/>
      <c r="AB57" s="332"/>
      <c r="AN57" s="494">
        <v>0</v>
      </c>
      <c r="AO57" s="286">
        <v>0</v>
      </c>
    </row>
    <row r="58" spans="1:41" s="317" customFormat="1" hidden="1">
      <c r="A58" s="496"/>
      <c r="B58" s="414" t="s">
        <v>653</v>
      </c>
      <c r="C58" s="414"/>
      <c r="D58" s="449"/>
      <c r="E58" s="413"/>
      <c r="AB58" s="332"/>
      <c r="AN58" s="494">
        <v>0</v>
      </c>
      <c r="AO58" s="286">
        <v>0</v>
      </c>
    </row>
    <row r="59" spans="1:41" s="317" customFormat="1" hidden="1">
      <c r="A59" s="496"/>
      <c r="B59" s="414" t="s">
        <v>652</v>
      </c>
      <c r="C59" s="414"/>
      <c r="D59" s="449"/>
      <c r="E59" s="413"/>
      <c r="AB59" s="332"/>
      <c r="AN59" s="494">
        <v>0</v>
      </c>
      <c r="AO59" s="286">
        <v>0</v>
      </c>
    </row>
    <row r="60" spans="1:41" s="317" customFormat="1" collapsed="1">
      <c r="A60" s="496"/>
      <c r="B60" s="317" t="s">
        <v>651</v>
      </c>
      <c r="D60" s="449"/>
      <c r="E60" s="413">
        <v>125000</v>
      </c>
      <c r="F60" s="317">
        <v>100000</v>
      </c>
      <c r="Y60" s="317">
        <v>25000</v>
      </c>
      <c r="AB60" s="332"/>
      <c r="AN60" s="494">
        <v>0</v>
      </c>
      <c r="AO60" s="286">
        <v>0</v>
      </c>
    </row>
    <row r="61" spans="1:41" s="317" customFormat="1" hidden="1">
      <c r="A61" s="496"/>
      <c r="B61" s="414" t="s">
        <v>650</v>
      </c>
      <c r="C61" s="414"/>
      <c r="D61" s="449"/>
      <c r="E61" s="413"/>
      <c r="F61" s="317">
        <v>0</v>
      </c>
      <c r="G61" s="317">
        <v>0</v>
      </c>
      <c r="AB61" s="332"/>
      <c r="AN61" s="494">
        <v>0</v>
      </c>
      <c r="AO61" s="286">
        <v>0</v>
      </c>
    </row>
    <row r="62" spans="1:41" s="317" customFormat="1" hidden="1">
      <c r="A62" s="496"/>
      <c r="B62" s="414" t="s">
        <v>649</v>
      </c>
      <c r="C62" s="414"/>
      <c r="D62" s="449"/>
      <c r="E62" s="413"/>
      <c r="G62" s="317">
        <v>0</v>
      </c>
      <c r="AB62" s="332"/>
      <c r="AN62" s="494">
        <v>0</v>
      </c>
      <c r="AO62" s="286">
        <v>0</v>
      </c>
    </row>
    <row r="63" spans="1:41" s="317" customFormat="1" hidden="1">
      <c r="A63" s="496"/>
      <c r="B63" s="414" t="s">
        <v>648</v>
      </c>
      <c r="C63" s="414"/>
      <c r="D63" s="449"/>
      <c r="E63" s="413"/>
      <c r="G63" s="317">
        <v>0</v>
      </c>
      <c r="AB63" s="332"/>
      <c r="AN63" s="494">
        <v>0</v>
      </c>
      <c r="AO63" s="286">
        <v>0</v>
      </c>
    </row>
    <row r="64" spans="1:41" s="317" customFormat="1" hidden="1">
      <c r="A64" s="496"/>
      <c r="B64" s="414" t="s">
        <v>647</v>
      </c>
      <c r="C64" s="414"/>
      <c r="D64" s="449"/>
      <c r="E64" s="413"/>
      <c r="G64" s="317">
        <v>0</v>
      </c>
      <c r="AB64" s="332"/>
      <c r="AN64" s="494">
        <v>0</v>
      </c>
      <c r="AO64" s="286">
        <v>0</v>
      </c>
    </row>
    <row r="65" spans="1:42" s="317" customFormat="1">
      <c r="A65" s="496"/>
      <c r="B65" s="414" t="s">
        <v>646</v>
      </c>
      <c r="C65" s="414"/>
      <c r="D65" s="449"/>
      <c r="E65" s="413">
        <v>80000</v>
      </c>
      <c r="F65" s="317">
        <v>40000</v>
      </c>
      <c r="R65" s="317">
        <v>0</v>
      </c>
      <c r="S65" s="317">
        <v>40000</v>
      </c>
      <c r="AB65" s="332"/>
      <c r="AN65" s="494">
        <v>0</v>
      </c>
      <c r="AO65" s="286">
        <v>0</v>
      </c>
    </row>
    <row r="66" spans="1:42" s="317" customFormat="1">
      <c r="A66" s="496"/>
      <c r="B66" s="414" t="s">
        <v>645</v>
      </c>
      <c r="C66" s="414"/>
      <c r="D66" s="449"/>
      <c r="E66" s="413">
        <v>15000</v>
      </c>
      <c r="F66" s="317">
        <v>15000</v>
      </c>
      <c r="G66" s="317">
        <v>0</v>
      </c>
      <c r="AB66" s="332"/>
      <c r="AN66" s="494">
        <v>0</v>
      </c>
      <c r="AO66" s="286">
        <v>0</v>
      </c>
    </row>
    <row r="67" spans="1:42" s="317" customFormat="1">
      <c r="A67" s="496"/>
      <c r="B67" s="317" t="s">
        <v>644</v>
      </c>
      <c r="D67" s="449"/>
      <c r="E67" s="413">
        <v>55000</v>
      </c>
      <c r="J67" s="317">
        <v>11000</v>
      </c>
      <c r="K67" s="317">
        <v>5500</v>
      </c>
      <c r="L67" s="317">
        <v>5500</v>
      </c>
      <c r="M67" s="317">
        <v>5500</v>
      </c>
      <c r="N67" s="317">
        <v>5500</v>
      </c>
      <c r="O67" s="317">
        <v>5500</v>
      </c>
      <c r="P67" s="317">
        <v>5500</v>
      </c>
      <c r="Q67" s="317">
        <v>5500</v>
      </c>
      <c r="R67" s="317">
        <v>5500</v>
      </c>
      <c r="AB67" s="332"/>
      <c r="AN67" s="494">
        <v>0</v>
      </c>
      <c r="AO67" s="286">
        <v>0</v>
      </c>
    </row>
    <row r="68" spans="1:42" s="332" customFormat="1">
      <c r="A68" s="499"/>
      <c r="B68" s="332" t="s">
        <v>643</v>
      </c>
      <c r="D68" s="452"/>
      <c r="E68" s="415">
        <v>200000</v>
      </c>
      <c r="S68" s="332">
        <v>33333.333333333336</v>
      </c>
      <c r="T68" s="332">
        <v>33333.333333333336</v>
      </c>
      <c r="U68" s="332">
        <v>33333.333333333336</v>
      </c>
      <c r="V68" s="332">
        <v>33333.333333333336</v>
      </c>
      <c r="W68" s="332">
        <v>33333.333333333336</v>
      </c>
      <c r="X68" s="332">
        <v>33333.333333333336</v>
      </c>
      <c r="AA68" s="332">
        <v>0</v>
      </c>
      <c r="AN68" s="494">
        <v>0</v>
      </c>
      <c r="AO68" s="286">
        <v>0</v>
      </c>
    </row>
    <row r="69" spans="1:42" s="317" customFormat="1">
      <c r="A69" s="496"/>
      <c r="B69" s="317" t="s">
        <v>642</v>
      </c>
      <c r="D69" s="449"/>
      <c r="E69" s="413">
        <v>48503</v>
      </c>
      <c r="M69" s="317">
        <v>3731</v>
      </c>
      <c r="N69" s="317">
        <v>3731</v>
      </c>
      <c r="O69" s="317">
        <v>3731</v>
      </c>
      <c r="P69" s="317">
        <v>3731</v>
      </c>
      <c r="Q69" s="317">
        <v>3731</v>
      </c>
      <c r="R69" s="317">
        <v>3731</v>
      </c>
      <c r="S69" s="317">
        <v>3731</v>
      </c>
      <c r="T69" s="317">
        <v>3731</v>
      </c>
      <c r="U69" s="317">
        <v>3731</v>
      </c>
      <c r="V69" s="317">
        <v>3731</v>
      </c>
      <c r="W69" s="317">
        <v>3731</v>
      </c>
      <c r="X69" s="317">
        <v>3731</v>
      </c>
      <c r="Y69" s="317">
        <v>3731</v>
      </c>
      <c r="AB69" s="332"/>
      <c r="AN69" s="494">
        <v>0</v>
      </c>
      <c r="AO69" s="286">
        <v>0</v>
      </c>
    </row>
    <row r="70" spans="1:42" s="317" customFormat="1">
      <c r="A70" s="496"/>
      <c r="B70" s="414" t="s">
        <v>641</v>
      </c>
      <c r="C70" s="414"/>
      <c r="D70" s="449"/>
      <c r="E70" s="413">
        <v>581500</v>
      </c>
      <c r="R70" s="317">
        <v>0</v>
      </c>
      <c r="W70" s="317">
        <v>0</v>
      </c>
      <c r="Y70" s="317">
        <v>581500</v>
      </c>
      <c r="Z70" s="317">
        <v>0</v>
      </c>
      <c r="AA70" s="317">
        <v>0</v>
      </c>
      <c r="AB70" s="332">
        <v>0</v>
      </c>
      <c r="AN70" s="494">
        <v>0</v>
      </c>
      <c r="AO70" s="286">
        <v>0</v>
      </c>
    </row>
    <row r="71" spans="1:42" s="317" customFormat="1" hidden="1">
      <c r="A71" s="496"/>
      <c r="B71" s="414" t="s">
        <v>590</v>
      </c>
      <c r="C71" s="414"/>
      <c r="D71" s="449"/>
      <c r="E71" s="413">
        <v>0</v>
      </c>
      <c r="Y71" s="317">
        <v>0</v>
      </c>
      <c r="Z71" s="317">
        <v>0</v>
      </c>
      <c r="AB71" s="332">
        <v>0</v>
      </c>
      <c r="AN71" s="494">
        <v>0</v>
      </c>
      <c r="AO71" s="286">
        <v>0</v>
      </c>
    </row>
    <row r="72" spans="1:42" s="317" customFormat="1" hidden="1">
      <c r="A72" s="496"/>
      <c r="B72" s="317" t="s">
        <v>640</v>
      </c>
      <c r="D72" s="449"/>
      <c r="E72" s="413">
        <v>0</v>
      </c>
      <c r="Y72" s="317">
        <v>0</v>
      </c>
      <c r="AB72" s="332"/>
      <c r="AN72" s="494">
        <v>0</v>
      </c>
      <c r="AO72" s="286">
        <v>0</v>
      </c>
    </row>
    <row r="73" spans="1:42" s="317" customFormat="1">
      <c r="A73" s="496"/>
      <c r="B73" s="317" t="s">
        <v>639</v>
      </c>
      <c r="D73" s="449"/>
      <c r="E73" s="413">
        <v>49452</v>
      </c>
      <c r="Y73" s="317">
        <v>49452</v>
      </c>
      <c r="AB73" s="332"/>
      <c r="AN73" s="494">
        <v>0</v>
      </c>
      <c r="AO73" s="286">
        <v>0</v>
      </c>
    </row>
    <row r="74" spans="1:42" s="317" customFormat="1">
      <c r="A74" s="496"/>
      <c r="B74" s="317" t="s">
        <v>638</v>
      </c>
      <c r="D74" s="449"/>
      <c r="E74" s="413">
        <v>4000</v>
      </c>
      <c r="F74" s="317">
        <v>4000</v>
      </c>
      <c r="G74" s="317">
        <v>0</v>
      </c>
      <c r="AB74" s="332"/>
      <c r="AN74" s="494">
        <v>0</v>
      </c>
      <c r="AO74" s="286">
        <v>0</v>
      </c>
    </row>
    <row r="75" spans="1:42" s="317" customFormat="1">
      <c r="A75" s="496"/>
      <c r="B75" s="414" t="s">
        <v>637</v>
      </c>
      <c r="C75" s="414"/>
      <c r="D75" s="449"/>
      <c r="E75" s="413">
        <v>171700</v>
      </c>
      <c r="F75" s="317">
        <v>171700</v>
      </c>
      <c r="T75" s="317">
        <v>0</v>
      </c>
      <c r="U75" s="317">
        <v>0</v>
      </c>
      <c r="V75" s="317">
        <v>0</v>
      </c>
      <c r="W75" s="317">
        <v>0</v>
      </c>
      <c r="X75" s="317">
        <v>0</v>
      </c>
      <c r="Y75" s="317">
        <v>0</v>
      </c>
      <c r="Z75" s="317">
        <v>0</v>
      </c>
      <c r="AA75" s="317">
        <v>0</v>
      </c>
      <c r="AB75" s="332">
        <v>0</v>
      </c>
      <c r="AN75" s="494">
        <v>0</v>
      </c>
      <c r="AO75" s="286">
        <v>0</v>
      </c>
    </row>
    <row r="76" spans="1:42" s="317" customFormat="1">
      <c r="A76" s="496"/>
      <c r="B76" s="317" t="s">
        <v>636</v>
      </c>
      <c r="D76" s="449"/>
      <c r="E76" s="413">
        <v>488800</v>
      </c>
      <c r="F76" s="317">
        <v>391040</v>
      </c>
      <c r="G76" s="317">
        <v>0</v>
      </c>
      <c r="H76" s="317">
        <v>0</v>
      </c>
      <c r="I76" s="317">
        <v>0</v>
      </c>
      <c r="J76" s="317">
        <v>0</v>
      </c>
      <c r="K76" s="317">
        <v>0</v>
      </c>
      <c r="L76" s="317">
        <v>0</v>
      </c>
      <c r="M76" s="317">
        <v>0</v>
      </c>
      <c r="N76" s="317">
        <v>0</v>
      </c>
      <c r="O76" s="317">
        <v>0</v>
      </c>
      <c r="P76" s="317">
        <v>0</v>
      </c>
      <c r="Q76" s="317">
        <v>0</v>
      </c>
      <c r="R76" s="317">
        <v>41396</v>
      </c>
      <c r="S76" s="317">
        <v>56364</v>
      </c>
      <c r="T76" s="317">
        <v>0</v>
      </c>
      <c r="U76" s="317">
        <v>0</v>
      </c>
      <c r="V76" s="317">
        <v>0</v>
      </c>
      <c r="W76" s="317">
        <v>0</v>
      </c>
      <c r="X76" s="317">
        <v>0</v>
      </c>
      <c r="Y76" s="317">
        <v>0</v>
      </c>
      <c r="AN76" s="494">
        <v>0</v>
      </c>
      <c r="AO76" s="286">
        <v>0</v>
      </c>
    </row>
    <row r="77" spans="1:42" s="317" customFormat="1">
      <c r="A77" s="496"/>
      <c r="B77" s="317" t="s">
        <v>635</v>
      </c>
      <c r="D77" s="449"/>
      <c r="E77" s="413">
        <v>1466400</v>
      </c>
      <c r="F77" s="317">
        <v>0</v>
      </c>
      <c r="G77" s="317">
        <v>0</v>
      </c>
      <c r="H77" s="317">
        <v>0</v>
      </c>
      <c r="I77" s="317">
        <v>0</v>
      </c>
      <c r="J77" s="317">
        <v>0</v>
      </c>
      <c r="K77" s="317">
        <v>0</v>
      </c>
      <c r="L77" s="317">
        <v>0</v>
      </c>
      <c r="M77" s="317">
        <v>0</v>
      </c>
      <c r="N77" s="317">
        <v>0</v>
      </c>
      <c r="O77" s="317">
        <v>0</v>
      </c>
      <c r="P77" s="317">
        <v>0</v>
      </c>
      <c r="Q77" s="317">
        <v>0</v>
      </c>
      <c r="R77" s="317">
        <v>0</v>
      </c>
      <c r="S77" s="317">
        <v>0</v>
      </c>
      <c r="T77" s="317">
        <v>0</v>
      </c>
      <c r="U77" s="317">
        <v>0</v>
      </c>
      <c r="V77" s="317">
        <v>0</v>
      </c>
      <c r="W77" s="317">
        <v>0</v>
      </c>
      <c r="X77" s="317">
        <v>0</v>
      </c>
      <c r="Y77" s="317">
        <v>1466400</v>
      </c>
      <c r="AA77" s="317">
        <v>0</v>
      </c>
      <c r="AB77" s="317">
        <v>0</v>
      </c>
      <c r="AC77" s="317">
        <v>0</v>
      </c>
      <c r="AD77" s="317">
        <v>0</v>
      </c>
      <c r="AE77" s="317">
        <v>0</v>
      </c>
      <c r="AN77" s="494">
        <v>0</v>
      </c>
      <c r="AO77" s="286">
        <v>0</v>
      </c>
    </row>
    <row r="78" spans="1:42" s="317" customFormat="1">
      <c r="A78" s="496"/>
      <c r="B78" s="317" t="s">
        <v>634</v>
      </c>
      <c r="D78" s="449"/>
      <c r="E78" s="413">
        <v>488800</v>
      </c>
      <c r="F78" s="317">
        <v>0</v>
      </c>
      <c r="G78" s="317">
        <v>0</v>
      </c>
      <c r="H78" s="317">
        <v>0</v>
      </c>
      <c r="I78" s="317">
        <v>0</v>
      </c>
      <c r="J78" s="317">
        <v>0</v>
      </c>
      <c r="K78" s="317">
        <v>0</v>
      </c>
      <c r="L78" s="317">
        <v>0</v>
      </c>
      <c r="M78" s="317">
        <v>0</v>
      </c>
      <c r="N78" s="317">
        <v>0</v>
      </c>
      <c r="O78" s="317">
        <v>0</v>
      </c>
      <c r="P78" s="317">
        <v>0</v>
      </c>
      <c r="Q78" s="317">
        <v>0</v>
      </c>
      <c r="R78" s="317">
        <v>0</v>
      </c>
      <c r="S78" s="317">
        <v>0</v>
      </c>
      <c r="T78" s="317">
        <v>0</v>
      </c>
      <c r="U78" s="317">
        <v>0</v>
      </c>
      <c r="V78" s="317">
        <v>0</v>
      </c>
      <c r="W78" s="317">
        <v>0</v>
      </c>
      <c r="X78" s="317">
        <v>0</v>
      </c>
      <c r="Y78" s="317">
        <v>488800</v>
      </c>
      <c r="Z78" s="317">
        <v>0</v>
      </c>
      <c r="AA78" s="317">
        <v>0</v>
      </c>
      <c r="AB78" s="317">
        <v>0</v>
      </c>
      <c r="AC78" s="317">
        <v>0</v>
      </c>
      <c r="AD78" s="317">
        <v>0</v>
      </c>
      <c r="AE78" s="317">
        <v>0</v>
      </c>
      <c r="AN78" s="494">
        <v>0</v>
      </c>
      <c r="AO78" s="286">
        <v>0</v>
      </c>
    </row>
    <row r="79" spans="1:42">
      <c r="A79" s="479"/>
      <c r="B79" s="412" t="s">
        <v>633</v>
      </c>
      <c r="C79" s="412"/>
      <c r="D79" s="453"/>
      <c r="E79" s="411">
        <v>5979797</v>
      </c>
      <c r="F79" s="407">
        <v>2050757</v>
      </c>
      <c r="G79" s="407">
        <v>18991.613421474358</v>
      </c>
      <c r="H79" s="407">
        <v>20626.640220269095</v>
      </c>
      <c r="I79" s="407">
        <v>21858.974358974359</v>
      </c>
      <c r="J79" s="407">
        <v>32858.974358974359</v>
      </c>
      <c r="K79" s="407">
        <v>27358.974358974359</v>
      </c>
      <c r="L79" s="407">
        <v>30014.253525641026</v>
      </c>
      <c r="M79" s="407">
        <v>38934.488651658976</v>
      </c>
      <c r="N79" s="407">
        <v>44161.601104374218</v>
      </c>
      <c r="O79" s="407">
        <v>47713.803088142442</v>
      </c>
      <c r="P79" s="407">
        <v>49259.888726009704</v>
      </c>
      <c r="Q79" s="407">
        <v>50692.036699868077</v>
      </c>
      <c r="R79" s="407">
        <v>154526.15195695084</v>
      </c>
      <c r="S79" s="407">
        <v>191327.48529028421</v>
      </c>
      <c r="T79" s="407">
        <v>62271.177597976508</v>
      </c>
      <c r="U79" s="407">
        <v>62271.177597976508</v>
      </c>
      <c r="V79" s="407">
        <v>62271.177597976508</v>
      </c>
      <c r="W79" s="407">
        <v>37064.333333333336</v>
      </c>
      <c r="X79" s="407">
        <v>37064.333333333336</v>
      </c>
      <c r="Y79" s="407">
        <v>2939772.9147778079</v>
      </c>
      <c r="Z79" s="407">
        <v>0</v>
      </c>
      <c r="AA79" s="407">
        <v>0</v>
      </c>
      <c r="AB79" s="407">
        <v>0</v>
      </c>
      <c r="AC79" s="407">
        <v>0</v>
      </c>
      <c r="AD79" s="407">
        <v>0</v>
      </c>
      <c r="AE79" s="407">
        <v>0</v>
      </c>
      <c r="AF79" s="407"/>
      <c r="AG79" s="407"/>
      <c r="AH79" s="407"/>
      <c r="AI79" s="407"/>
      <c r="AJ79" s="407"/>
      <c r="AK79" s="407"/>
      <c r="AL79" s="407"/>
      <c r="AM79" s="407"/>
      <c r="AN79" s="500">
        <v>0</v>
      </c>
      <c r="AO79" s="286">
        <v>0</v>
      </c>
      <c r="AP79" s="286">
        <v>37064.333333333336</v>
      </c>
    </row>
    <row r="80" spans="1:42" ht="15.75" customHeight="1">
      <c r="A80" s="479"/>
      <c r="B80" s="410" t="s">
        <v>629</v>
      </c>
      <c r="C80" s="410"/>
      <c r="D80" s="454"/>
      <c r="E80" s="409">
        <v>18300297</v>
      </c>
      <c r="F80" s="407">
        <v>2343530.75</v>
      </c>
      <c r="G80" s="407">
        <v>784812.86342147435</v>
      </c>
      <c r="H80" s="407">
        <v>1003947.8902202691</v>
      </c>
      <c r="I80" s="407">
        <v>1067953.9743589743</v>
      </c>
      <c r="J80" s="407">
        <v>1334227.7243589743</v>
      </c>
      <c r="K80" s="407">
        <v>1397672.9743589743</v>
      </c>
      <c r="L80" s="407">
        <v>1323401.253525641</v>
      </c>
      <c r="M80" s="407">
        <v>1254506.9886516589</v>
      </c>
      <c r="N80" s="407">
        <v>852528.47610437428</v>
      </c>
      <c r="O80" s="407">
        <v>371060.55308814242</v>
      </c>
      <c r="P80" s="407">
        <v>343715.5137260097</v>
      </c>
      <c r="Q80" s="407">
        <v>345147.6616998681</v>
      </c>
      <c r="R80" s="407">
        <v>448981.77695695084</v>
      </c>
      <c r="S80" s="407">
        <v>1091085.4852902843</v>
      </c>
      <c r="T80" s="407">
        <v>981779.17759797652</v>
      </c>
      <c r="U80" s="407">
        <v>62271.177597976508</v>
      </c>
      <c r="V80" s="407">
        <v>279771.17759797652</v>
      </c>
      <c r="W80" s="407">
        <v>37064.333333333336</v>
      </c>
      <c r="X80" s="407">
        <v>37064.333333333336</v>
      </c>
      <c r="Y80" s="407">
        <v>2939772.9147778079</v>
      </c>
      <c r="Z80" s="407">
        <v>0</v>
      </c>
      <c r="AA80" s="407">
        <v>0</v>
      </c>
      <c r="AB80" s="408">
        <v>0</v>
      </c>
      <c r="AC80" s="407">
        <v>0</v>
      </c>
      <c r="AD80" s="407">
        <v>0</v>
      </c>
      <c r="AE80" s="407">
        <v>0</v>
      </c>
      <c r="AF80" s="387"/>
      <c r="AG80" s="387"/>
      <c r="AH80" s="387"/>
      <c r="AI80" s="387"/>
      <c r="AJ80" s="387"/>
      <c r="AK80" s="387"/>
      <c r="AL80" s="387"/>
      <c r="AM80" s="387"/>
      <c r="AN80" s="500">
        <v>18300297.000000004</v>
      </c>
      <c r="AO80" s="286">
        <v>0</v>
      </c>
    </row>
    <row r="81" spans="1:41" ht="15.75" hidden="1" customHeight="1">
      <c r="A81" s="479"/>
      <c r="B81" s="404" t="s">
        <v>632</v>
      </c>
      <c r="C81" s="404"/>
      <c r="D81" s="455"/>
      <c r="E81" s="399"/>
      <c r="F81" s="406"/>
      <c r="G81" s="406"/>
      <c r="H81" s="406"/>
      <c r="I81" s="406"/>
      <c r="J81" s="406"/>
      <c r="K81" s="406"/>
      <c r="L81" s="406"/>
      <c r="M81" s="406"/>
      <c r="N81" s="406"/>
      <c r="O81" s="406"/>
      <c r="P81" s="406"/>
      <c r="Q81" s="406"/>
      <c r="R81" s="406"/>
      <c r="S81" s="406"/>
      <c r="T81" s="406"/>
      <c r="U81" s="406"/>
      <c r="V81" s="406"/>
      <c r="W81" s="406"/>
      <c r="X81" s="406">
        <v>0</v>
      </c>
      <c r="Y81" s="406"/>
      <c r="Z81" s="406"/>
      <c r="AA81" s="406"/>
      <c r="AB81" s="403"/>
      <c r="AC81" s="406"/>
      <c r="AE81" s="287"/>
      <c r="AF81" s="287"/>
      <c r="AG81" s="287"/>
      <c r="AH81" s="287"/>
      <c r="AI81" s="287"/>
      <c r="AJ81" s="287"/>
      <c r="AK81" s="287"/>
      <c r="AL81" s="287"/>
      <c r="AM81" s="287"/>
      <c r="AN81" s="501">
        <v>0</v>
      </c>
      <c r="AO81" s="286">
        <v>0</v>
      </c>
    </row>
    <row r="82" spans="1:41" ht="15.75" hidden="1" customHeight="1">
      <c r="A82" s="479"/>
      <c r="B82" s="404" t="s">
        <v>631</v>
      </c>
      <c r="C82" s="404"/>
      <c r="D82" s="455"/>
      <c r="E82" s="399"/>
      <c r="F82" s="406"/>
      <c r="G82" s="406"/>
      <c r="H82" s="406"/>
      <c r="I82" s="406"/>
      <c r="J82" s="406"/>
      <c r="K82" s="406"/>
      <c r="L82" s="406"/>
      <c r="M82" s="406"/>
      <c r="N82" s="406"/>
      <c r="O82" s="406"/>
      <c r="P82" s="406"/>
      <c r="Q82" s="406"/>
      <c r="R82" s="406"/>
      <c r="S82" s="406"/>
      <c r="T82" s="406"/>
      <c r="U82" s="406"/>
      <c r="V82" s="406"/>
      <c r="W82" s="406"/>
      <c r="X82" s="406"/>
      <c r="Y82" s="406"/>
      <c r="Z82" s="406"/>
      <c r="AA82" s="406"/>
      <c r="AB82" s="403"/>
      <c r="AC82" s="406"/>
      <c r="AE82" s="287"/>
      <c r="AF82" s="287"/>
      <c r="AG82" s="287"/>
      <c r="AH82" s="287"/>
      <c r="AI82" s="287"/>
      <c r="AJ82" s="287"/>
      <c r="AK82" s="287"/>
      <c r="AL82" s="287"/>
      <c r="AM82" s="287"/>
      <c r="AN82" s="501">
        <v>0</v>
      </c>
      <c r="AO82" s="286">
        <v>0</v>
      </c>
    </row>
    <row r="83" spans="1:41" hidden="1">
      <c r="A83" s="479"/>
      <c r="B83" s="404" t="s">
        <v>630</v>
      </c>
      <c r="C83" s="404"/>
      <c r="D83" s="455"/>
      <c r="E83" s="399"/>
      <c r="F83" s="398"/>
      <c r="G83" s="403"/>
      <c r="H83" s="403"/>
      <c r="I83" s="403"/>
      <c r="J83" s="403"/>
      <c r="K83" s="403"/>
      <c r="L83" s="403"/>
      <c r="M83" s="403"/>
      <c r="N83" s="403"/>
      <c r="O83" s="403"/>
      <c r="P83" s="403"/>
      <c r="Q83" s="403"/>
      <c r="R83" s="403"/>
      <c r="S83" s="403"/>
      <c r="T83" s="403"/>
      <c r="U83" s="403"/>
      <c r="V83" s="403"/>
      <c r="W83" s="403">
        <v>0</v>
      </c>
      <c r="X83" s="403"/>
      <c r="Y83" s="403">
        <v>0</v>
      </c>
      <c r="Z83" s="403"/>
      <c r="AA83" s="403">
        <v>0</v>
      </c>
      <c r="AB83" s="403">
        <v>0</v>
      </c>
      <c r="AC83" s="403">
        <v>0</v>
      </c>
      <c r="AD83" s="403"/>
      <c r="AE83" s="403"/>
      <c r="AF83" s="403"/>
      <c r="AG83" s="403"/>
      <c r="AH83" s="403"/>
      <c r="AI83" s="403"/>
      <c r="AJ83" s="403"/>
      <c r="AK83" s="403"/>
      <c r="AL83" s="403"/>
      <c r="AM83" s="403"/>
      <c r="AN83" s="501">
        <v>0</v>
      </c>
      <c r="AO83" s="286">
        <v>0</v>
      </c>
    </row>
    <row r="84" spans="1:41" s="350" customFormat="1" ht="21" hidden="1" customHeight="1">
      <c r="A84" s="502"/>
      <c r="B84" s="353" t="s">
        <v>629</v>
      </c>
      <c r="C84" s="353"/>
      <c r="D84" s="456"/>
      <c r="E84" s="351">
        <v>18300297</v>
      </c>
      <c r="F84" s="405">
        <v>2343530.75</v>
      </c>
      <c r="G84" s="352">
        <v>784812.86342147435</v>
      </c>
      <c r="H84" s="352">
        <v>1003947.8902202691</v>
      </c>
      <c r="I84" s="352">
        <v>1067953.9743589743</v>
      </c>
      <c r="J84" s="352">
        <v>1334227.7243589743</v>
      </c>
      <c r="K84" s="352">
        <v>1397672.9743589743</v>
      </c>
      <c r="L84" s="352">
        <v>1323401.253525641</v>
      </c>
      <c r="M84" s="352">
        <v>1254506.9886516589</v>
      </c>
      <c r="N84" s="352">
        <v>852528.47610437428</v>
      </c>
      <c r="O84" s="352">
        <v>371060.55308814242</v>
      </c>
      <c r="P84" s="352">
        <v>343715.5137260097</v>
      </c>
      <c r="Q84" s="352">
        <v>345147.6616998681</v>
      </c>
      <c r="R84" s="352">
        <v>448981.77695695084</v>
      </c>
      <c r="S84" s="352">
        <v>1091085.4852902843</v>
      </c>
      <c r="T84" s="352">
        <v>981779.17759797652</v>
      </c>
      <c r="U84" s="352">
        <v>62271.177597976508</v>
      </c>
      <c r="V84" s="352">
        <v>279771.17759797652</v>
      </c>
      <c r="W84" s="352">
        <v>37064.333333333336</v>
      </c>
      <c r="X84" s="352">
        <v>37064.333333333336</v>
      </c>
      <c r="Y84" s="352">
        <v>2939772.9147778079</v>
      </c>
      <c r="Z84" s="352">
        <v>0</v>
      </c>
      <c r="AA84" s="352">
        <v>0</v>
      </c>
      <c r="AB84" s="352">
        <v>0</v>
      </c>
      <c r="AC84" s="352">
        <v>0</v>
      </c>
      <c r="AD84" s="352">
        <v>0</v>
      </c>
      <c r="AE84" s="352"/>
      <c r="AF84" s="352"/>
      <c r="AG84" s="352"/>
      <c r="AH84" s="352"/>
      <c r="AI84" s="352"/>
      <c r="AJ84" s="352"/>
      <c r="AK84" s="351"/>
      <c r="AL84" s="352"/>
      <c r="AM84" s="352"/>
      <c r="AN84" s="500">
        <v>18300297.000000004</v>
      </c>
      <c r="AO84" s="286">
        <v>0</v>
      </c>
    </row>
    <row r="85" spans="1:41" collapsed="1">
      <c r="A85" s="479"/>
      <c r="B85" s="404" t="s">
        <v>628</v>
      </c>
      <c r="C85" s="404"/>
      <c r="D85" s="455"/>
      <c r="E85" s="399">
        <v>10925000</v>
      </c>
      <c r="F85" s="398"/>
      <c r="G85" s="403"/>
      <c r="H85" s="403"/>
      <c r="I85" s="403"/>
      <c r="J85" s="403"/>
      <c r="K85" s="403"/>
      <c r="L85" s="403"/>
      <c r="M85" s="403"/>
      <c r="N85" s="403">
        <v>0</v>
      </c>
      <c r="O85" s="403"/>
      <c r="P85" s="403"/>
      <c r="Q85" s="403"/>
      <c r="R85" s="403"/>
      <c r="S85" s="403"/>
      <c r="T85" s="403"/>
      <c r="U85" s="403"/>
      <c r="V85" s="403">
        <v>10925000</v>
      </c>
      <c r="W85" s="403"/>
      <c r="X85" s="403">
        <v>0</v>
      </c>
      <c r="Y85" s="403">
        <v>0</v>
      </c>
      <c r="Z85" s="403"/>
      <c r="AA85" s="403">
        <v>0</v>
      </c>
      <c r="AB85" s="403"/>
      <c r="AC85" s="403"/>
      <c r="AD85" s="403"/>
      <c r="AE85" s="403"/>
      <c r="AF85" s="403"/>
      <c r="AG85" s="403"/>
      <c r="AH85" s="403"/>
      <c r="AI85" s="403"/>
      <c r="AJ85" s="403"/>
      <c r="AK85" s="403"/>
      <c r="AL85" s="403"/>
      <c r="AM85" s="403"/>
      <c r="AN85" s="501">
        <v>10925000</v>
      </c>
    </row>
    <row r="86" spans="1:41" s="288" customFormat="1" ht="21" customHeight="1" thickBot="1">
      <c r="A86" s="503"/>
      <c r="B86" s="402" t="s">
        <v>627</v>
      </c>
      <c r="C86" s="402"/>
      <c r="D86" s="457" t="s">
        <v>91</v>
      </c>
      <c r="E86" s="401">
        <v>29225297</v>
      </c>
      <c r="F86" s="400">
        <v>2343530.75</v>
      </c>
      <c r="G86" s="400">
        <v>784812.86342147435</v>
      </c>
      <c r="H86" s="400">
        <v>1003947.8902202691</v>
      </c>
      <c r="I86" s="400">
        <v>1067953.9743589743</v>
      </c>
      <c r="J86" s="400">
        <v>1334227.7243589743</v>
      </c>
      <c r="K86" s="400">
        <v>1397672.9743589743</v>
      </c>
      <c r="L86" s="400">
        <v>1323401.253525641</v>
      </c>
      <c r="M86" s="400">
        <v>1254506.9886516589</v>
      </c>
      <c r="N86" s="400">
        <v>852528.47610437428</v>
      </c>
      <c r="O86" s="400">
        <v>371060.55308814242</v>
      </c>
      <c r="P86" s="400">
        <v>343715.5137260097</v>
      </c>
      <c r="Q86" s="400">
        <v>345147.6616998681</v>
      </c>
      <c r="R86" s="400">
        <v>448981.77695695084</v>
      </c>
      <c r="S86" s="400">
        <v>1091085.4852902843</v>
      </c>
      <c r="T86" s="400">
        <v>981779.17759797652</v>
      </c>
      <c r="U86" s="400">
        <v>62271.177597976508</v>
      </c>
      <c r="V86" s="400">
        <v>11204771.177597977</v>
      </c>
      <c r="W86" s="400">
        <v>37064.333333333336</v>
      </c>
      <c r="X86" s="400">
        <v>37064.333333333336</v>
      </c>
      <c r="Y86" s="400">
        <v>2939772.9147778079</v>
      </c>
      <c r="Z86" s="400">
        <v>0</v>
      </c>
      <c r="AA86" s="400">
        <v>0</v>
      </c>
      <c r="AB86" s="400">
        <v>0</v>
      </c>
      <c r="AC86" s="400">
        <v>0</v>
      </c>
      <c r="AD86" s="400">
        <v>0</v>
      </c>
      <c r="AE86" s="400"/>
      <c r="AF86" s="400"/>
      <c r="AG86" s="400"/>
      <c r="AH86" s="400"/>
      <c r="AI86" s="400"/>
      <c r="AJ86" s="400"/>
      <c r="AK86" s="400"/>
      <c r="AL86" s="400"/>
      <c r="AM86" s="400"/>
      <c r="AN86" s="504">
        <v>29225297</v>
      </c>
      <c r="AO86" s="286"/>
    </row>
    <row r="87" spans="1:41" s="288" customFormat="1" ht="11.25" hidden="1" customHeight="1">
      <c r="A87" s="503"/>
      <c r="B87" s="347"/>
      <c r="C87" s="347"/>
      <c r="D87" s="458"/>
      <c r="E87" s="399"/>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505"/>
    </row>
    <row r="88" spans="1:41" s="288" customFormat="1" ht="21" hidden="1" customHeight="1">
      <c r="A88" s="503"/>
      <c r="B88" s="347" t="s">
        <v>626</v>
      </c>
      <c r="C88" s="347"/>
      <c r="D88" s="459"/>
      <c r="E88" s="399"/>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505">
        <v>0</v>
      </c>
    </row>
    <row r="89" spans="1:41" hidden="1">
      <c r="A89" s="479"/>
      <c r="B89" s="311" t="s">
        <v>594</v>
      </c>
      <c r="C89" s="311"/>
      <c r="D89" s="463"/>
      <c r="E89" s="318">
        <v>0</v>
      </c>
      <c r="F89" s="287">
        <v>0</v>
      </c>
      <c r="G89" s="393"/>
      <c r="H89" s="393"/>
      <c r="I89" s="393"/>
      <c r="J89" s="393"/>
      <c r="K89" s="393"/>
      <c r="L89" s="393"/>
      <c r="M89" s="393"/>
      <c r="N89" s="393"/>
      <c r="O89" s="393"/>
      <c r="P89" s="393"/>
      <c r="Q89" s="393"/>
      <c r="R89" s="393"/>
      <c r="S89" s="393"/>
      <c r="T89" s="393"/>
      <c r="U89" s="393"/>
      <c r="V89" s="393"/>
      <c r="W89" s="393"/>
      <c r="X89" s="393"/>
      <c r="Y89" s="393"/>
      <c r="Z89" s="393"/>
      <c r="AA89" s="393"/>
      <c r="AB89" s="397"/>
      <c r="AC89" s="393"/>
      <c r="AD89" s="393"/>
      <c r="AE89" s="316"/>
      <c r="AF89" s="393"/>
      <c r="AG89" s="393"/>
      <c r="AH89" s="393"/>
      <c r="AI89" s="393"/>
      <c r="AJ89" s="393"/>
      <c r="AK89" s="393"/>
      <c r="AL89" s="393"/>
      <c r="AM89" s="393"/>
      <c r="AN89" s="505">
        <v>0</v>
      </c>
    </row>
    <row r="90" spans="1:41" hidden="1">
      <c r="A90" s="479"/>
      <c r="B90" s="311" t="s">
        <v>593</v>
      </c>
      <c r="C90" s="311"/>
      <c r="D90" s="463"/>
      <c r="E90" s="318">
        <v>0</v>
      </c>
      <c r="F90" s="287">
        <v>0</v>
      </c>
      <c r="G90" s="393"/>
      <c r="H90" s="393"/>
      <c r="I90" s="393"/>
      <c r="J90" s="393"/>
      <c r="K90" s="393"/>
      <c r="L90" s="393"/>
      <c r="M90" s="393"/>
      <c r="N90" s="393"/>
      <c r="O90" s="393"/>
      <c r="P90" s="393"/>
      <c r="Q90" s="393"/>
      <c r="R90" s="393"/>
      <c r="S90" s="393"/>
      <c r="T90" s="393"/>
      <c r="U90" s="393"/>
      <c r="V90" s="393"/>
      <c r="W90" s="393"/>
      <c r="X90" s="393"/>
      <c r="Y90" s="393"/>
      <c r="Z90" s="393"/>
      <c r="AA90" s="393"/>
      <c r="AB90" s="397"/>
      <c r="AC90" s="393"/>
      <c r="AD90" s="393"/>
      <c r="AE90" s="316"/>
      <c r="AF90" s="393"/>
      <c r="AG90" s="393"/>
      <c r="AH90" s="393"/>
      <c r="AI90" s="393"/>
      <c r="AJ90" s="393"/>
      <c r="AK90" s="393"/>
      <c r="AL90" s="393"/>
      <c r="AM90" s="393"/>
      <c r="AN90" s="505">
        <v>0</v>
      </c>
    </row>
    <row r="91" spans="1:41" hidden="1">
      <c r="A91" s="479"/>
      <c r="B91" s="311" t="s">
        <v>592</v>
      </c>
      <c r="C91" s="311"/>
      <c r="D91" s="463"/>
      <c r="E91" s="318">
        <v>0</v>
      </c>
      <c r="F91" s="287"/>
      <c r="G91" s="393">
        <v>0</v>
      </c>
      <c r="H91" s="393">
        <v>0</v>
      </c>
      <c r="I91" s="393">
        <v>0</v>
      </c>
      <c r="J91" s="393">
        <v>0</v>
      </c>
      <c r="K91" s="393">
        <v>0</v>
      </c>
      <c r="L91" s="393">
        <v>0</v>
      </c>
      <c r="M91" s="393">
        <v>0</v>
      </c>
      <c r="N91" s="393">
        <v>0</v>
      </c>
      <c r="O91" s="393">
        <v>0</v>
      </c>
      <c r="P91" s="393">
        <v>0</v>
      </c>
      <c r="Q91" s="393">
        <v>0</v>
      </c>
      <c r="R91" s="393">
        <v>0</v>
      </c>
      <c r="S91" s="393">
        <v>0</v>
      </c>
      <c r="T91" s="393">
        <v>0</v>
      </c>
      <c r="U91" s="393">
        <v>0</v>
      </c>
      <c r="V91" s="393">
        <v>0</v>
      </c>
      <c r="W91" s="393">
        <v>0</v>
      </c>
      <c r="X91" s="393">
        <v>0</v>
      </c>
      <c r="Y91" s="393">
        <v>0</v>
      </c>
      <c r="Z91" s="393">
        <v>0</v>
      </c>
      <c r="AA91" s="393">
        <v>0</v>
      </c>
      <c r="AB91" s="397">
        <v>0</v>
      </c>
      <c r="AC91" s="393"/>
      <c r="AD91" s="393"/>
      <c r="AE91" s="393"/>
      <c r="AF91" s="393"/>
      <c r="AG91" s="393"/>
      <c r="AH91" s="393"/>
      <c r="AI91" s="393"/>
      <c r="AJ91" s="393"/>
      <c r="AK91" s="393"/>
      <c r="AL91" s="393"/>
      <c r="AM91" s="393"/>
      <c r="AN91" s="505">
        <v>0</v>
      </c>
    </row>
    <row r="92" spans="1:41" hidden="1">
      <c r="A92" s="479"/>
      <c r="B92" s="311" t="s">
        <v>591</v>
      </c>
      <c r="C92" s="311"/>
      <c r="D92" s="463"/>
      <c r="E92" s="318"/>
      <c r="F92" s="287"/>
      <c r="G92" s="393">
        <v>0</v>
      </c>
      <c r="H92" s="393">
        <v>0</v>
      </c>
      <c r="I92" s="393">
        <v>0</v>
      </c>
      <c r="J92" s="393">
        <v>0</v>
      </c>
      <c r="K92" s="393">
        <v>0</v>
      </c>
      <c r="L92" s="393">
        <v>0</v>
      </c>
      <c r="M92" s="393">
        <v>0</v>
      </c>
      <c r="N92" s="393">
        <v>0</v>
      </c>
      <c r="O92" s="393">
        <v>0</v>
      </c>
      <c r="P92" s="393">
        <v>0</v>
      </c>
      <c r="Q92" s="393">
        <v>0</v>
      </c>
      <c r="R92" s="393">
        <v>0</v>
      </c>
      <c r="S92" s="393">
        <v>0</v>
      </c>
      <c r="T92" s="393">
        <v>0</v>
      </c>
      <c r="U92" s="393">
        <v>0</v>
      </c>
      <c r="V92" s="393">
        <v>0</v>
      </c>
      <c r="W92" s="393">
        <v>0</v>
      </c>
      <c r="X92" s="393">
        <v>0</v>
      </c>
      <c r="Y92" s="393">
        <v>0</v>
      </c>
      <c r="Z92" s="393">
        <v>0</v>
      </c>
      <c r="AA92" s="393">
        <v>0</v>
      </c>
      <c r="AB92" s="397">
        <v>0</v>
      </c>
      <c r="AC92" s="393"/>
      <c r="AD92" s="393"/>
      <c r="AE92" s="393"/>
      <c r="AF92" s="393"/>
      <c r="AG92" s="393"/>
      <c r="AH92" s="393"/>
      <c r="AI92" s="393"/>
      <c r="AJ92" s="393"/>
      <c r="AK92" s="393"/>
      <c r="AL92" s="393"/>
      <c r="AM92" s="393"/>
      <c r="AN92" s="505">
        <v>0</v>
      </c>
    </row>
    <row r="93" spans="1:41" hidden="1">
      <c r="A93" s="479"/>
      <c r="B93" s="396" t="s">
        <v>590</v>
      </c>
      <c r="C93" s="396"/>
      <c r="D93" s="460"/>
      <c r="E93" s="322"/>
      <c r="F93" s="290"/>
      <c r="G93" s="394">
        <v>0</v>
      </c>
      <c r="H93" s="39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c r="Z93" s="394">
        <v>0</v>
      </c>
      <c r="AA93" s="394">
        <v>0</v>
      </c>
      <c r="AB93" s="395">
        <v>0</v>
      </c>
      <c r="AC93" s="394"/>
      <c r="AD93" s="394"/>
      <c r="AE93" s="394"/>
      <c r="AF93" s="394"/>
      <c r="AG93" s="394"/>
      <c r="AH93" s="394"/>
      <c r="AI93" s="394"/>
      <c r="AJ93" s="394"/>
      <c r="AK93" s="394"/>
      <c r="AL93" s="393"/>
      <c r="AM93" s="393"/>
      <c r="AN93" s="506">
        <v>0</v>
      </c>
    </row>
    <row r="94" spans="1:41" ht="15.75" hidden="1" customHeight="1" collapsed="1" thickBot="1">
      <c r="A94" s="479"/>
      <c r="B94" s="392" t="s">
        <v>625</v>
      </c>
      <c r="C94" s="392"/>
      <c r="D94" s="446"/>
      <c r="E94" s="391">
        <v>0</v>
      </c>
      <c r="F94" s="390">
        <v>0</v>
      </c>
      <c r="G94" s="390">
        <v>0</v>
      </c>
      <c r="H94" s="390">
        <v>0</v>
      </c>
      <c r="I94" s="390">
        <v>0</v>
      </c>
      <c r="J94" s="390">
        <v>0</v>
      </c>
      <c r="K94" s="390">
        <v>0</v>
      </c>
      <c r="L94" s="390">
        <v>0</v>
      </c>
      <c r="M94" s="390">
        <v>0</v>
      </c>
      <c r="N94" s="390">
        <v>0</v>
      </c>
      <c r="O94" s="390">
        <v>0</v>
      </c>
      <c r="P94" s="390">
        <v>0</v>
      </c>
      <c r="Q94" s="390">
        <v>0</v>
      </c>
      <c r="R94" s="390">
        <v>0</v>
      </c>
      <c r="S94" s="390">
        <v>0</v>
      </c>
      <c r="T94" s="390">
        <v>0</v>
      </c>
      <c r="U94" s="390">
        <v>0</v>
      </c>
      <c r="V94" s="390">
        <v>0</v>
      </c>
      <c r="W94" s="390">
        <v>0</v>
      </c>
      <c r="X94" s="387">
        <v>0</v>
      </c>
      <c r="Y94" s="387">
        <v>0</v>
      </c>
      <c r="Z94" s="387">
        <v>0</v>
      </c>
      <c r="AA94" s="387">
        <v>0</v>
      </c>
      <c r="AB94" s="389">
        <v>0</v>
      </c>
      <c r="AC94" s="387"/>
      <c r="AD94" s="387"/>
      <c r="AE94" s="387"/>
      <c r="AF94" s="387"/>
      <c r="AG94" s="387"/>
      <c r="AH94" s="387"/>
      <c r="AI94" s="387"/>
      <c r="AJ94" s="387"/>
      <c r="AK94" s="388"/>
      <c r="AL94" s="387"/>
      <c r="AM94" s="387"/>
      <c r="AN94" s="507">
        <v>0</v>
      </c>
    </row>
    <row r="95" spans="1:41" s="334" customFormat="1" ht="13.8" hidden="1" thickBot="1">
      <c r="A95" s="508"/>
      <c r="B95" s="336" t="s">
        <v>624</v>
      </c>
      <c r="C95" s="336"/>
      <c r="D95" s="461"/>
      <c r="E95" s="335">
        <v>29225297</v>
      </c>
      <c r="F95" s="386">
        <v>2343530.75</v>
      </c>
      <c r="G95" s="336">
        <v>784812.86342147435</v>
      </c>
      <c r="H95" s="336">
        <v>1003947.8902202691</v>
      </c>
      <c r="I95" s="336">
        <v>1067953.9743589743</v>
      </c>
      <c r="J95" s="336">
        <v>1334227.7243589743</v>
      </c>
      <c r="K95" s="336">
        <v>1397672.9743589743</v>
      </c>
      <c r="L95" s="336">
        <v>1323401.253525641</v>
      </c>
      <c r="M95" s="336">
        <v>1254506.9886516589</v>
      </c>
      <c r="N95" s="336">
        <v>852528.47610437428</v>
      </c>
      <c r="O95" s="336">
        <v>371060.55308814242</v>
      </c>
      <c r="P95" s="336">
        <v>343715.5137260097</v>
      </c>
      <c r="Q95" s="336">
        <v>345147.6616998681</v>
      </c>
      <c r="R95" s="336">
        <v>448981.77695695084</v>
      </c>
      <c r="S95" s="336">
        <v>1091085.4852902843</v>
      </c>
      <c r="T95" s="336">
        <v>981779.17759797652</v>
      </c>
      <c r="U95" s="336">
        <v>62271.177597976508</v>
      </c>
      <c r="V95" s="336">
        <v>279771.17759797652</v>
      </c>
      <c r="W95" s="336">
        <v>37064.333333333336</v>
      </c>
      <c r="X95" s="336">
        <v>37064.333333333336</v>
      </c>
      <c r="Y95" s="336">
        <v>2939772.9147778079</v>
      </c>
      <c r="Z95" s="336">
        <v>0</v>
      </c>
      <c r="AA95" s="336">
        <v>0</v>
      </c>
      <c r="AB95" s="337">
        <v>0</v>
      </c>
      <c r="AC95" s="336">
        <v>0</v>
      </c>
      <c r="AD95" s="336"/>
      <c r="AE95" s="385"/>
      <c r="AF95" s="384"/>
      <c r="AG95" s="384"/>
      <c r="AH95" s="384"/>
      <c r="AI95" s="384"/>
      <c r="AJ95" s="384"/>
      <c r="AK95" s="384"/>
      <c r="AL95" s="384"/>
      <c r="AM95" s="384"/>
      <c r="AN95" s="509">
        <v>29225297</v>
      </c>
      <c r="AO95" s="334">
        <v>0</v>
      </c>
    </row>
    <row r="96" spans="1:41" hidden="1">
      <c r="A96" s="479"/>
      <c r="B96" s="333"/>
      <c r="C96" s="333"/>
      <c r="D96" s="447"/>
      <c r="E96" s="382"/>
      <c r="F96" s="317"/>
      <c r="G96" s="317"/>
      <c r="H96" s="317"/>
      <c r="I96" s="317"/>
      <c r="J96" s="317"/>
      <c r="K96" s="317"/>
      <c r="L96" s="317"/>
      <c r="M96" s="317"/>
      <c r="N96" s="317"/>
      <c r="O96" s="317"/>
      <c r="P96" s="317"/>
      <c r="Q96" s="317"/>
      <c r="R96" s="317"/>
      <c r="S96" s="317"/>
      <c r="T96" s="317"/>
      <c r="U96" s="317"/>
      <c r="V96" s="317"/>
      <c r="W96" s="317"/>
      <c r="X96" s="317"/>
      <c r="Y96" s="317"/>
      <c r="Z96" s="317"/>
      <c r="AA96" s="317"/>
      <c r="AB96" s="383"/>
      <c r="AC96" s="317"/>
      <c r="AD96" s="317"/>
      <c r="AE96" s="317"/>
      <c r="AF96" s="317"/>
      <c r="AG96" s="317"/>
      <c r="AH96" s="317"/>
      <c r="AI96" s="317"/>
      <c r="AJ96" s="317"/>
      <c r="AK96" s="346"/>
      <c r="AL96" s="317"/>
      <c r="AM96" s="317"/>
      <c r="AN96" s="510"/>
    </row>
    <row r="97" spans="1:53" s="366" customFormat="1" ht="26.25" customHeight="1" collapsed="1">
      <c r="A97" s="490"/>
      <c r="B97" s="1154" t="s">
        <v>623</v>
      </c>
      <c r="C97" s="1154"/>
      <c r="D97" s="428"/>
      <c r="E97" s="472" t="s">
        <v>730</v>
      </c>
      <c r="F97" s="378">
        <v>0.23954081408811928</v>
      </c>
      <c r="G97" s="378">
        <v>0</v>
      </c>
      <c r="H97" s="378">
        <v>0</v>
      </c>
      <c r="I97" s="378">
        <v>0</v>
      </c>
      <c r="J97" s="378">
        <v>0</v>
      </c>
      <c r="K97" s="378">
        <v>0</v>
      </c>
      <c r="L97" s="378">
        <v>0</v>
      </c>
      <c r="M97" s="378">
        <v>0</v>
      </c>
      <c r="N97" s="378">
        <v>0</v>
      </c>
      <c r="O97" s="378">
        <v>0</v>
      </c>
      <c r="P97" s="378">
        <v>0</v>
      </c>
      <c r="Q97" s="378">
        <v>0</v>
      </c>
      <c r="R97" s="378">
        <v>0.35931122113217889</v>
      </c>
      <c r="S97" s="378">
        <v>0</v>
      </c>
      <c r="T97" s="378">
        <v>0</v>
      </c>
      <c r="U97" s="378">
        <v>0</v>
      </c>
      <c r="V97" s="378">
        <v>0.4191964246542087</v>
      </c>
      <c r="W97" s="381">
        <v>0</v>
      </c>
      <c r="X97" s="380">
        <v>0</v>
      </c>
      <c r="Y97" s="380">
        <v>0.17965561056608945</v>
      </c>
      <c r="Z97" s="378">
        <v>0</v>
      </c>
      <c r="AA97" s="378">
        <v>0</v>
      </c>
      <c r="AB97" s="379">
        <v>0</v>
      </c>
      <c r="AC97" s="378"/>
      <c r="AD97" s="378"/>
      <c r="AE97" s="378"/>
      <c r="AF97" s="378"/>
      <c r="AG97" s="378"/>
      <c r="AH97" s="378"/>
      <c r="AI97" s="378"/>
      <c r="AJ97" s="378"/>
      <c r="AK97" s="378"/>
      <c r="AL97" s="378"/>
      <c r="AM97" s="378"/>
      <c r="AN97" s="511" t="s">
        <v>622</v>
      </c>
    </row>
    <row r="98" spans="1:53" s="366" customFormat="1" ht="15" hidden="1" customHeight="1">
      <c r="A98" s="490"/>
      <c r="B98" s="376" t="s">
        <v>621</v>
      </c>
      <c r="C98" s="376"/>
      <c r="D98" s="445"/>
      <c r="E98" s="374"/>
      <c r="F98" s="370"/>
      <c r="G98" s="367"/>
      <c r="H98" s="367"/>
      <c r="I98" s="367"/>
      <c r="J98" s="367"/>
      <c r="K98" s="367"/>
      <c r="L98" s="367"/>
      <c r="M98" s="373"/>
      <c r="N98" s="370"/>
      <c r="O98" s="371"/>
      <c r="P98" s="371"/>
      <c r="Q98" s="371"/>
      <c r="R98" s="371"/>
      <c r="S98" s="367"/>
      <c r="T98" s="367"/>
      <c r="U98" s="367"/>
      <c r="V98" s="371"/>
      <c r="W98" s="371"/>
      <c r="X98" s="370"/>
      <c r="Y98" s="377"/>
      <c r="Z98" s="367"/>
      <c r="AA98" s="367"/>
      <c r="AB98" s="369"/>
      <c r="AC98" s="371"/>
      <c r="AD98" s="367"/>
      <c r="AE98" s="367"/>
      <c r="AF98" s="367"/>
      <c r="AG98" s="367"/>
      <c r="AH98" s="367"/>
      <c r="AI98" s="367"/>
      <c r="AJ98" s="367"/>
      <c r="AK98" s="367"/>
      <c r="AL98" s="367"/>
      <c r="AM98" s="367"/>
      <c r="AN98" s="512">
        <v>0</v>
      </c>
    </row>
    <row r="99" spans="1:53" s="366" customFormat="1" ht="15" hidden="1" customHeight="1">
      <c r="A99" s="490"/>
      <c r="B99" s="376"/>
      <c r="C99" s="376"/>
      <c r="D99" s="445"/>
      <c r="E99" s="374"/>
      <c r="F99" s="370"/>
      <c r="G99" s="367"/>
      <c r="H99" s="367"/>
      <c r="I99" s="367"/>
      <c r="J99" s="367"/>
      <c r="K99" s="367"/>
      <c r="L99" s="367"/>
      <c r="M99" s="373"/>
      <c r="N99" s="372"/>
      <c r="O99" s="371"/>
      <c r="P99" s="371"/>
      <c r="Q99" s="371"/>
      <c r="R99" s="371"/>
      <c r="S99" s="367"/>
      <c r="T99" s="367"/>
      <c r="U99" s="367"/>
      <c r="V99" s="371"/>
      <c r="W99" s="371"/>
      <c r="X99" s="370"/>
      <c r="Y99" s="370"/>
      <c r="Z99" s="367"/>
      <c r="AA99" s="367"/>
      <c r="AB99" s="369"/>
      <c r="AC99" s="368"/>
      <c r="AD99" s="367"/>
      <c r="AE99" s="367"/>
      <c r="AF99" s="367"/>
      <c r="AG99" s="367"/>
      <c r="AH99" s="367"/>
      <c r="AI99" s="367"/>
      <c r="AJ99" s="367"/>
      <c r="AK99" s="367"/>
      <c r="AL99" s="367"/>
      <c r="AM99" s="367"/>
      <c r="AN99" s="512"/>
    </row>
    <row r="100" spans="1:53" ht="21" hidden="1" customHeight="1" thickBot="1">
      <c r="A100" s="479"/>
      <c r="B100" s="365" t="s">
        <v>620</v>
      </c>
      <c r="C100" s="365"/>
      <c r="D100" s="462"/>
      <c r="E100" s="364"/>
      <c r="F100" s="363">
        <v>1719864</v>
      </c>
      <c r="G100" s="361">
        <v>0</v>
      </c>
      <c r="H100" s="361">
        <v>0</v>
      </c>
      <c r="I100" s="361">
        <v>0</v>
      </c>
      <c r="J100" s="361">
        <v>0</v>
      </c>
      <c r="K100" s="361">
        <v>0</v>
      </c>
      <c r="L100" s="361">
        <v>0</v>
      </c>
      <c r="M100" s="361">
        <v>0</v>
      </c>
      <c r="N100" s="345">
        <v>0</v>
      </c>
      <c r="O100" s="361">
        <v>0</v>
      </c>
      <c r="P100" s="361"/>
      <c r="Q100" s="361"/>
      <c r="R100" s="363">
        <v>2579796</v>
      </c>
      <c r="S100" s="361"/>
      <c r="T100" s="361"/>
      <c r="U100" s="361"/>
      <c r="V100" s="363">
        <v>3009762</v>
      </c>
      <c r="W100" s="361">
        <v>0</v>
      </c>
      <c r="X100" s="361">
        <v>0</v>
      </c>
      <c r="Y100" s="363">
        <v>1289898</v>
      </c>
      <c r="Z100" s="361">
        <v>0</v>
      </c>
      <c r="AA100" s="361"/>
      <c r="AB100" s="361"/>
      <c r="AC100" s="361">
        <v>0</v>
      </c>
      <c r="AD100" s="361"/>
      <c r="AE100" s="361"/>
      <c r="AF100" s="362"/>
      <c r="AG100" s="361"/>
      <c r="AH100" s="361"/>
      <c r="AI100" s="361"/>
      <c r="AJ100" s="361"/>
      <c r="AK100" s="361"/>
      <c r="AL100" s="361"/>
      <c r="AM100" s="361"/>
      <c r="AN100" s="513">
        <v>8599320</v>
      </c>
      <c r="AP100" s="288"/>
    </row>
    <row r="101" spans="1:53" collapsed="1">
      <c r="A101" s="479"/>
      <c r="B101" s="317" t="s">
        <v>619</v>
      </c>
      <c r="C101" s="317"/>
      <c r="D101" s="463"/>
      <c r="E101" s="360">
        <v>8599320</v>
      </c>
      <c r="F101" s="287">
        <v>1719864</v>
      </c>
      <c r="G101" s="287">
        <v>0</v>
      </c>
      <c r="H101" s="287">
        <v>0</v>
      </c>
      <c r="I101" s="287">
        <v>0</v>
      </c>
      <c r="J101" s="287">
        <v>0</v>
      </c>
      <c r="K101" s="287">
        <v>0</v>
      </c>
      <c r="L101" s="287">
        <v>0</v>
      </c>
      <c r="M101" s="287">
        <v>0</v>
      </c>
      <c r="N101" s="287">
        <v>0</v>
      </c>
      <c r="O101" s="287">
        <v>0</v>
      </c>
      <c r="P101" s="287">
        <v>0</v>
      </c>
      <c r="Q101" s="287"/>
      <c r="R101" s="287">
        <v>448981.77695695084</v>
      </c>
      <c r="S101" s="287">
        <v>1091085.4852902843</v>
      </c>
      <c r="T101" s="287">
        <v>464779.17759797606</v>
      </c>
      <c r="U101" s="287">
        <v>62271.177597976508</v>
      </c>
      <c r="V101" s="287">
        <v>2404413.3825568124</v>
      </c>
      <c r="W101" s="287">
        <v>37064.333333333336</v>
      </c>
      <c r="X101" s="287">
        <v>37064.333333333336</v>
      </c>
      <c r="Y101" s="287">
        <v>2333796.3333333335</v>
      </c>
      <c r="Z101" s="287">
        <v>0</v>
      </c>
      <c r="AA101" s="287">
        <v>0</v>
      </c>
      <c r="AB101" s="287">
        <v>0</v>
      </c>
      <c r="AC101" s="287">
        <v>0</v>
      </c>
      <c r="AD101" s="287">
        <v>0</v>
      </c>
      <c r="AE101" s="287"/>
      <c r="AF101" s="287"/>
      <c r="AG101" s="287"/>
      <c r="AH101" s="287"/>
      <c r="AI101" s="287"/>
      <c r="AJ101" s="287"/>
      <c r="AK101" s="287"/>
      <c r="AL101" s="287"/>
      <c r="AM101" s="287"/>
      <c r="AN101" s="514">
        <v>8599320</v>
      </c>
    </row>
    <row r="102" spans="1:53">
      <c r="A102" s="479"/>
      <c r="B102" s="302" t="s">
        <v>618</v>
      </c>
      <c r="C102" s="302"/>
      <c r="D102" s="460"/>
      <c r="E102" s="322">
        <v>0</v>
      </c>
      <c r="F102" s="290">
        <v>0</v>
      </c>
      <c r="G102" s="290">
        <v>0</v>
      </c>
      <c r="H102" s="290">
        <v>0</v>
      </c>
      <c r="I102" s="290">
        <v>0</v>
      </c>
      <c r="J102" s="290">
        <v>0</v>
      </c>
      <c r="K102" s="290">
        <v>0</v>
      </c>
      <c r="L102" s="290">
        <v>0</v>
      </c>
      <c r="M102" s="290">
        <v>0</v>
      </c>
      <c r="N102" s="290"/>
      <c r="O102" s="290">
        <v>0</v>
      </c>
      <c r="P102" s="290">
        <v>0</v>
      </c>
      <c r="Q102" s="290">
        <v>0</v>
      </c>
      <c r="R102" s="290">
        <v>2130814.2230430492</v>
      </c>
      <c r="S102" s="290">
        <v>1039728.737752765</v>
      </c>
      <c r="T102" s="290">
        <v>574949.56015478889</v>
      </c>
      <c r="U102" s="290">
        <v>512678.38255681237</v>
      </c>
      <c r="V102" s="290">
        <v>1118027</v>
      </c>
      <c r="W102" s="290">
        <v>1080962.6666666667</v>
      </c>
      <c r="X102" s="290">
        <v>1043898.3333333334</v>
      </c>
      <c r="Y102" s="290">
        <v>0</v>
      </c>
      <c r="Z102" s="290">
        <v>0</v>
      </c>
      <c r="AA102" s="290">
        <v>0</v>
      </c>
      <c r="AB102" s="359">
        <v>0</v>
      </c>
      <c r="AC102" s="359">
        <v>0</v>
      </c>
      <c r="AD102" s="359">
        <v>0</v>
      </c>
      <c r="AE102" s="290"/>
      <c r="AF102" s="290"/>
      <c r="AG102" s="290"/>
      <c r="AH102" s="290"/>
      <c r="AI102" s="290"/>
      <c r="AJ102" s="290"/>
      <c r="AK102" s="290"/>
      <c r="AL102" s="290"/>
      <c r="AM102" s="290"/>
      <c r="AN102" s="515"/>
    </row>
    <row r="103" spans="1:53" hidden="1">
      <c r="A103" s="479"/>
      <c r="B103" s="317" t="s">
        <v>617</v>
      </c>
      <c r="C103" s="317"/>
      <c r="D103" s="310">
        <v>1E-10</v>
      </c>
      <c r="E103" s="346"/>
      <c r="F103" s="287">
        <v>0</v>
      </c>
      <c r="G103" s="287">
        <v>0</v>
      </c>
      <c r="H103" s="287">
        <v>0</v>
      </c>
      <c r="I103" s="287">
        <v>0</v>
      </c>
      <c r="J103" s="287">
        <v>0</v>
      </c>
      <c r="K103" s="287">
        <v>0</v>
      </c>
      <c r="L103" s="287">
        <v>0</v>
      </c>
      <c r="M103" s="287">
        <v>0</v>
      </c>
      <c r="N103" s="287">
        <v>0</v>
      </c>
      <c r="O103" s="287">
        <v>0</v>
      </c>
      <c r="P103" s="287">
        <v>0</v>
      </c>
      <c r="Q103" s="287">
        <v>0</v>
      </c>
      <c r="R103" s="287">
        <v>1.775678519202541E-5</v>
      </c>
      <c r="S103" s="287">
        <v>8.6644061479397076E-6</v>
      </c>
      <c r="T103" s="287">
        <v>4.7912463346232406E-6</v>
      </c>
      <c r="U103" s="287">
        <v>4.2723198546401036E-6</v>
      </c>
      <c r="V103" s="287">
        <v>9.3168916666666672E-6</v>
      </c>
      <c r="W103" s="287">
        <v>9.0080222222222237E-6</v>
      </c>
      <c r="X103" s="287">
        <v>8.6991527777777785E-6</v>
      </c>
      <c r="Y103" s="287">
        <v>0</v>
      </c>
      <c r="Z103" s="287">
        <v>0</v>
      </c>
      <c r="AA103" s="287">
        <v>0</v>
      </c>
      <c r="AB103" s="316">
        <v>0</v>
      </c>
      <c r="AC103" s="287">
        <v>0</v>
      </c>
      <c r="AE103" s="287"/>
      <c r="AF103" s="287"/>
      <c r="AG103" s="287"/>
      <c r="AH103" s="287"/>
      <c r="AI103" s="287"/>
      <c r="AJ103" s="287"/>
      <c r="AK103" s="287"/>
      <c r="AL103" s="287"/>
      <c r="AM103" s="287"/>
      <c r="AN103" s="514"/>
      <c r="BA103" s="287"/>
    </row>
    <row r="104" spans="1:53" hidden="1">
      <c r="A104" s="479"/>
      <c r="B104" s="317" t="s">
        <v>616</v>
      </c>
      <c r="C104" s="317"/>
      <c r="D104" s="463"/>
      <c r="E104" s="318"/>
      <c r="F104" s="287">
        <v>623666.75</v>
      </c>
      <c r="G104" s="287">
        <v>784812.86342147435</v>
      </c>
      <c r="H104" s="287">
        <v>1003947.8902202691</v>
      </c>
      <c r="I104" s="287">
        <v>1067953.9743589743</v>
      </c>
      <c r="J104" s="287">
        <v>1334227.7243589743</v>
      </c>
      <c r="K104" s="287">
        <v>1397672.9743589743</v>
      </c>
      <c r="L104" s="287">
        <v>1323401.253525641</v>
      </c>
      <c r="M104" s="287">
        <v>1254506.9886516589</v>
      </c>
      <c r="N104" s="287">
        <v>852528.47610437428</v>
      </c>
      <c r="O104" s="287">
        <v>371060.55308814242</v>
      </c>
      <c r="P104" s="287">
        <v>343715.5137260097</v>
      </c>
      <c r="Q104" s="287">
        <v>345147.6616998681</v>
      </c>
      <c r="R104" s="287">
        <v>0</v>
      </c>
      <c r="S104" s="287">
        <v>0</v>
      </c>
      <c r="T104" s="287">
        <v>516999.99999520922</v>
      </c>
      <c r="U104" s="287">
        <v>0</v>
      </c>
      <c r="V104" s="287">
        <v>8800357.7950318474</v>
      </c>
      <c r="W104" s="287">
        <v>0</v>
      </c>
      <c r="X104" s="287">
        <v>0</v>
      </c>
      <c r="Y104" s="287">
        <v>605976.5814444744</v>
      </c>
      <c r="Z104" s="287">
        <v>0</v>
      </c>
      <c r="AA104" s="287">
        <v>0</v>
      </c>
      <c r="AB104" s="287">
        <v>0</v>
      </c>
      <c r="AC104" s="287">
        <v>0</v>
      </c>
      <c r="AD104" s="287">
        <v>0</v>
      </c>
      <c r="AE104" s="287">
        <v>0</v>
      </c>
      <c r="AF104" s="287"/>
      <c r="AG104" s="287"/>
      <c r="AH104" s="287"/>
      <c r="AI104" s="287"/>
      <c r="AJ104" s="287"/>
      <c r="AK104" s="287"/>
      <c r="AL104" s="287"/>
      <c r="AM104" s="287"/>
      <c r="AN104" s="514"/>
    </row>
    <row r="105" spans="1:53" hidden="1">
      <c r="A105" s="479"/>
      <c r="B105" s="317" t="s">
        <v>615</v>
      </c>
      <c r="C105" s="317"/>
      <c r="D105" s="463"/>
      <c r="E105" s="318">
        <v>10925000</v>
      </c>
      <c r="F105" s="287">
        <v>10925000</v>
      </c>
      <c r="G105" s="287">
        <v>10613166.625</v>
      </c>
      <c r="H105" s="287">
        <v>10220760.193289263</v>
      </c>
      <c r="I105" s="287">
        <v>9925000</v>
      </c>
      <c r="J105" s="287">
        <v>9925000</v>
      </c>
      <c r="K105" s="287">
        <v>9925000</v>
      </c>
      <c r="L105" s="287">
        <v>9287733</v>
      </c>
      <c r="M105" s="287">
        <v>8042316.569755693</v>
      </c>
      <c r="N105" s="287">
        <v>6787809.5811040346</v>
      </c>
      <c r="O105" s="287">
        <v>5935281.1049996605</v>
      </c>
      <c r="P105" s="287">
        <v>5564220.551911518</v>
      </c>
      <c r="Q105" s="287">
        <v>5220505.038185508</v>
      </c>
      <c r="R105" s="287">
        <v>4875357.3764856402</v>
      </c>
      <c r="S105" s="287">
        <v>4875357.3764856402</v>
      </c>
      <c r="T105" s="287">
        <v>4875357.3764856402</v>
      </c>
      <c r="U105" s="287">
        <v>4875357.3764856402</v>
      </c>
      <c r="V105" s="287">
        <v>4875357.3764856402</v>
      </c>
      <c r="W105" s="287">
        <v>0</v>
      </c>
      <c r="X105" s="287">
        <v>0</v>
      </c>
      <c r="Y105" s="287">
        <v>0</v>
      </c>
      <c r="Z105" s="287">
        <v>0</v>
      </c>
      <c r="AA105" s="287">
        <v>0</v>
      </c>
      <c r="AB105" s="287">
        <v>0</v>
      </c>
      <c r="AC105" s="287"/>
      <c r="AE105" s="287"/>
      <c r="AF105" s="287"/>
      <c r="AG105" s="287"/>
      <c r="AH105" s="287"/>
      <c r="AI105" s="287"/>
      <c r="AJ105" s="287"/>
      <c r="AK105" s="287"/>
      <c r="AL105" s="287"/>
      <c r="AM105" s="287"/>
      <c r="AN105" s="514"/>
    </row>
    <row r="106" spans="1:53" collapsed="1">
      <c r="A106" s="479"/>
      <c r="B106" s="317" t="s">
        <v>614</v>
      </c>
      <c r="C106" s="317"/>
      <c r="D106" s="516">
        <v>0.5</v>
      </c>
      <c r="E106" s="318">
        <v>10925000</v>
      </c>
      <c r="F106" s="287">
        <v>311833.375</v>
      </c>
      <c r="G106" s="287">
        <v>392406.43171073718</v>
      </c>
      <c r="H106" s="287">
        <v>295760.19328926282</v>
      </c>
      <c r="I106" s="287">
        <v>0</v>
      </c>
      <c r="J106" s="287">
        <v>0</v>
      </c>
      <c r="K106" s="287">
        <v>637267</v>
      </c>
      <c r="L106" s="287">
        <v>1245416.4302443073</v>
      </c>
      <c r="M106" s="287">
        <v>1254506.9886516589</v>
      </c>
      <c r="N106" s="287">
        <v>852528.47610437428</v>
      </c>
      <c r="O106" s="287">
        <v>371060.55308814242</v>
      </c>
      <c r="P106" s="287">
        <v>343715.5137260097</v>
      </c>
      <c r="Q106" s="287">
        <v>345147.6616998681</v>
      </c>
      <c r="R106" s="287">
        <v>0</v>
      </c>
      <c r="S106" s="287">
        <v>0</v>
      </c>
      <c r="T106" s="287">
        <v>0</v>
      </c>
      <c r="U106" s="287">
        <v>0</v>
      </c>
      <c r="V106" s="287">
        <v>4875357.3764856402</v>
      </c>
      <c r="W106" s="287">
        <v>0</v>
      </c>
      <c r="X106" s="287">
        <v>0</v>
      </c>
      <c r="Y106" s="287">
        <v>0</v>
      </c>
      <c r="Z106" s="287">
        <v>0</v>
      </c>
      <c r="AA106" s="287">
        <v>0</v>
      </c>
      <c r="AB106" s="287">
        <v>0</v>
      </c>
      <c r="AC106" s="287">
        <v>0</v>
      </c>
      <c r="AE106" s="287"/>
      <c r="AF106" s="287"/>
      <c r="AG106" s="287"/>
      <c r="AH106" s="287"/>
      <c r="AI106" s="287"/>
      <c r="AJ106" s="287"/>
      <c r="AK106" s="287"/>
      <c r="AL106" s="287"/>
      <c r="AM106" s="287"/>
      <c r="AN106" s="514">
        <v>10925000</v>
      </c>
    </row>
    <row r="107" spans="1:53" hidden="1">
      <c r="A107" s="479"/>
      <c r="B107" s="317" t="s">
        <v>613</v>
      </c>
      <c r="C107" s="317"/>
      <c r="D107" s="463"/>
      <c r="E107" s="318">
        <v>5170000</v>
      </c>
      <c r="F107" s="287">
        <v>5170000</v>
      </c>
      <c r="G107" s="287">
        <v>4858166.625</v>
      </c>
      <c r="H107" s="287">
        <v>4465760.1932892632</v>
      </c>
      <c r="I107" s="287">
        <v>3757572.4963582568</v>
      </c>
      <c r="J107" s="287">
        <v>2689618.5219992828</v>
      </c>
      <c r="K107" s="287">
        <v>1355390.7976403085</v>
      </c>
      <c r="L107" s="287">
        <v>594984.82328133425</v>
      </c>
      <c r="M107" s="287">
        <v>517000</v>
      </c>
      <c r="N107" s="287">
        <v>517000</v>
      </c>
      <c r="O107" s="287">
        <v>517000</v>
      </c>
      <c r="P107" s="287">
        <v>517000</v>
      </c>
      <c r="Q107" s="287">
        <v>517000</v>
      </c>
      <c r="R107" s="287">
        <v>517000</v>
      </c>
      <c r="S107" s="287">
        <v>517000</v>
      </c>
      <c r="T107" s="287">
        <v>517000</v>
      </c>
      <c r="U107" s="287">
        <v>0</v>
      </c>
      <c r="V107" s="287">
        <v>0</v>
      </c>
      <c r="W107" s="287">
        <v>0</v>
      </c>
      <c r="X107" s="287">
        <v>0</v>
      </c>
      <c r="Y107" s="287">
        <v>0</v>
      </c>
      <c r="Z107" s="287">
        <v>0</v>
      </c>
      <c r="AA107" s="287">
        <v>0</v>
      </c>
      <c r="AB107" s="316">
        <v>0</v>
      </c>
      <c r="AC107" s="287">
        <v>0</v>
      </c>
      <c r="AD107" s="287">
        <v>0</v>
      </c>
      <c r="AE107" s="316">
        <v>0</v>
      </c>
      <c r="AF107" s="287">
        <v>0</v>
      </c>
      <c r="AG107" s="287">
        <v>0</v>
      </c>
      <c r="AH107" s="287">
        <v>0</v>
      </c>
      <c r="AI107" s="287">
        <v>0</v>
      </c>
      <c r="AJ107" s="287">
        <v>0</v>
      </c>
      <c r="AK107" s="287">
        <v>0</v>
      </c>
      <c r="AL107" s="287">
        <v>0</v>
      </c>
      <c r="AM107" s="287">
        <v>0</v>
      </c>
      <c r="AN107" s="514"/>
    </row>
    <row r="108" spans="1:53" collapsed="1">
      <c r="A108" s="479"/>
      <c r="B108" s="317" t="s">
        <v>612</v>
      </c>
      <c r="C108" s="317"/>
      <c r="D108" s="516">
        <v>0.5</v>
      </c>
      <c r="E108" s="318">
        <v>5170000</v>
      </c>
      <c r="F108" s="287">
        <v>311833.375</v>
      </c>
      <c r="G108" s="287">
        <v>392406.43171073718</v>
      </c>
      <c r="H108" s="287">
        <v>708187.69693100627</v>
      </c>
      <c r="I108" s="287">
        <v>1067953.9743589743</v>
      </c>
      <c r="J108" s="287">
        <v>1334227.7243589743</v>
      </c>
      <c r="K108" s="287">
        <v>760405.97435897426</v>
      </c>
      <c r="L108" s="287">
        <v>77984.823281333782</v>
      </c>
      <c r="M108" s="287"/>
      <c r="N108" s="287"/>
      <c r="O108" s="287"/>
      <c r="P108" s="287"/>
      <c r="Q108" s="287"/>
      <c r="R108" s="287"/>
      <c r="S108" s="287"/>
      <c r="T108" s="287">
        <v>517000</v>
      </c>
      <c r="U108" s="287">
        <v>0</v>
      </c>
      <c r="V108" s="287"/>
      <c r="W108" s="287"/>
      <c r="X108" s="287"/>
      <c r="Y108" s="287">
        <v>0</v>
      </c>
      <c r="Z108" s="287"/>
      <c r="AA108" s="287"/>
      <c r="AB108" s="287"/>
      <c r="AC108" s="287"/>
      <c r="AE108" s="287"/>
      <c r="AF108" s="287"/>
      <c r="AG108" s="287"/>
      <c r="AH108" s="287"/>
      <c r="AI108" s="287"/>
      <c r="AJ108" s="287"/>
      <c r="AK108" s="287"/>
      <c r="AL108" s="287"/>
      <c r="AM108" s="287"/>
      <c r="AN108" s="514">
        <v>5170000</v>
      </c>
    </row>
    <row r="109" spans="1:53" hidden="1">
      <c r="A109" s="479"/>
      <c r="B109" s="317" t="s">
        <v>611</v>
      </c>
      <c r="C109" s="317"/>
      <c r="D109" s="463"/>
      <c r="E109" s="318"/>
      <c r="F109" s="287">
        <v>0</v>
      </c>
      <c r="G109" s="287">
        <v>0</v>
      </c>
      <c r="H109" s="287">
        <v>0</v>
      </c>
      <c r="I109" s="287">
        <v>0</v>
      </c>
      <c r="J109" s="287">
        <v>0</v>
      </c>
      <c r="K109" s="287">
        <v>0</v>
      </c>
      <c r="L109" s="287">
        <v>0</v>
      </c>
      <c r="M109" s="287">
        <v>0</v>
      </c>
      <c r="N109" s="287">
        <v>0</v>
      </c>
      <c r="O109" s="287">
        <v>0</v>
      </c>
      <c r="P109" s="287">
        <v>0</v>
      </c>
      <c r="Q109" s="287">
        <v>0</v>
      </c>
      <c r="R109" s="287">
        <v>0</v>
      </c>
      <c r="S109" s="287">
        <v>0</v>
      </c>
      <c r="T109" s="287">
        <v>-4.7912471927702427E-6</v>
      </c>
      <c r="U109" s="287">
        <v>0</v>
      </c>
      <c r="V109" s="287">
        <v>3925000.4185462072</v>
      </c>
      <c r="W109" s="287">
        <v>0</v>
      </c>
      <c r="X109" s="287">
        <v>0</v>
      </c>
      <c r="Y109" s="287">
        <v>605976.5814444744</v>
      </c>
      <c r="Z109" s="287">
        <v>0</v>
      </c>
      <c r="AA109" s="287">
        <v>0</v>
      </c>
      <c r="AB109" s="287">
        <v>0</v>
      </c>
      <c r="AC109" s="287">
        <v>0</v>
      </c>
      <c r="AD109" s="287">
        <v>0</v>
      </c>
      <c r="AE109" s="287">
        <v>0</v>
      </c>
      <c r="AF109" s="287">
        <v>0</v>
      </c>
      <c r="AG109" s="287">
        <v>0</v>
      </c>
      <c r="AH109" s="287">
        <v>0</v>
      </c>
      <c r="AI109" s="287">
        <v>0</v>
      </c>
      <c r="AJ109" s="287">
        <v>0</v>
      </c>
      <c r="AK109" s="287">
        <v>0</v>
      </c>
      <c r="AL109" s="287">
        <v>0</v>
      </c>
      <c r="AM109" s="287">
        <v>0</v>
      </c>
      <c r="AN109" s="514"/>
    </row>
    <row r="110" spans="1:53" collapsed="1">
      <c r="A110" s="479"/>
      <c r="B110" s="317" t="s">
        <v>598</v>
      </c>
      <c r="C110" s="317"/>
      <c r="D110" s="517"/>
      <c r="E110" s="318">
        <v>605976.79793222575</v>
      </c>
      <c r="F110" s="287"/>
      <c r="G110" s="287"/>
      <c r="H110" s="287"/>
      <c r="I110" s="287"/>
      <c r="J110" s="287"/>
      <c r="K110" s="287"/>
      <c r="L110" s="287"/>
      <c r="M110" s="287"/>
      <c r="N110" s="287"/>
      <c r="O110" s="287"/>
      <c r="P110" s="287"/>
      <c r="Q110" s="287"/>
      <c r="R110" s="287">
        <v>0</v>
      </c>
      <c r="S110" s="287"/>
      <c r="T110" s="287">
        <v>-4.7912471927702427E-6</v>
      </c>
      <c r="U110" s="287"/>
      <c r="V110" s="287"/>
      <c r="W110" s="287"/>
      <c r="X110" s="287">
        <v>-0.20206298306584358</v>
      </c>
      <c r="Y110" s="287">
        <v>605977</v>
      </c>
      <c r="Z110" s="287">
        <v>0</v>
      </c>
      <c r="AA110" s="287"/>
      <c r="AB110" s="316"/>
      <c r="AC110" s="287"/>
      <c r="AE110" s="287"/>
      <c r="AF110" s="287"/>
      <c r="AG110" s="287"/>
      <c r="AH110" s="287"/>
      <c r="AI110" s="287"/>
      <c r="AJ110" s="287"/>
      <c r="AK110" s="287"/>
      <c r="AL110" s="287"/>
      <c r="AM110" s="287"/>
      <c r="AN110" s="514">
        <v>605976.79793222575</v>
      </c>
    </row>
    <row r="111" spans="1:53" hidden="1">
      <c r="A111" s="479"/>
      <c r="B111" s="317"/>
      <c r="C111" s="317"/>
      <c r="D111" s="463"/>
      <c r="E111" s="318"/>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316"/>
      <c r="AC111" s="287"/>
      <c r="AE111" s="287"/>
      <c r="AF111" s="287"/>
      <c r="AG111" s="287"/>
      <c r="AH111" s="287"/>
      <c r="AI111" s="287"/>
      <c r="AJ111" s="287"/>
      <c r="AK111" s="287"/>
      <c r="AL111" s="287"/>
      <c r="AM111" s="287"/>
      <c r="AN111" s="514"/>
    </row>
    <row r="112" spans="1:53" collapsed="1">
      <c r="A112" s="479"/>
      <c r="B112" s="317"/>
      <c r="C112" s="317"/>
      <c r="D112" s="463"/>
      <c r="E112" s="318"/>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316"/>
      <c r="AC112" s="287"/>
      <c r="AE112" s="287"/>
      <c r="AF112" s="287"/>
      <c r="AG112" s="287"/>
      <c r="AH112" s="287"/>
      <c r="AI112" s="287"/>
      <c r="AJ112" s="287"/>
      <c r="AK112" s="287"/>
      <c r="AL112" s="287"/>
      <c r="AM112" s="287"/>
      <c r="AN112" s="514"/>
    </row>
    <row r="113" spans="1:42" hidden="1">
      <c r="A113" s="479"/>
      <c r="B113" s="317"/>
      <c r="C113" s="317"/>
      <c r="D113" s="463"/>
      <c r="E113" s="318"/>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316"/>
      <c r="AC113" s="287"/>
      <c r="AE113" s="287"/>
      <c r="AF113" s="287"/>
      <c r="AG113" s="287"/>
      <c r="AH113" s="287"/>
      <c r="AI113" s="287"/>
      <c r="AJ113" s="287"/>
      <c r="AK113" s="287"/>
      <c r="AL113" s="287"/>
      <c r="AM113" s="287"/>
      <c r="AN113" s="514"/>
    </row>
    <row r="114" spans="1:42" hidden="1">
      <c r="A114" s="479"/>
      <c r="B114" s="317"/>
      <c r="C114" s="317"/>
      <c r="D114" s="463"/>
      <c r="E114" s="318"/>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316"/>
      <c r="AC114" s="287"/>
      <c r="AE114" s="287"/>
      <c r="AF114" s="287"/>
      <c r="AG114" s="287"/>
      <c r="AH114" s="287"/>
      <c r="AI114" s="287"/>
      <c r="AJ114" s="287"/>
      <c r="AK114" s="287"/>
      <c r="AL114" s="287"/>
      <c r="AM114" s="287"/>
      <c r="AN114" s="514"/>
    </row>
    <row r="115" spans="1:42" ht="13.5" customHeight="1" collapsed="1">
      <c r="A115" s="479"/>
      <c r="B115" s="317"/>
      <c r="C115" s="317"/>
      <c r="D115" s="463"/>
      <c r="E115" s="318"/>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316"/>
      <c r="AC115" s="287"/>
      <c r="AE115" s="287"/>
      <c r="AF115" s="287"/>
      <c r="AG115" s="287"/>
      <c r="AH115" s="287"/>
      <c r="AI115" s="287"/>
      <c r="AJ115" s="287"/>
      <c r="AK115" s="287"/>
      <c r="AL115" s="287"/>
      <c r="AM115" s="287"/>
      <c r="AN115" s="514"/>
    </row>
    <row r="116" spans="1:42" s="288" customFormat="1" ht="14.1" hidden="1" customHeight="1">
      <c r="A116" s="503"/>
      <c r="B116" s="332" t="s">
        <v>610</v>
      </c>
      <c r="C116" s="332"/>
      <c r="D116" s="464"/>
      <c r="E116" s="358"/>
      <c r="F116" s="316">
        <v>0</v>
      </c>
      <c r="G116" s="316">
        <v>0</v>
      </c>
      <c r="H116" s="316">
        <v>0</v>
      </c>
      <c r="I116" s="316">
        <v>0</v>
      </c>
      <c r="J116" s="316">
        <v>0</v>
      </c>
      <c r="K116" s="316">
        <v>0</v>
      </c>
      <c r="L116" s="316">
        <v>0</v>
      </c>
      <c r="M116" s="316">
        <v>0</v>
      </c>
      <c r="N116" s="316">
        <v>0</v>
      </c>
      <c r="O116" s="316">
        <v>0</v>
      </c>
      <c r="P116" s="316">
        <v>0</v>
      </c>
      <c r="Q116" s="316">
        <v>0</v>
      </c>
      <c r="R116" s="316">
        <v>0</v>
      </c>
      <c r="S116" s="316">
        <v>0</v>
      </c>
      <c r="T116" s="316">
        <v>0</v>
      </c>
      <c r="U116" s="316">
        <v>0</v>
      </c>
      <c r="V116" s="316">
        <v>0</v>
      </c>
      <c r="W116" s="316">
        <v>0</v>
      </c>
      <c r="X116" s="316">
        <v>0</v>
      </c>
      <c r="Y116" s="316">
        <v>0</v>
      </c>
      <c r="Z116" s="316">
        <v>0</v>
      </c>
      <c r="AA116" s="316">
        <v>0</v>
      </c>
      <c r="AB116" s="316">
        <v>0</v>
      </c>
      <c r="AC116" s="316">
        <v>0</v>
      </c>
      <c r="AD116" s="316"/>
      <c r="AE116" s="316"/>
      <c r="AF116" s="316"/>
      <c r="AG116" s="316"/>
      <c r="AH116" s="316"/>
      <c r="AI116" s="316"/>
      <c r="AJ116" s="316"/>
      <c r="AK116" s="316"/>
      <c r="AL116" s="316"/>
      <c r="AM116" s="316"/>
      <c r="AN116" s="514"/>
    </row>
    <row r="117" spans="1:42" ht="14.1" hidden="1" customHeight="1">
      <c r="A117" s="479"/>
      <c r="B117" s="317"/>
      <c r="C117" s="317"/>
      <c r="D117" s="463"/>
      <c r="E117" s="318"/>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316"/>
      <c r="AC117" s="287"/>
      <c r="AE117" s="287"/>
      <c r="AF117" s="287"/>
      <c r="AG117" s="287"/>
      <c r="AH117" s="287"/>
      <c r="AI117" s="287"/>
      <c r="AJ117" s="287"/>
      <c r="AK117" s="287"/>
      <c r="AL117" s="287"/>
      <c r="AM117" s="287"/>
      <c r="AN117" s="514"/>
    </row>
    <row r="118" spans="1:42" ht="13.5" hidden="1" customHeight="1">
      <c r="A118" s="479"/>
      <c r="B118" s="317"/>
      <c r="C118" s="317"/>
      <c r="D118" s="463"/>
      <c r="E118" s="318"/>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316"/>
      <c r="AC118" s="287"/>
      <c r="AE118" s="287"/>
      <c r="AF118" s="287"/>
      <c r="AG118" s="287"/>
      <c r="AH118" s="287"/>
      <c r="AI118" s="287"/>
      <c r="AJ118" s="287"/>
      <c r="AK118" s="287"/>
      <c r="AL118" s="287"/>
      <c r="AM118" s="287"/>
      <c r="AN118" s="514"/>
    </row>
    <row r="119" spans="1:42" hidden="1">
      <c r="A119" s="479"/>
      <c r="B119" s="317" t="s">
        <v>609</v>
      </c>
      <c r="C119" s="317"/>
      <c r="D119" s="463"/>
      <c r="E119" s="318"/>
      <c r="F119" s="287"/>
      <c r="G119" s="287">
        <v>0</v>
      </c>
      <c r="H119" s="287">
        <v>0</v>
      </c>
      <c r="I119" s="287">
        <v>0</v>
      </c>
      <c r="J119" s="287">
        <v>0</v>
      </c>
      <c r="K119" s="287">
        <v>0</v>
      </c>
      <c r="L119" s="287">
        <v>0</v>
      </c>
      <c r="M119" s="287">
        <v>0</v>
      </c>
      <c r="N119" s="287">
        <v>0</v>
      </c>
      <c r="O119" s="287">
        <v>0</v>
      </c>
      <c r="P119" s="287">
        <v>0</v>
      </c>
      <c r="Q119" s="287">
        <v>0</v>
      </c>
      <c r="R119" s="287"/>
      <c r="S119" s="287">
        <v>0</v>
      </c>
      <c r="T119" s="287">
        <v>0</v>
      </c>
      <c r="U119" s="287">
        <v>0</v>
      </c>
      <c r="V119" s="287">
        <v>0</v>
      </c>
      <c r="W119" s="287"/>
      <c r="X119" s="287">
        <v>0</v>
      </c>
      <c r="Y119" s="287">
        <v>0</v>
      </c>
      <c r="Z119" s="287">
        <v>0</v>
      </c>
      <c r="AA119" s="287">
        <v>0</v>
      </c>
      <c r="AB119" s="316">
        <v>0</v>
      </c>
      <c r="AC119" s="287">
        <v>0</v>
      </c>
      <c r="AE119" s="287"/>
      <c r="AF119" s="287"/>
      <c r="AG119" s="287"/>
      <c r="AH119" s="287"/>
      <c r="AI119" s="287"/>
      <c r="AJ119" s="287"/>
      <c r="AK119" s="287"/>
      <c r="AL119" s="287"/>
      <c r="AM119" s="287"/>
      <c r="AN119" s="514">
        <v>0</v>
      </c>
    </row>
    <row r="120" spans="1:42" hidden="1">
      <c r="A120" s="479"/>
      <c r="B120" s="317" t="s">
        <v>608</v>
      </c>
      <c r="C120" s="317"/>
      <c r="D120" s="463"/>
      <c r="E120" s="318">
        <v>0</v>
      </c>
      <c r="F120" s="287"/>
      <c r="G120" s="287">
        <v>0</v>
      </c>
      <c r="H120" s="287">
        <v>0</v>
      </c>
      <c r="I120" s="287">
        <v>0</v>
      </c>
      <c r="J120" s="287">
        <v>0</v>
      </c>
      <c r="K120" s="287">
        <v>0</v>
      </c>
      <c r="L120" s="287">
        <v>0</v>
      </c>
      <c r="M120" s="287">
        <v>0</v>
      </c>
      <c r="N120" s="287">
        <v>0</v>
      </c>
      <c r="O120" s="287">
        <v>0</v>
      </c>
      <c r="P120" s="287">
        <v>0</v>
      </c>
      <c r="Q120" s="287">
        <v>0</v>
      </c>
      <c r="R120" s="287">
        <v>0</v>
      </c>
      <c r="S120" s="287">
        <v>0</v>
      </c>
      <c r="T120" s="287">
        <v>0</v>
      </c>
      <c r="U120" s="287">
        <v>0</v>
      </c>
      <c r="V120" s="287">
        <v>0</v>
      </c>
      <c r="W120" s="287">
        <v>0</v>
      </c>
      <c r="X120" s="287">
        <v>0</v>
      </c>
      <c r="Y120" s="287">
        <v>0</v>
      </c>
      <c r="Z120" s="287">
        <v>0</v>
      </c>
      <c r="AA120" s="287">
        <v>0</v>
      </c>
      <c r="AB120" s="316">
        <v>0</v>
      </c>
      <c r="AC120" s="287">
        <v>0</v>
      </c>
      <c r="AE120" s="287"/>
      <c r="AF120" s="287"/>
      <c r="AG120" s="287"/>
      <c r="AH120" s="287"/>
      <c r="AI120" s="287"/>
      <c r="AJ120" s="287"/>
      <c r="AK120" s="287"/>
      <c r="AL120" s="287"/>
      <c r="AM120" s="287"/>
      <c r="AN120" s="518">
        <v>0</v>
      </c>
    </row>
    <row r="121" spans="1:42" ht="13.5" hidden="1" customHeight="1">
      <c r="A121" s="479"/>
      <c r="B121" s="317" t="s">
        <v>607</v>
      </c>
      <c r="C121" s="317"/>
      <c r="D121" s="463"/>
      <c r="E121" s="318"/>
      <c r="F121" s="287"/>
      <c r="G121" s="287">
        <v>0</v>
      </c>
      <c r="H121" s="287">
        <v>0</v>
      </c>
      <c r="I121" s="287">
        <v>0</v>
      </c>
      <c r="J121" s="287">
        <v>0</v>
      </c>
      <c r="K121" s="287">
        <v>0</v>
      </c>
      <c r="L121" s="287">
        <v>0</v>
      </c>
      <c r="M121" s="287">
        <v>0</v>
      </c>
      <c r="N121" s="287">
        <v>0</v>
      </c>
      <c r="O121" s="287">
        <v>0</v>
      </c>
      <c r="P121" s="287">
        <v>0</v>
      </c>
      <c r="Q121" s="287">
        <v>0</v>
      </c>
      <c r="R121" s="287">
        <v>0</v>
      </c>
      <c r="S121" s="287">
        <v>0</v>
      </c>
      <c r="T121" s="287">
        <v>0</v>
      </c>
      <c r="U121" s="287">
        <v>0</v>
      </c>
      <c r="V121" s="287">
        <v>0</v>
      </c>
      <c r="W121" s="287">
        <v>0</v>
      </c>
      <c r="X121" s="287">
        <v>0</v>
      </c>
      <c r="Y121" s="287">
        <v>0</v>
      </c>
      <c r="Z121" s="287">
        <v>0</v>
      </c>
      <c r="AA121" s="287">
        <v>0</v>
      </c>
      <c r="AB121" s="316">
        <v>0</v>
      </c>
      <c r="AC121" s="287">
        <v>0</v>
      </c>
      <c r="AE121" s="287"/>
      <c r="AF121" s="287"/>
      <c r="AG121" s="287"/>
      <c r="AH121" s="287"/>
      <c r="AI121" s="287"/>
      <c r="AJ121" s="287"/>
      <c r="AK121" s="287"/>
      <c r="AL121" s="287"/>
      <c r="AM121" s="287"/>
      <c r="AN121" s="518"/>
    </row>
    <row r="122" spans="1:42" s="334" customFormat="1" collapsed="1">
      <c r="A122" s="508"/>
      <c r="B122" s="519" t="s">
        <v>606</v>
      </c>
      <c r="C122" s="519"/>
      <c r="D122" s="469"/>
      <c r="E122" s="357"/>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6"/>
      <c r="AC122" s="355"/>
      <c r="AD122" s="355"/>
      <c r="AE122" s="355"/>
      <c r="AF122" s="355"/>
      <c r="AG122" s="355"/>
      <c r="AH122" s="355"/>
      <c r="AI122" s="355"/>
      <c r="AJ122" s="355"/>
      <c r="AK122" s="355"/>
      <c r="AL122" s="355"/>
      <c r="AM122" s="355"/>
      <c r="AN122" s="514"/>
      <c r="AP122" s="286"/>
    </row>
    <row r="123" spans="1:42" ht="12.9" hidden="1" customHeight="1">
      <c r="A123" s="479"/>
      <c r="B123" s="317" t="s">
        <v>605</v>
      </c>
      <c r="C123" s="317"/>
      <c r="D123" s="463"/>
      <c r="E123" s="318"/>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316"/>
      <c r="AC123" s="287"/>
      <c r="AE123" s="287"/>
      <c r="AF123" s="287"/>
      <c r="AG123" s="287"/>
      <c r="AH123" s="287"/>
      <c r="AI123" s="287"/>
      <c r="AJ123" s="287"/>
      <c r="AK123" s="287"/>
      <c r="AL123" s="287"/>
      <c r="AM123" s="287"/>
      <c r="AN123" s="518">
        <v>0</v>
      </c>
    </row>
    <row r="124" spans="1:42" hidden="1">
      <c r="A124" s="479"/>
      <c r="B124" s="317" t="s">
        <v>604</v>
      </c>
      <c r="C124" s="317"/>
      <c r="D124" s="463"/>
      <c r="E124" s="318"/>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v>0</v>
      </c>
      <c r="AB124" s="316">
        <v>0</v>
      </c>
      <c r="AC124" s="287">
        <v>0</v>
      </c>
      <c r="AE124" s="287"/>
      <c r="AF124" s="287"/>
      <c r="AG124" s="287"/>
      <c r="AH124" s="287"/>
      <c r="AI124" s="287"/>
      <c r="AJ124" s="287"/>
      <c r="AK124" s="287"/>
      <c r="AL124" s="287"/>
      <c r="AM124" s="287"/>
      <c r="AN124" s="514">
        <v>0</v>
      </c>
    </row>
    <row r="125" spans="1:42" hidden="1">
      <c r="A125" s="479"/>
      <c r="B125" s="317" t="s">
        <v>603</v>
      </c>
      <c r="C125" s="317"/>
      <c r="D125" s="463"/>
      <c r="E125" s="318"/>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316"/>
      <c r="AC125" s="287"/>
      <c r="AE125" s="287"/>
      <c r="AF125" s="287"/>
      <c r="AG125" s="287"/>
      <c r="AH125" s="287"/>
      <c r="AI125" s="287"/>
      <c r="AJ125" s="287"/>
      <c r="AK125" s="287"/>
      <c r="AL125" s="287"/>
      <c r="AM125" s="287"/>
      <c r="AN125" s="514">
        <v>0</v>
      </c>
    </row>
    <row r="126" spans="1:42" hidden="1">
      <c r="A126" s="479"/>
      <c r="B126" s="317" t="s">
        <v>602</v>
      </c>
      <c r="C126" s="317"/>
      <c r="D126" s="463"/>
      <c r="E126" s="318"/>
      <c r="F126" s="287"/>
      <c r="G126" s="287"/>
      <c r="H126" s="287"/>
      <c r="I126" s="287"/>
      <c r="J126" s="287"/>
      <c r="K126" s="287"/>
      <c r="L126" s="287"/>
      <c r="M126" s="287"/>
      <c r="N126" s="287"/>
      <c r="O126" s="287"/>
      <c r="P126" s="287"/>
      <c r="Q126" s="287"/>
      <c r="R126" s="287"/>
      <c r="S126" s="287"/>
      <c r="T126" s="287"/>
      <c r="U126" s="287"/>
      <c r="V126" s="287"/>
      <c r="W126" s="287"/>
      <c r="X126" s="287"/>
      <c r="Y126" s="287">
        <v>0</v>
      </c>
      <c r="Z126" s="287"/>
      <c r="AA126" s="287">
        <v>0</v>
      </c>
      <c r="AB126" s="316">
        <v>0</v>
      </c>
      <c r="AC126" s="287"/>
      <c r="AE126" s="287"/>
      <c r="AF126" s="287"/>
      <c r="AG126" s="287"/>
      <c r="AH126" s="287"/>
      <c r="AI126" s="287"/>
      <c r="AJ126" s="287"/>
      <c r="AK126" s="287"/>
      <c r="AL126" s="287"/>
      <c r="AM126" s="287"/>
      <c r="AN126" s="514">
        <v>0</v>
      </c>
    </row>
    <row r="127" spans="1:42" hidden="1">
      <c r="A127" s="479"/>
      <c r="B127" s="317" t="s">
        <v>601</v>
      </c>
      <c r="C127" s="317"/>
      <c r="D127" s="463"/>
      <c r="E127" s="318">
        <v>3924999.9999906817</v>
      </c>
      <c r="F127" s="287"/>
      <c r="G127" s="287"/>
      <c r="H127" s="287"/>
      <c r="I127" s="287"/>
      <c r="J127" s="287"/>
      <c r="K127" s="287"/>
      <c r="L127" s="287"/>
      <c r="M127" s="287"/>
      <c r="N127" s="287"/>
      <c r="O127" s="287"/>
      <c r="P127" s="287"/>
      <c r="Q127" s="287"/>
      <c r="R127" s="287"/>
      <c r="S127" s="287"/>
      <c r="T127" s="287"/>
      <c r="U127" s="287"/>
      <c r="V127" s="287">
        <v>3925000.4185462072</v>
      </c>
      <c r="W127" s="287">
        <v>0</v>
      </c>
      <c r="X127" s="287">
        <v>0</v>
      </c>
      <c r="Y127" s="287">
        <v>-0.4185555255971849</v>
      </c>
      <c r="Z127" s="287"/>
      <c r="AA127" s="287"/>
      <c r="AB127" s="316"/>
      <c r="AC127" s="287"/>
      <c r="AD127" s="287">
        <v>0</v>
      </c>
      <c r="AE127" s="287"/>
      <c r="AF127" s="287"/>
      <c r="AG127" s="287"/>
      <c r="AH127" s="287"/>
      <c r="AI127" s="287"/>
      <c r="AJ127" s="287"/>
      <c r="AK127" s="287"/>
      <c r="AL127" s="287"/>
      <c r="AM127" s="287"/>
      <c r="AN127" s="514">
        <v>3924999.9999906817</v>
      </c>
    </row>
    <row r="128" spans="1:42" collapsed="1">
      <c r="A128" s="479"/>
      <c r="B128" s="317" t="s">
        <v>600</v>
      </c>
      <c r="C128" s="317"/>
      <c r="D128" s="463"/>
      <c r="E128" s="318"/>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v>0</v>
      </c>
      <c r="AB128" s="316"/>
      <c r="AC128" s="287"/>
      <c r="AE128" s="287"/>
      <c r="AF128" s="287"/>
      <c r="AG128" s="287"/>
      <c r="AH128" s="287"/>
      <c r="AI128" s="287"/>
      <c r="AJ128" s="287"/>
      <c r="AK128" s="287"/>
      <c r="AL128" s="287"/>
      <c r="AM128" s="287"/>
      <c r="AN128" s="514">
        <v>0</v>
      </c>
    </row>
    <row r="129" spans="1:53" hidden="1">
      <c r="A129" s="479"/>
      <c r="B129" s="317" t="s">
        <v>599</v>
      </c>
      <c r="C129" s="317"/>
      <c r="D129" s="463"/>
      <c r="E129" s="318">
        <v>0</v>
      </c>
      <c r="F129" s="287"/>
      <c r="G129" s="287"/>
      <c r="H129" s="287"/>
      <c r="I129" s="287"/>
      <c r="J129" s="287"/>
      <c r="K129" s="287"/>
      <c r="L129" s="287"/>
      <c r="M129" s="287"/>
      <c r="N129" s="287"/>
      <c r="O129" s="287"/>
      <c r="P129" s="287"/>
      <c r="Q129" s="287"/>
      <c r="R129" s="287"/>
      <c r="S129" s="287"/>
      <c r="T129" s="287"/>
      <c r="U129" s="287"/>
      <c r="V129" s="287"/>
      <c r="W129" s="287"/>
      <c r="X129" s="287">
        <v>0</v>
      </c>
      <c r="Y129" s="287"/>
      <c r="Z129" s="287"/>
      <c r="AA129" s="287"/>
      <c r="AB129" s="316"/>
      <c r="AC129" s="287"/>
      <c r="AE129" s="287"/>
      <c r="AF129" s="287"/>
      <c r="AG129" s="287"/>
      <c r="AH129" s="287"/>
      <c r="AI129" s="287"/>
      <c r="AJ129" s="287"/>
      <c r="AK129" s="287"/>
      <c r="AL129" s="287"/>
      <c r="AM129" s="287"/>
      <c r="AN129" s="514">
        <v>0</v>
      </c>
    </row>
    <row r="130" spans="1:53" s="354" customFormat="1">
      <c r="A130" s="520"/>
      <c r="B130" s="317" t="s">
        <v>598</v>
      </c>
      <c r="C130" s="317"/>
      <c r="D130" s="463"/>
      <c r="E130" s="318"/>
      <c r="F130" s="287">
        <v>0</v>
      </c>
      <c r="G130" s="319"/>
      <c r="H130" s="319"/>
      <c r="I130" s="319"/>
      <c r="J130" s="319"/>
      <c r="K130" s="319"/>
      <c r="L130" s="319"/>
      <c r="M130" s="319"/>
      <c r="N130" s="319"/>
      <c r="O130" s="319"/>
      <c r="P130" s="319"/>
      <c r="Q130" s="319"/>
      <c r="R130" s="319"/>
      <c r="S130" s="319"/>
      <c r="T130" s="319"/>
      <c r="U130" s="319"/>
      <c r="V130" s="319"/>
      <c r="W130" s="287"/>
      <c r="X130" s="319"/>
      <c r="Y130" s="319"/>
      <c r="Z130" s="319"/>
      <c r="AA130" s="287">
        <v>0</v>
      </c>
      <c r="AB130" s="287">
        <v>0</v>
      </c>
      <c r="AC130" s="287">
        <v>0</v>
      </c>
      <c r="AD130" s="287">
        <v>0</v>
      </c>
      <c r="AE130" s="319"/>
      <c r="AF130" s="319"/>
      <c r="AG130" s="319"/>
      <c r="AH130" s="319"/>
      <c r="AI130" s="319"/>
      <c r="AJ130" s="319"/>
      <c r="AK130" s="319"/>
      <c r="AL130" s="319"/>
      <c r="AM130" s="319"/>
      <c r="AN130" s="514"/>
      <c r="AO130" s="286"/>
      <c r="AP130" s="286"/>
      <c r="AQ130" s="286"/>
    </row>
    <row r="131" spans="1:53" ht="16.649999999999999" hidden="1" customHeight="1">
      <c r="A131" s="479"/>
      <c r="B131" s="317" t="s">
        <v>597</v>
      </c>
      <c r="C131" s="317"/>
      <c r="D131" s="463"/>
      <c r="E131" s="318"/>
      <c r="F131" s="287"/>
      <c r="G131" s="287">
        <v>0</v>
      </c>
      <c r="H131" s="287">
        <v>0</v>
      </c>
      <c r="I131" s="287">
        <v>0</v>
      </c>
      <c r="J131" s="287">
        <v>0</v>
      </c>
      <c r="K131" s="287">
        <v>0</v>
      </c>
      <c r="L131" s="287">
        <v>0</v>
      </c>
      <c r="M131" s="287">
        <v>0</v>
      </c>
      <c r="N131" s="287">
        <v>0</v>
      </c>
      <c r="O131" s="287">
        <v>0</v>
      </c>
      <c r="P131" s="287">
        <v>0</v>
      </c>
      <c r="Q131" s="287">
        <v>0</v>
      </c>
      <c r="R131" s="287">
        <v>0</v>
      </c>
      <c r="S131" s="287">
        <v>0</v>
      </c>
      <c r="T131" s="287">
        <v>0</v>
      </c>
      <c r="U131" s="287">
        <v>0</v>
      </c>
      <c r="V131" s="287">
        <v>0</v>
      </c>
      <c r="W131" s="287">
        <v>0</v>
      </c>
      <c r="X131" s="287">
        <v>0</v>
      </c>
      <c r="Y131" s="287" t="e">
        <v>#REF!</v>
      </c>
      <c r="Z131" s="287">
        <v>0</v>
      </c>
      <c r="AA131" s="287">
        <v>0</v>
      </c>
      <c r="AB131" s="316">
        <v>0</v>
      </c>
      <c r="AC131" s="287"/>
      <c r="AE131" s="287"/>
      <c r="AF131" s="287"/>
      <c r="AG131" s="287"/>
      <c r="AH131" s="287"/>
      <c r="AI131" s="287"/>
      <c r="AJ131" s="287"/>
      <c r="AK131" s="287"/>
      <c r="AL131" s="287"/>
      <c r="AM131" s="287"/>
      <c r="AN131" s="514" t="e">
        <v>#REF!</v>
      </c>
    </row>
    <row r="132" spans="1:53" s="350" customFormat="1" ht="21" customHeight="1">
      <c r="A132" s="502"/>
      <c r="B132" s="353" t="s">
        <v>596</v>
      </c>
      <c r="C132" s="353"/>
      <c r="D132" s="456"/>
      <c r="E132" s="351">
        <v>29225296.797922909</v>
      </c>
      <c r="F132" s="352">
        <v>2343530.75</v>
      </c>
      <c r="G132" s="352">
        <v>784812.86342147435</v>
      </c>
      <c r="H132" s="352">
        <v>1003947.8902202691</v>
      </c>
      <c r="I132" s="352">
        <v>1067953.9743589743</v>
      </c>
      <c r="J132" s="352">
        <v>1334227.7243589743</v>
      </c>
      <c r="K132" s="352">
        <v>1397672.9743589743</v>
      </c>
      <c r="L132" s="352">
        <v>1323401.253525641</v>
      </c>
      <c r="M132" s="352">
        <v>1254506.9886516589</v>
      </c>
      <c r="N132" s="352">
        <v>852528.47610437428</v>
      </c>
      <c r="O132" s="352">
        <v>371060.55308814242</v>
      </c>
      <c r="P132" s="352">
        <v>343715.5137260097</v>
      </c>
      <c r="Q132" s="352">
        <v>345147.6616998681</v>
      </c>
      <c r="R132" s="352">
        <v>448981.77695695084</v>
      </c>
      <c r="S132" s="352">
        <v>1091085.4852902843</v>
      </c>
      <c r="T132" s="352">
        <v>981779.17759318533</v>
      </c>
      <c r="U132" s="352">
        <v>62271.177597976508</v>
      </c>
      <c r="V132" s="352">
        <v>11204771.17758866</v>
      </c>
      <c r="W132" s="352">
        <v>37064.333333333336</v>
      </c>
      <c r="X132" s="352">
        <v>37064.333333333336</v>
      </c>
      <c r="Y132" s="352">
        <v>2939772.9147778079</v>
      </c>
      <c r="Z132" s="352">
        <v>0</v>
      </c>
      <c r="AA132" s="352">
        <v>0</v>
      </c>
      <c r="AB132" s="352">
        <v>0</v>
      </c>
      <c r="AC132" s="352">
        <v>0</v>
      </c>
      <c r="AD132" s="352">
        <v>0</v>
      </c>
      <c r="AE132" s="351">
        <v>0</v>
      </c>
      <c r="AF132" s="352"/>
      <c r="AG132" s="352"/>
      <c r="AH132" s="352"/>
      <c r="AI132" s="352"/>
      <c r="AJ132" s="352"/>
      <c r="AK132" s="352"/>
      <c r="AL132" s="352"/>
      <c r="AM132" s="351"/>
      <c r="AN132" s="521">
        <v>29225296.797922906</v>
      </c>
      <c r="AO132" s="350">
        <v>0</v>
      </c>
      <c r="AP132" s="334"/>
    </row>
    <row r="133" spans="1:53">
      <c r="A133" s="479"/>
      <c r="B133" s="317"/>
      <c r="C133" s="317"/>
      <c r="D133" s="463"/>
      <c r="E133" s="287">
        <v>0</v>
      </c>
      <c r="F133" s="287">
        <v>0</v>
      </c>
      <c r="G133" s="287">
        <v>0</v>
      </c>
      <c r="H133" s="287">
        <v>0</v>
      </c>
      <c r="I133" s="287">
        <v>0</v>
      </c>
      <c r="J133" s="287">
        <v>0</v>
      </c>
      <c r="K133" s="287">
        <v>0</v>
      </c>
      <c r="L133" s="287">
        <v>0</v>
      </c>
      <c r="M133" s="287">
        <v>0</v>
      </c>
      <c r="N133" s="287">
        <v>0</v>
      </c>
      <c r="O133" s="287">
        <v>0</v>
      </c>
      <c r="P133" s="287">
        <v>0</v>
      </c>
      <c r="Q133" s="287">
        <v>0</v>
      </c>
      <c r="R133" s="287">
        <v>0</v>
      </c>
      <c r="S133" s="287">
        <v>0</v>
      </c>
      <c r="T133" s="287">
        <v>4.7911889851093292E-6</v>
      </c>
      <c r="U133" s="287">
        <v>0</v>
      </c>
      <c r="V133" s="287">
        <v>9.3169510364532471E-6</v>
      </c>
      <c r="W133" s="349">
        <v>0</v>
      </c>
      <c r="X133" s="349">
        <v>0</v>
      </c>
      <c r="Y133" s="349">
        <v>0</v>
      </c>
      <c r="Z133" s="287">
        <v>0</v>
      </c>
      <c r="AA133" s="287">
        <v>0</v>
      </c>
      <c r="AB133" s="348">
        <v>0</v>
      </c>
      <c r="AC133" s="287">
        <v>0</v>
      </c>
      <c r="AD133" s="287">
        <v>0</v>
      </c>
      <c r="AE133" s="318"/>
      <c r="AF133" s="287"/>
      <c r="AG133" s="287"/>
      <c r="AH133" s="287"/>
      <c r="AI133" s="287"/>
      <c r="AJ133" s="287"/>
      <c r="AK133" s="328"/>
      <c r="AL133" s="287"/>
      <c r="AM133" s="318"/>
      <c r="AN133" s="522">
        <v>0.20207709446549416</v>
      </c>
      <c r="AO133" s="287"/>
    </row>
    <row r="134" spans="1:53" hidden="1">
      <c r="A134" s="479"/>
      <c r="B134" s="347" t="s">
        <v>595</v>
      </c>
      <c r="C134" s="347"/>
      <c r="D134" s="463"/>
      <c r="E134" s="318"/>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316"/>
      <c r="AC134" s="287"/>
      <c r="AE134" s="318"/>
      <c r="AF134" s="287"/>
      <c r="AG134" s="287"/>
      <c r="AH134" s="287"/>
      <c r="AI134" s="287"/>
      <c r="AJ134" s="287"/>
      <c r="AK134" s="287"/>
      <c r="AL134" s="287"/>
      <c r="AM134" s="318"/>
      <c r="AN134" s="523"/>
    </row>
    <row r="135" spans="1:53" hidden="1">
      <c r="A135" s="479"/>
      <c r="B135" s="317" t="s">
        <v>594</v>
      </c>
      <c r="C135" s="317"/>
      <c r="D135" s="447">
        <v>0</v>
      </c>
      <c r="E135" s="346">
        <v>0</v>
      </c>
      <c r="F135" s="317">
        <v>0</v>
      </c>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316"/>
      <c r="AC135" s="287"/>
      <c r="AE135" s="318"/>
      <c r="AF135" s="287"/>
      <c r="AG135" s="287"/>
      <c r="AH135" s="287"/>
      <c r="AI135" s="287"/>
      <c r="AJ135" s="287"/>
      <c r="AK135" s="287"/>
      <c r="AL135" s="287"/>
      <c r="AM135" s="287"/>
      <c r="AN135" s="514">
        <v>0</v>
      </c>
    </row>
    <row r="136" spans="1:53" hidden="1">
      <c r="A136" s="479"/>
      <c r="B136" s="317" t="s">
        <v>593</v>
      </c>
      <c r="C136" s="317"/>
      <c r="D136" s="447">
        <v>0</v>
      </c>
      <c r="E136" s="346">
        <v>0</v>
      </c>
      <c r="F136" s="317">
        <v>0</v>
      </c>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316"/>
      <c r="AC136" s="287"/>
      <c r="AE136" s="318"/>
      <c r="AF136" s="287"/>
      <c r="AG136" s="287"/>
      <c r="AH136" s="287"/>
      <c r="AI136" s="287"/>
      <c r="AJ136" s="287"/>
      <c r="AK136" s="287"/>
      <c r="AL136" s="287"/>
      <c r="AM136" s="287"/>
      <c r="AN136" s="514">
        <v>0</v>
      </c>
    </row>
    <row r="137" spans="1:53" hidden="1">
      <c r="A137" s="479"/>
      <c r="B137" s="317" t="s">
        <v>592</v>
      </c>
      <c r="C137" s="317"/>
      <c r="D137" s="447">
        <v>0</v>
      </c>
      <c r="E137" s="346">
        <v>0</v>
      </c>
      <c r="F137" s="317">
        <v>0</v>
      </c>
      <c r="G137" s="287">
        <v>0</v>
      </c>
      <c r="H137" s="287">
        <v>0</v>
      </c>
      <c r="I137" s="287">
        <v>0</v>
      </c>
      <c r="J137" s="287">
        <v>0</v>
      </c>
      <c r="K137" s="287">
        <v>0</v>
      </c>
      <c r="L137" s="287">
        <v>0</v>
      </c>
      <c r="M137" s="287">
        <v>0</v>
      </c>
      <c r="N137" s="287">
        <v>0</v>
      </c>
      <c r="O137" s="287">
        <v>0</v>
      </c>
      <c r="P137" s="287">
        <v>0</v>
      </c>
      <c r="Q137" s="287">
        <v>0</v>
      </c>
      <c r="R137" s="287">
        <v>0</v>
      </c>
      <c r="S137" s="287">
        <v>0</v>
      </c>
      <c r="T137" s="287">
        <v>0</v>
      </c>
      <c r="U137" s="287">
        <v>0</v>
      </c>
      <c r="V137" s="287">
        <v>0</v>
      </c>
      <c r="W137" s="287">
        <v>0</v>
      </c>
      <c r="X137" s="287">
        <v>0</v>
      </c>
      <c r="Y137" s="287">
        <v>0</v>
      </c>
      <c r="Z137" s="287">
        <v>0</v>
      </c>
      <c r="AA137" s="287">
        <v>0</v>
      </c>
      <c r="AB137" s="316">
        <v>0</v>
      </c>
      <c r="AC137" s="287"/>
      <c r="AE137" s="318"/>
      <c r="AF137" s="287"/>
      <c r="AG137" s="287"/>
      <c r="AH137" s="287"/>
      <c r="AI137" s="287"/>
      <c r="AJ137" s="287"/>
      <c r="AK137" s="287"/>
      <c r="AL137" s="287"/>
      <c r="AM137" s="287"/>
      <c r="AN137" s="514">
        <v>0</v>
      </c>
    </row>
    <row r="138" spans="1:53" hidden="1">
      <c r="A138" s="479"/>
      <c r="B138" s="317" t="s">
        <v>591</v>
      </c>
      <c r="C138" s="317"/>
      <c r="D138" s="447">
        <v>0</v>
      </c>
      <c r="E138" s="346">
        <v>0</v>
      </c>
      <c r="F138" s="317">
        <v>0</v>
      </c>
      <c r="G138" s="287">
        <v>0</v>
      </c>
      <c r="H138" s="287">
        <v>0</v>
      </c>
      <c r="I138" s="287">
        <v>0</v>
      </c>
      <c r="J138" s="287">
        <v>0</v>
      </c>
      <c r="K138" s="287">
        <v>0</v>
      </c>
      <c r="L138" s="287">
        <v>0</v>
      </c>
      <c r="M138" s="287">
        <v>0</v>
      </c>
      <c r="N138" s="287">
        <v>0</v>
      </c>
      <c r="O138" s="287">
        <v>0</v>
      </c>
      <c r="P138" s="287">
        <v>0</v>
      </c>
      <c r="Q138" s="287">
        <v>0</v>
      </c>
      <c r="R138" s="287">
        <v>0</v>
      </c>
      <c r="S138" s="287">
        <v>0</v>
      </c>
      <c r="T138" s="287">
        <v>0</v>
      </c>
      <c r="U138" s="287">
        <v>0</v>
      </c>
      <c r="V138" s="287">
        <v>0</v>
      </c>
      <c r="W138" s="287">
        <v>0</v>
      </c>
      <c r="X138" s="287">
        <v>0</v>
      </c>
      <c r="Y138" s="287">
        <v>0</v>
      </c>
      <c r="Z138" s="287">
        <v>0</v>
      </c>
      <c r="AA138" s="287">
        <v>0</v>
      </c>
      <c r="AB138" s="316">
        <v>0</v>
      </c>
      <c r="AC138" s="287"/>
      <c r="AE138" s="318"/>
      <c r="AF138" s="287"/>
      <c r="AG138" s="287"/>
      <c r="AH138" s="287"/>
      <c r="AI138" s="287"/>
      <c r="AJ138" s="287"/>
      <c r="AK138" s="287"/>
      <c r="AL138" s="287"/>
      <c r="AM138" s="287"/>
      <c r="AN138" s="514">
        <v>0</v>
      </c>
    </row>
    <row r="139" spans="1:53" ht="30.9" hidden="1" customHeight="1" thickBot="1">
      <c r="A139" s="479"/>
      <c r="B139" s="524" t="s">
        <v>590</v>
      </c>
      <c r="C139" s="524"/>
      <c r="D139" s="447">
        <v>0</v>
      </c>
      <c r="E139" s="346">
        <v>0</v>
      </c>
      <c r="F139" s="317">
        <v>0</v>
      </c>
      <c r="G139" s="287">
        <v>0</v>
      </c>
      <c r="H139" s="287">
        <v>0</v>
      </c>
      <c r="I139" s="287">
        <v>0</v>
      </c>
      <c r="J139" s="287">
        <v>0</v>
      </c>
      <c r="K139" s="287">
        <v>0</v>
      </c>
      <c r="L139" s="287">
        <v>0</v>
      </c>
      <c r="M139" s="287">
        <v>0</v>
      </c>
      <c r="N139" s="287">
        <v>0</v>
      </c>
      <c r="O139" s="287">
        <v>0</v>
      </c>
      <c r="P139" s="287">
        <v>0</v>
      </c>
      <c r="Q139" s="287">
        <v>0</v>
      </c>
      <c r="R139" s="287">
        <v>0</v>
      </c>
      <c r="S139" s="287">
        <v>0</v>
      </c>
      <c r="T139" s="287">
        <v>0</v>
      </c>
      <c r="U139" s="287">
        <v>0</v>
      </c>
      <c r="V139" s="287">
        <v>0</v>
      </c>
      <c r="W139" s="287">
        <v>0</v>
      </c>
      <c r="X139" s="287">
        <v>0</v>
      </c>
      <c r="Y139" s="287">
        <v>0</v>
      </c>
      <c r="Z139" s="287">
        <v>0</v>
      </c>
      <c r="AA139" s="287">
        <v>0</v>
      </c>
      <c r="AB139" s="345">
        <v>0</v>
      </c>
      <c r="AC139" s="344"/>
      <c r="AD139" s="344"/>
      <c r="AE139" s="343"/>
      <c r="AF139" s="287"/>
      <c r="AG139" s="287"/>
      <c r="AH139" s="287"/>
      <c r="AI139" s="287"/>
      <c r="AJ139" s="287"/>
      <c r="AK139" s="287"/>
      <c r="AL139" s="287"/>
      <c r="AM139" s="287"/>
      <c r="AN139" s="525">
        <v>0</v>
      </c>
    </row>
    <row r="140" spans="1:53" ht="13.8" hidden="1" thickBot="1">
      <c r="A140" s="479"/>
      <c r="B140" s="336" t="s">
        <v>589</v>
      </c>
      <c r="C140" s="336"/>
      <c r="D140" s="465"/>
      <c r="E140" s="342">
        <v>0</v>
      </c>
      <c r="F140" s="342"/>
      <c r="G140" s="340"/>
      <c r="H140" s="340"/>
      <c r="I140" s="340"/>
      <c r="J140" s="340"/>
      <c r="K140" s="340"/>
      <c r="L140" s="340"/>
      <c r="M140" s="340"/>
      <c r="N140" s="340"/>
      <c r="O140" s="340"/>
      <c r="P140" s="340"/>
      <c r="Q140" s="340"/>
      <c r="R140" s="340"/>
      <c r="S140" s="340"/>
      <c r="T140" s="340"/>
      <c r="U140" s="340"/>
      <c r="V140" s="340"/>
      <c r="W140" s="340"/>
      <c r="X140" s="340"/>
      <c r="Y140" s="340"/>
      <c r="Z140" s="340"/>
      <c r="AA140" s="340">
        <v>0</v>
      </c>
      <c r="AB140" s="341"/>
      <c r="AC140" s="340"/>
      <c r="AD140" s="340"/>
      <c r="AE140" s="340"/>
      <c r="AF140" s="340"/>
      <c r="AG140" s="340"/>
      <c r="AH140" s="340"/>
      <c r="AI140" s="340"/>
      <c r="AJ140" s="340"/>
      <c r="AK140" s="340"/>
      <c r="AL140" s="340"/>
      <c r="AM140" s="340"/>
      <c r="AN140" s="339">
        <v>0</v>
      </c>
    </row>
    <row r="141" spans="1:53" s="334" customFormat="1" ht="13.8" hidden="1" thickBot="1">
      <c r="A141" s="508"/>
      <c r="B141" s="336" t="s">
        <v>588</v>
      </c>
      <c r="C141" s="336"/>
      <c r="D141" s="461"/>
      <c r="E141" s="336">
        <v>29225297</v>
      </c>
      <c r="F141" s="336">
        <v>2343530.75</v>
      </c>
      <c r="G141" s="336">
        <v>784812.86342147435</v>
      </c>
      <c r="H141" s="336">
        <v>1003947.8902202691</v>
      </c>
      <c r="I141" s="336">
        <v>1067953.9743589743</v>
      </c>
      <c r="J141" s="336">
        <v>1334227.7243589743</v>
      </c>
      <c r="K141" s="336">
        <v>1397672.9743589743</v>
      </c>
      <c r="L141" s="336">
        <v>1323401.253525641</v>
      </c>
      <c r="M141" s="336">
        <v>1254506.9886516589</v>
      </c>
      <c r="N141" s="336">
        <v>852528.47610437428</v>
      </c>
      <c r="O141" s="336">
        <v>371060.55308814242</v>
      </c>
      <c r="P141" s="336">
        <v>343715.5137260097</v>
      </c>
      <c r="Q141" s="336">
        <v>345147.6616998681</v>
      </c>
      <c r="R141" s="336">
        <v>448981.77695695084</v>
      </c>
      <c r="S141" s="336">
        <v>1091085.4852902843</v>
      </c>
      <c r="T141" s="336">
        <v>981779.17759318533</v>
      </c>
      <c r="U141" s="336">
        <v>62271.177597976508</v>
      </c>
      <c r="V141" s="336">
        <v>11204771.17758866</v>
      </c>
      <c r="W141" s="336">
        <v>37064.333333333336</v>
      </c>
      <c r="X141" s="336">
        <v>37064.333333333336</v>
      </c>
      <c r="Y141" s="336">
        <v>2939772.9147778079</v>
      </c>
      <c r="Z141" s="338">
        <v>0</v>
      </c>
      <c r="AA141" s="338">
        <v>0</v>
      </c>
      <c r="AB141" s="337">
        <v>0</v>
      </c>
      <c r="AC141" s="336">
        <v>0</v>
      </c>
      <c r="AD141" s="336"/>
      <c r="AE141" s="336"/>
      <c r="AF141" s="336"/>
      <c r="AG141" s="336"/>
      <c r="AH141" s="336"/>
      <c r="AI141" s="336"/>
      <c r="AJ141" s="336"/>
      <c r="AK141" s="336"/>
      <c r="AL141" s="336"/>
      <c r="AM141" s="336"/>
      <c r="AN141" s="335">
        <v>29225296.797922906</v>
      </c>
    </row>
    <row r="142" spans="1:53" hidden="1">
      <c r="A142" s="479"/>
      <c r="B142" s="333"/>
      <c r="C142" s="333"/>
      <c r="D142" s="447"/>
      <c r="E142" s="333"/>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32"/>
      <c r="AC142" s="317"/>
      <c r="AD142" s="317"/>
      <c r="AE142" s="317"/>
      <c r="AF142" s="317"/>
      <c r="AG142" s="317"/>
      <c r="AH142" s="317"/>
      <c r="AI142" s="317"/>
      <c r="AJ142" s="317"/>
      <c r="AK142" s="317"/>
      <c r="AL142" s="317"/>
      <c r="AM142" s="317"/>
      <c r="AN142" s="523"/>
    </row>
    <row r="143" spans="1:53" s="293" customFormat="1" ht="13.8" collapsed="1">
      <c r="A143" s="526"/>
      <c r="B143" s="331" t="s">
        <v>587</v>
      </c>
      <c r="C143" s="330"/>
      <c r="D143" s="466"/>
      <c r="E143" s="329">
        <v>5170000</v>
      </c>
      <c r="F143" s="329">
        <v>1544723.75</v>
      </c>
      <c r="G143" s="329">
        <v>784812.86342147447</v>
      </c>
      <c r="H143" s="329">
        <v>1003947.8902202691</v>
      </c>
      <c r="I143" s="329">
        <v>1067953.9743589745</v>
      </c>
      <c r="J143" s="329">
        <v>1334227.7243589745</v>
      </c>
      <c r="K143" s="329">
        <v>1355390.7976403085</v>
      </c>
      <c r="L143" s="329">
        <v>594984.82328133425</v>
      </c>
      <c r="M143" s="329">
        <v>517000</v>
      </c>
      <c r="N143" s="329">
        <v>517000</v>
      </c>
      <c r="O143" s="329">
        <v>371060.55308814242</v>
      </c>
      <c r="P143" s="329">
        <v>343715.5137260097</v>
      </c>
      <c r="Q143" s="329">
        <v>345147.6616998681</v>
      </c>
      <c r="R143" s="329">
        <v>407585.77695695084</v>
      </c>
      <c r="S143" s="329">
        <v>517000</v>
      </c>
      <c r="T143" s="329">
        <v>517000</v>
      </c>
      <c r="U143" s="329">
        <v>0</v>
      </c>
      <c r="V143" s="329">
        <v>0</v>
      </c>
      <c r="W143" s="329">
        <v>0</v>
      </c>
      <c r="X143" s="329">
        <v>0</v>
      </c>
      <c r="Y143" s="329"/>
      <c r="Z143" s="329">
        <v>0</v>
      </c>
      <c r="AA143" s="329">
        <v>0</v>
      </c>
      <c r="AB143" s="329">
        <v>0</v>
      </c>
      <c r="AC143" s="329">
        <v>0</v>
      </c>
      <c r="AD143" s="329">
        <v>0</v>
      </c>
      <c r="AE143" s="329">
        <v>0</v>
      </c>
      <c r="AF143" s="329"/>
      <c r="AG143" s="329"/>
      <c r="AH143" s="329"/>
      <c r="AI143" s="329"/>
      <c r="AJ143" s="329"/>
      <c r="AK143" s="329"/>
      <c r="AL143" s="329"/>
      <c r="AM143" s="329"/>
      <c r="AN143" s="522">
        <v>11221551.328752307</v>
      </c>
      <c r="AO143" s="287"/>
      <c r="AP143" s="287"/>
      <c r="AQ143" s="287"/>
      <c r="AR143" s="287"/>
      <c r="AS143" s="287"/>
      <c r="AT143" s="287"/>
      <c r="AU143" s="287"/>
      <c r="AV143" s="287"/>
      <c r="AW143" s="287"/>
      <c r="AX143" s="287"/>
      <c r="AY143" s="287"/>
      <c r="AZ143" s="287"/>
      <c r="BA143" s="294"/>
    </row>
    <row r="144" spans="1:53" s="293" customFormat="1" ht="13.8">
      <c r="A144" s="526"/>
      <c r="B144" s="327" t="s">
        <v>586</v>
      </c>
      <c r="C144" s="321"/>
      <c r="D144" s="463"/>
      <c r="E144" s="287"/>
      <c r="F144" s="287">
        <v>311833.375</v>
      </c>
      <c r="G144" s="287">
        <v>392406.43171073718</v>
      </c>
      <c r="H144" s="287">
        <v>708187.69693100627</v>
      </c>
      <c r="I144" s="287">
        <v>1067953.9743589743</v>
      </c>
      <c r="J144" s="287">
        <v>1334227.7243589743</v>
      </c>
      <c r="K144" s="287">
        <v>760405.97435897426</v>
      </c>
      <c r="L144" s="287">
        <v>77984.823281333782</v>
      </c>
      <c r="M144" s="287">
        <v>0</v>
      </c>
      <c r="N144" s="287">
        <v>0</v>
      </c>
      <c r="O144" s="287">
        <v>0</v>
      </c>
      <c r="P144" s="287">
        <v>0</v>
      </c>
      <c r="Q144" s="287">
        <v>0</v>
      </c>
      <c r="R144" s="287">
        <v>0</v>
      </c>
      <c r="S144" s="287">
        <v>0</v>
      </c>
      <c r="T144" s="287">
        <v>517000</v>
      </c>
      <c r="U144" s="287">
        <v>0</v>
      </c>
      <c r="V144" s="287">
        <v>0</v>
      </c>
      <c r="W144" s="287">
        <v>0</v>
      </c>
      <c r="X144" s="287">
        <v>0</v>
      </c>
      <c r="Y144" s="287"/>
      <c r="Z144" s="287">
        <v>0</v>
      </c>
      <c r="AA144" s="287">
        <v>0</v>
      </c>
      <c r="AB144" s="287">
        <v>0</v>
      </c>
      <c r="AC144" s="287">
        <v>0</v>
      </c>
      <c r="AD144" s="287">
        <v>0</v>
      </c>
      <c r="AE144" s="287">
        <v>0</v>
      </c>
      <c r="AF144" s="287"/>
      <c r="AG144" s="287"/>
      <c r="AH144" s="287"/>
      <c r="AI144" s="287"/>
      <c r="AJ144" s="287"/>
      <c r="AK144" s="287"/>
      <c r="AL144" s="287"/>
      <c r="AM144" s="287"/>
      <c r="AN144" s="480">
        <v>5170000</v>
      </c>
      <c r="AO144" s="282"/>
      <c r="AP144" s="287"/>
      <c r="AQ144" s="287"/>
      <c r="AR144" s="287"/>
      <c r="AS144" s="287"/>
      <c r="AT144" s="287"/>
      <c r="AU144" s="287"/>
      <c r="AV144" s="287"/>
      <c r="AW144" s="287"/>
      <c r="AX144" s="287"/>
      <c r="AY144" s="287"/>
      <c r="AZ144" s="287"/>
      <c r="BA144" s="294"/>
    </row>
    <row r="145" spans="1:53" s="294" customFormat="1" ht="13.8">
      <c r="A145" s="526"/>
      <c r="B145" s="327" t="s">
        <v>585</v>
      </c>
      <c r="C145" s="321"/>
      <c r="D145" s="463"/>
      <c r="E145" s="326"/>
      <c r="F145" s="287">
        <v>5170000</v>
      </c>
      <c r="G145" s="287">
        <v>4858166.625</v>
      </c>
      <c r="H145" s="287">
        <v>4465760.1932892632</v>
      </c>
      <c r="I145" s="287">
        <v>3757572.4963582568</v>
      </c>
      <c r="J145" s="287">
        <v>2689618.5219992828</v>
      </c>
      <c r="K145" s="287">
        <v>1355390.7976403085</v>
      </c>
      <c r="L145" s="287">
        <v>594984.82328133425</v>
      </c>
      <c r="M145" s="287">
        <v>517000</v>
      </c>
      <c r="N145" s="287">
        <v>517000</v>
      </c>
      <c r="O145" s="287">
        <v>517000</v>
      </c>
      <c r="P145" s="287">
        <v>517000</v>
      </c>
      <c r="Q145" s="287">
        <v>517000</v>
      </c>
      <c r="R145" s="287">
        <v>517000</v>
      </c>
      <c r="S145" s="287">
        <v>517000</v>
      </c>
      <c r="T145" s="287">
        <v>517000</v>
      </c>
      <c r="U145" s="287">
        <v>0</v>
      </c>
      <c r="V145" s="287">
        <v>0</v>
      </c>
      <c r="W145" s="287">
        <v>0</v>
      </c>
      <c r="X145" s="287">
        <v>0</v>
      </c>
      <c r="Y145" s="287">
        <v>0</v>
      </c>
      <c r="Z145" s="287">
        <v>0</v>
      </c>
      <c r="AA145" s="287">
        <v>0</v>
      </c>
      <c r="AB145" s="287">
        <v>0</v>
      </c>
      <c r="AC145" s="287">
        <v>0</v>
      </c>
      <c r="AD145" s="287">
        <v>0</v>
      </c>
      <c r="AE145" s="316">
        <v>0</v>
      </c>
      <c r="AF145" s="287"/>
      <c r="AG145" s="287"/>
      <c r="AH145" s="287"/>
      <c r="AI145" s="287"/>
      <c r="AJ145" s="287"/>
      <c r="AK145" s="287"/>
      <c r="AL145" s="287"/>
      <c r="AM145" s="287"/>
      <c r="AN145" s="480">
        <v>0</v>
      </c>
      <c r="AO145" s="282"/>
      <c r="AP145" s="287"/>
      <c r="AQ145" s="287"/>
      <c r="AR145" s="287"/>
      <c r="AS145" s="287"/>
      <c r="AT145" s="287"/>
      <c r="AU145" s="287"/>
      <c r="AV145" s="287"/>
      <c r="AW145" s="287"/>
      <c r="AX145" s="287"/>
      <c r="AY145" s="287"/>
      <c r="AZ145" s="287"/>
    </row>
    <row r="146" spans="1:53" s="293" customFormat="1" ht="13.8" hidden="1">
      <c r="A146" s="526"/>
      <c r="B146" s="325"/>
      <c r="C146" s="324"/>
      <c r="D146" s="46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323"/>
      <c r="AG146" s="323"/>
      <c r="AH146" s="323"/>
      <c r="AI146" s="323"/>
      <c r="AJ146" s="323"/>
      <c r="AK146" s="323"/>
      <c r="AL146" s="290"/>
      <c r="AM146" s="290"/>
      <c r="AN146" s="527"/>
      <c r="AO146" s="282"/>
      <c r="AP146" s="287"/>
      <c r="AQ146" s="287"/>
      <c r="AR146" s="287"/>
      <c r="AS146" s="287"/>
      <c r="AT146" s="287"/>
      <c r="AU146" s="287"/>
      <c r="AV146" s="287"/>
      <c r="AW146" s="287"/>
      <c r="AX146" s="287"/>
      <c r="AY146" s="287"/>
      <c r="AZ146" s="287"/>
      <c r="BA146" s="294"/>
    </row>
    <row r="147" spans="1:53" s="293" customFormat="1" ht="13.8">
      <c r="A147" s="526"/>
      <c r="B147" s="320" t="s">
        <v>584</v>
      </c>
      <c r="C147" s="321"/>
      <c r="D147" s="463"/>
      <c r="E147" s="287"/>
      <c r="F147" s="321" t="s">
        <v>583</v>
      </c>
      <c r="G147" s="321" t="s">
        <v>583</v>
      </c>
      <c r="H147" s="321" t="s">
        <v>583</v>
      </c>
      <c r="I147" s="321" t="s">
        <v>583</v>
      </c>
      <c r="J147" s="321" t="s">
        <v>583</v>
      </c>
      <c r="K147" s="321" t="s">
        <v>583</v>
      </c>
      <c r="L147" s="321" t="s">
        <v>583</v>
      </c>
      <c r="M147" s="321" t="s">
        <v>583</v>
      </c>
      <c r="N147" s="321" t="s">
        <v>583</v>
      </c>
      <c r="O147" s="321" t="s">
        <v>583</v>
      </c>
      <c r="P147" s="321" t="s">
        <v>583</v>
      </c>
      <c r="Q147" s="321" t="s">
        <v>583</v>
      </c>
      <c r="R147" s="321" t="s">
        <v>583</v>
      </c>
      <c r="S147" s="321" t="s">
        <v>583</v>
      </c>
      <c r="T147" s="321" t="s">
        <v>583</v>
      </c>
      <c r="U147" s="321" t="s">
        <v>583</v>
      </c>
      <c r="V147" s="321" t="s">
        <v>583</v>
      </c>
      <c r="W147" s="321" t="s">
        <v>583</v>
      </c>
      <c r="X147" s="321" t="s">
        <v>583</v>
      </c>
      <c r="Y147" s="321"/>
      <c r="Z147" s="321" t="s">
        <v>583</v>
      </c>
      <c r="AA147" s="321" t="s">
        <v>583</v>
      </c>
      <c r="AB147" s="321" t="s">
        <v>583</v>
      </c>
      <c r="AC147" s="321" t="s">
        <v>583</v>
      </c>
      <c r="AD147" s="321" t="s">
        <v>583</v>
      </c>
      <c r="AE147" s="321"/>
      <c r="AF147" s="319"/>
      <c r="AG147" s="319"/>
      <c r="AH147" s="319"/>
      <c r="AI147" s="319"/>
      <c r="AJ147" s="319"/>
      <c r="AK147" s="319"/>
      <c r="AL147" s="287"/>
      <c r="AM147" s="287"/>
      <c r="AN147" s="480"/>
      <c r="AO147" s="282"/>
      <c r="AP147" s="287"/>
      <c r="AQ147" s="287"/>
      <c r="AR147" s="287"/>
      <c r="AS147" s="287"/>
      <c r="AT147" s="287"/>
      <c r="AU147" s="287"/>
      <c r="AV147" s="287"/>
      <c r="AW147" s="287"/>
      <c r="AX147" s="287"/>
      <c r="AY147" s="287"/>
      <c r="AZ147" s="287"/>
      <c r="BA147" s="294"/>
    </row>
    <row r="148" spans="1:53" s="293" customFormat="1" ht="13.8">
      <c r="A148" s="526"/>
      <c r="B148" s="320" t="s">
        <v>582</v>
      </c>
      <c r="C148" s="321"/>
      <c r="D148" s="463"/>
      <c r="E148" s="287"/>
      <c r="F148" s="287">
        <v>311833.375</v>
      </c>
      <c r="G148" s="287">
        <v>704239.80671073718</v>
      </c>
      <c r="H148" s="287">
        <v>1412427.5036417434</v>
      </c>
      <c r="I148" s="287">
        <v>2480381.4780007177</v>
      </c>
      <c r="J148" s="287">
        <v>3814609.2023596922</v>
      </c>
      <c r="K148" s="287">
        <v>4575015.1767186662</v>
      </c>
      <c r="L148" s="287">
        <v>4653000</v>
      </c>
      <c r="M148" s="287">
        <v>4653000</v>
      </c>
      <c r="N148" s="287">
        <v>4653000</v>
      </c>
      <c r="O148" s="287">
        <v>4653000</v>
      </c>
      <c r="P148" s="287">
        <v>4653000</v>
      </c>
      <c r="Q148" s="287">
        <v>4653000</v>
      </c>
      <c r="R148" s="287">
        <v>4653000</v>
      </c>
      <c r="S148" s="287">
        <v>4653000</v>
      </c>
      <c r="T148" s="287">
        <v>5170000</v>
      </c>
      <c r="U148" s="287">
        <v>5170000</v>
      </c>
      <c r="V148" s="287">
        <v>5170000</v>
      </c>
      <c r="W148" s="287">
        <v>5170000</v>
      </c>
      <c r="X148" s="287">
        <v>5170000</v>
      </c>
      <c r="Y148" s="287">
        <v>5170000</v>
      </c>
      <c r="Z148" s="287">
        <v>5170000</v>
      </c>
      <c r="AA148" s="287">
        <v>5170000</v>
      </c>
      <c r="AB148" s="287">
        <v>5170000</v>
      </c>
      <c r="AC148" s="287">
        <v>5170000</v>
      </c>
      <c r="AD148" s="287">
        <v>5170000</v>
      </c>
      <c r="AE148" s="287">
        <v>5170000</v>
      </c>
      <c r="AF148" s="287">
        <v>5170000</v>
      </c>
      <c r="AG148" s="287">
        <v>5170000</v>
      </c>
      <c r="AH148" s="287">
        <v>5170000</v>
      </c>
      <c r="AI148" s="287">
        <v>5170000</v>
      </c>
      <c r="AJ148" s="319"/>
      <c r="AK148" s="319"/>
      <c r="AL148" s="287"/>
      <c r="AM148" s="287"/>
      <c r="AN148" s="480"/>
      <c r="AO148" s="282"/>
      <c r="AP148" s="287"/>
      <c r="AQ148" s="287"/>
      <c r="AR148" s="287"/>
      <c r="AS148" s="287"/>
      <c r="AT148" s="287"/>
      <c r="AU148" s="287"/>
      <c r="AV148" s="287"/>
      <c r="AW148" s="287"/>
      <c r="AX148" s="287"/>
      <c r="AY148" s="287"/>
      <c r="AZ148" s="287"/>
      <c r="BA148" s="294"/>
    </row>
    <row r="149" spans="1:53" hidden="1">
      <c r="A149" s="479"/>
      <c r="B149" s="321" t="s">
        <v>581</v>
      </c>
      <c r="C149" s="321"/>
      <c r="D149" s="447"/>
      <c r="E149" s="318"/>
      <c r="F149" s="287">
        <v>779.58343749999995</v>
      </c>
      <c r="G149" s="287">
        <v>1760.5995167768431</v>
      </c>
      <c r="H149" s="287">
        <v>3531.0687591043584</v>
      </c>
      <c r="I149" s="287">
        <v>6200.9536950017937</v>
      </c>
      <c r="J149" s="287">
        <v>9536.5230058992292</v>
      </c>
      <c r="K149" s="287">
        <v>11437.537941796667</v>
      </c>
      <c r="L149" s="287">
        <v>11632.5</v>
      </c>
      <c r="M149" s="287">
        <v>11632.5</v>
      </c>
      <c r="N149" s="287">
        <v>11632.5</v>
      </c>
      <c r="O149" s="287">
        <v>11632.5</v>
      </c>
      <c r="P149" s="287">
        <v>11632.5</v>
      </c>
      <c r="Q149" s="287">
        <v>11632.5</v>
      </c>
      <c r="R149" s="287">
        <v>11632.5</v>
      </c>
      <c r="S149" s="287">
        <v>11632.5</v>
      </c>
      <c r="T149" s="287">
        <v>12925</v>
      </c>
      <c r="U149" s="287">
        <v>12925</v>
      </c>
      <c r="V149" s="287">
        <v>12925</v>
      </c>
      <c r="W149" s="287">
        <v>12925</v>
      </c>
      <c r="X149" s="287">
        <v>12925</v>
      </c>
      <c r="Y149" s="287">
        <v>12925</v>
      </c>
      <c r="Z149" s="287">
        <v>12925</v>
      </c>
      <c r="AA149" s="287">
        <v>12925</v>
      </c>
      <c r="AB149" s="287">
        <v>12925</v>
      </c>
      <c r="AC149" s="287">
        <v>12925</v>
      </c>
      <c r="AD149" s="287">
        <v>12925</v>
      </c>
      <c r="AE149" s="287">
        <v>12925</v>
      </c>
      <c r="AF149" s="287">
        <v>12925</v>
      </c>
      <c r="AG149" s="287">
        <v>12925</v>
      </c>
      <c r="AH149" s="287">
        <v>12925</v>
      </c>
      <c r="AI149" s="287">
        <v>12925</v>
      </c>
      <c r="AJ149" s="287"/>
      <c r="AK149" s="287"/>
      <c r="AL149" s="287"/>
      <c r="AM149" s="287"/>
      <c r="AN149" s="480">
        <v>281406.26635607891</v>
      </c>
    </row>
    <row r="150" spans="1:53" hidden="1">
      <c r="A150" s="479"/>
      <c r="B150" s="317"/>
      <c r="C150" s="317"/>
      <c r="D150" s="44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316"/>
      <c r="AC150" s="287">
        <v>0</v>
      </c>
      <c r="AE150" s="287"/>
      <c r="AF150" s="287"/>
      <c r="AG150" s="287"/>
      <c r="AH150" s="287"/>
      <c r="AI150" s="287"/>
      <c r="AJ150" s="287"/>
      <c r="AK150" s="287"/>
      <c r="AL150" s="287"/>
      <c r="AM150" s="287"/>
      <c r="AN150" s="480"/>
    </row>
    <row r="151" spans="1:53" ht="13.8" hidden="1">
      <c r="A151" s="479"/>
      <c r="B151" s="287"/>
      <c r="C151" s="287"/>
      <c r="D151" s="447"/>
      <c r="E151" s="294"/>
      <c r="F151" s="287"/>
      <c r="G151" s="287"/>
      <c r="H151" s="287"/>
      <c r="I151" s="287"/>
      <c r="J151" s="287"/>
      <c r="K151" s="287"/>
      <c r="L151" s="287"/>
      <c r="M151" s="287"/>
      <c r="N151" s="287"/>
      <c r="O151" s="287"/>
      <c r="P151" s="287"/>
      <c r="Q151" s="287"/>
      <c r="R151" s="287"/>
      <c r="S151" s="287"/>
      <c r="T151" s="287"/>
      <c r="U151" s="287"/>
      <c r="V151" s="287">
        <v>1118027</v>
      </c>
      <c r="W151" s="287">
        <v>1080962.6666666667</v>
      </c>
      <c r="X151" s="287"/>
      <c r="Y151" s="287"/>
      <c r="Z151" s="287"/>
      <c r="AA151" s="287"/>
      <c r="AB151" s="316"/>
      <c r="AC151" s="287">
        <v>0</v>
      </c>
      <c r="AE151" s="287"/>
      <c r="AF151" s="287"/>
      <c r="AG151" s="287"/>
      <c r="AH151" s="287"/>
      <c r="AI151" s="287"/>
      <c r="AJ151" s="287"/>
      <c r="AK151" s="287"/>
      <c r="AL151" s="287"/>
      <c r="AM151" s="287"/>
      <c r="AN151" s="480"/>
    </row>
    <row r="152" spans="1:53" s="293" customFormat="1" ht="13.8" hidden="1">
      <c r="A152" s="526"/>
      <c r="B152" s="294" t="s">
        <v>580</v>
      </c>
      <c r="C152" s="294"/>
      <c r="D152" s="528"/>
      <c r="E152" s="294"/>
      <c r="F152" s="299"/>
      <c r="G152" s="287"/>
      <c r="H152" s="287"/>
      <c r="I152" s="294"/>
      <c r="J152" s="294"/>
      <c r="K152" s="294"/>
      <c r="L152" s="294"/>
      <c r="M152" s="294"/>
      <c r="N152" s="294"/>
      <c r="O152" s="294"/>
      <c r="P152" s="294"/>
      <c r="Q152" s="294"/>
      <c r="R152" s="294"/>
      <c r="S152" s="301"/>
      <c r="T152" s="294"/>
      <c r="U152" s="294"/>
      <c r="V152" s="294">
        <v>1118027</v>
      </c>
      <c r="W152" s="294">
        <v>1080962.6666666667</v>
      </c>
      <c r="X152" s="294"/>
      <c r="Y152" s="294"/>
      <c r="Z152" s="294"/>
      <c r="AA152" s="294"/>
      <c r="AB152" s="298"/>
      <c r="AC152" s="294"/>
      <c r="AD152" s="294"/>
      <c r="AE152" s="294"/>
      <c r="AF152" s="294"/>
      <c r="AG152" s="294"/>
      <c r="AH152" s="294"/>
      <c r="AI152" s="294"/>
      <c r="AJ152" s="294"/>
      <c r="AK152" s="529"/>
      <c r="AL152" s="294"/>
      <c r="AM152" s="294"/>
      <c r="AN152" s="530"/>
    </row>
    <row r="153" spans="1:53" s="293" customFormat="1" ht="13.8" hidden="1">
      <c r="A153" s="526"/>
      <c r="B153" s="294"/>
      <c r="C153" s="294"/>
      <c r="D153" s="528"/>
      <c r="E153" s="294"/>
      <c r="F153" s="299"/>
      <c r="G153" s="287"/>
      <c r="H153" s="287"/>
      <c r="I153" s="294"/>
      <c r="J153" s="294"/>
      <c r="K153" s="294"/>
      <c r="L153" s="294"/>
      <c r="M153" s="294"/>
      <c r="N153" s="294"/>
      <c r="O153" s="294"/>
      <c r="P153" s="294"/>
      <c r="Q153" s="294"/>
      <c r="R153" s="294"/>
      <c r="S153" s="301"/>
      <c r="T153" s="294"/>
      <c r="U153" s="294"/>
      <c r="V153" s="294"/>
      <c r="W153" s="294"/>
      <c r="X153" s="294"/>
      <c r="Y153" s="294"/>
      <c r="Z153" s="294"/>
      <c r="AA153" s="294"/>
      <c r="AB153" s="298"/>
      <c r="AC153" s="294"/>
      <c r="AD153" s="294"/>
      <c r="AE153" s="294"/>
      <c r="AF153" s="294"/>
      <c r="AG153" s="294"/>
      <c r="AH153" s="294"/>
      <c r="AI153" s="294"/>
      <c r="AJ153" s="294"/>
      <c r="AK153" s="529"/>
      <c r="AL153" s="294"/>
      <c r="AM153" s="294"/>
      <c r="AN153" s="530"/>
    </row>
    <row r="154" spans="1:53" s="293" customFormat="1" ht="13.8" hidden="1">
      <c r="A154" s="526"/>
      <c r="B154" s="301" t="s">
        <v>579</v>
      </c>
      <c r="C154" s="301"/>
      <c r="D154" s="468">
        <v>13</v>
      </c>
      <c r="E154" s="531" t="s">
        <v>578</v>
      </c>
      <c r="F154" s="531"/>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8"/>
      <c r="AC154" s="294"/>
      <c r="AD154" s="294"/>
      <c r="AE154" s="294"/>
      <c r="AF154" s="294"/>
      <c r="AG154" s="294"/>
      <c r="AH154" s="294"/>
      <c r="AI154" s="294"/>
      <c r="AJ154" s="294"/>
      <c r="AK154" s="294"/>
      <c r="AL154" s="294"/>
      <c r="AM154" s="294"/>
      <c r="AN154" s="530">
        <v>0</v>
      </c>
    </row>
    <row r="155" spans="1:53" s="293" customFormat="1" ht="13.8" hidden="1">
      <c r="A155" s="526"/>
      <c r="B155" s="321" t="s">
        <v>577</v>
      </c>
      <c r="C155" s="321"/>
      <c r="D155" s="528" t="s">
        <v>576</v>
      </c>
      <c r="E155" s="287"/>
      <c r="F155" s="287"/>
      <c r="G155" s="287"/>
      <c r="H155" s="287"/>
      <c r="I155" s="294"/>
      <c r="J155" s="294"/>
      <c r="K155" s="294"/>
      <c r="L155" s="294"/>
      <c r="M155" s="294"/>
      <c r="N155" s="294"/>
      <c r="O155" s="294"/>
      <c r="P155" s="294"/>
      <c r="Q155" s="294"/>
      <c r="R155" s="294"/>
      <c r="S155" s="294"/>
      <c r="T155" s="294"/>
      <c r="U155" s="294"/>
      <c r="V155" s="294"/>
      <c r="W155" s="294"/>
      <c r="X155" s="294"/>
      <c r="Y155" s="294"/>
      <c r="Z155" s="294"/>
      <c r="AA155" s="294"/>
      <c r="AB155" s="298"/>
      <c r="AC155" s="294"/>
      <c r="AD155" s="294"/>
      <c r="AE155" s="294"/>
      <c r="AF155" s="294"/>
      <c r="AG155" s="294"/>
      <c r="AH155" s="294"/>
      <c r="AI155" s="294"/>
      <c r="AJ155" s="294"/>
      <c r="AK155" s="294"/>
      <c r="AL155" s="294"/>
      <c r="AM155" s="294"/>
      <c r="AN155" s="530"/>
    </row>
    <row r="156" spans="1:53" s="293" customFormat="1" ht="13.8" hidden="1">
      <c r="A156" s="526"/>
      <c r="B156" s="287"/>
      <c r="C156" s="287"/>
      <c r="D156" s="469"/>
      <c r="E156" s="287"/>
      <c r="F156" s="287"/>
      <c r="G156" s="287"/>
      <c r="H156" s="287"/>
      <c r="I156" s="294"/>
      <c r="J156" s="294"/>
      <c r="K156" s="294"/>
      <c r="L156" s="294"/>
      <c r="M156" s="294"/>
      <c r="N156" s="294"/>
      <c r="O156" s="294"/>
      <c r="P156" s="294"/>
      <c r="Q156" s="294"/>
      <c r="R156" s="294"/>
      <c r="S156" s="301"/>
      <c r="T156" s="294"/>
      <c r="U156" s="294"/>
      <c r="V156" s="294"/>
      <c r="W156" s="294"/>
      <c r="X156" s="294"/>
      <c r="Y156" s="294"/>
      <c r="Z156" s="294"/>
      <c r="AA156" s="294"/>
      <c r="AB156" s="298"/>
      <c r="AC156" s="294"/>
      <c r="AD156" s="294"/>
      <c r="AE156" s="294"/>
      <c r="AF156" s="294"/>
      <c r="AG156" s="294"/>
      <c r="AH156" s="294"/>
      <c r="AI156" s="294"/>
      <c r="AJ156" s="294"/>
      <c r="AK156" s="294"/>
      <c r="AL156" s="294"/>
      <c r="AM156" s="294"/>
      <c r="AN156" s="530">
        <v>0</v>
      </c>
    </row>
    <row r="157" spans="1:53" s="293" customFormat="1" ht="13.8" hidden="1">
      <c r="A157" s="526"/>
      <c r="B157" s="287" t="s">
        <v>575</v>
      </c>
      <c r="C157" s="287"/>
      <c r="D157" s="469"/>
      <c r="E157" s="287"/>
      <c r="F157" s="287"/>
      <c r="G157" s="287"/>
      <c r="H157" s="287"/>
      <c r="I157" s="294"/>
      <c r="J157" s="294"/>
      <c r="K157" s="294"/>
      <c r="L157" s="294"/>
      <c r="M157" s="294"/>
      <c r="N157" s="294"/>
      <c r="O157" s="294"/>
      <c r="P157" s="294"/>
      <c r="Q157" s="294"/>
      <c r="R157" s="294"/>
      <c r="S157" s="294"/>
      <c r="T157" s="294"/>
      <c r="U157" s="294"/>
      <c r="V157" s="294"/>
      <c r="W157" s="294"/>
      <c r="X157" s="294"/>
      <c r="Y157" s="294"/>
      <c r="Z157" s="294"/>
      <c r="AA157" s="294"/>
      <c r="AB157" s="298"/>
      <c r="AC157" s="294"/>
      <c r="AD157" s="294"/>
      <c r="AE157" s="294"/>
      <c r="AF157" s="294"/>
      <c r="AG157" s="294"/>
      <c r="AH157" s="294"/>
      <c r="AI157" s="294"/>
      <c r="AJ157" s="294"/>
      <c r="AK157" s="294"/>
      <c r="AL157" s="294"/>
      <c r="AM157" s="294"/>
      <c r="AN157" s="530"/>
    </row>
    <row r="158" spans="1:53" s="293" customFormat="1" ht="13.8" hidden="1">
      <c r="A158" s="526"/>
      <c r="B158" s="314" t="s">
        <v>574</v>
      </c>
      <c r="C158" s="314"/>
      <c r="D158" s="310">
        <v>1</v>
      </c>
      <c r="E158" s="309">
        <v>1823015.1875</v>
      </c>
      <c r="F158" s="309"/>
      <c r="G158" s="313"/>
      <c r="H158" s="312"/>
      <c r="I158" s="294"/>
      <c r="J158" s="294"/>
      <c r="K158" s="294"/>
      <c r="L158" s="294"/>
      <c r="M158" s="294"/>
      <c r="N158" s="294"/>
      <c r="O158" s="294"/>
      <c r="P158" s="294"/>
      <c r="Q158" s="294"/>
      <c r="R158" s="294"/>
      <c r="S158" s="294"/>
      <c r="T158" s="294"/>
      <c r="U158" s="294"/>
      <c r="V158" s="294"/>
      <c r="W158" s="294"/>
      <c r="X158" s="294"/>
      <c r="Y158" s="294"/>
      <c r="Z158" s="294"/>
      <c r="AA158" s="294"/>
      <c r="AB158" s="298"/>
      <c r="AC158" s="294"/>
      <c r="AD158" s="294"/>
      <c r="AE158" s="294"/>
      <c r="AF158" s="294"/>
      <c r="AG158" s="294"/>
      <c r="AH158" s="294"/>
      <c r="AI158" s="294"/>
      <c r="AJ158" s="294"/>
      <c r="AK158" s="294"/>
      <c r="AL158" s="294"/>
      <c r="AM158" s="294"/>
      <c r="AN158" s="530"/>
    </row>
    <row r="159" spans="1:53" s="293" customFormat="1" ht="13.8" hidden="1">
      <c r="A159" s="526"/>
      <c r="B159" s="314" t="s">
        <v>573</v>
      </c>
      <c r="C159" s="314"/>
      <c r="D159" s="310">
        <v>1.4151258956530224</v>
      </c>
      <c r="E159" s="309">
        <v>2579796</v>
      </c>
      <c r="F159" s="309"/>
      <c r="G159" s="308"/>
      <c r="H159" s="315"/>
      <c r="I159" s="294"/>
      <c r="J159" s="294"/>
      <c r="K159" s="294"/>
      <c r="L159" s="294"/>
      <c r="M159" s="294"/>
      <c r="N159" s="294"/>
      <c r="O159" s="294"/>
      <c r="P159" s="294"/>
      <c r="Q159" s="294"/>
      <c r="R159" s="294"/>
      <c r="S159" s="294"/>
      <c r="T159" s="294"/>
      <c r="U159" s="294"/>
      <c r="V159" s="294"/>
      <c r="W159" s="294"/>
      <c r="X159" s="294"/>
      <c r="Y159" s="294"/>
      <c r="Z159" s="294"/>
      <c r="AA159" s="294"/>
      <c r="AB159" s="298"/>
      <c r="AC159" s="294"/>
      <c r="AD159" s="294"/>
      <c r="AE159" s="294"/>
      <c r="AF159" s="294"/>
      <c r="AG159" s="294"/>
      <c r="AH159" s="294"/>
      <c r="AI159" s="294"/>
      <c r="AJ159" s="294"/>
      <c r="AK159" s="294"/>
      <c r="AL159" s="294"/>
      <c r="AM159" s="294"/>
      <c r="AN159" s="530"/>
    </row>
    <row r="160" spans="1:53" s="293" customFormat="1" ht="13.8" hidden="1">
      <c r="A160" s="526"/>
      <c r="B160" s="314" t="s">
        <v>572</v>
      </c>
      <c r="C160" s="314"/>
      <c r="D160" s="310">
        <v>0</v>
      </c>
      <c r="E160" s="309">
        <v>0</v>
      </c>
      <c r="F160" s="309"/>
      <c r="G160" s="308"/>
      <c r="H160" s="315"/>
      <c r="I160" s="294"/>
      <c r="J160" s="294"/>
      <c r="K160" s="294"/>
      <c r="L160" s="294"/>
      <c r="M160" s="294"/>
      <c r="N160" s="294"/>
      <c r="O160" s="294"/>
      <c r="P160" s="294"/>
      <c r="Q160" s="294"/>
      <c r="R160" s="294"/>
      <c r="S160" s="294"/>
      <c r="T160" s="294"/>
      <c r="U160" s="294"/>
      <c r="V160" s="294"/>
      <c r="W160" s="294"/>
      <c r="X160" s="294"/>
      <c r="Y160" s="294"/>
      <c r="Z160" s="294"/>
      <c r="AA160" s="294"/>
      <c r="AB160" s="298"/>
      <c r="AC160" s="294"/>
      <c r="AD160" s="294"/>
      <c r="AE160" s="294"/>
      <c r="AF160" s="294"/>
      <c r="AG160" s="294"/>
      <c r="AH160" s="294"/>
      <c r="AI160" s="294"/>
      <c r="AJ160" s="294"/>
      <c r="AK160" s="294"/>
      <c r="AL160" s="294"/>
      <c r="AM160" s="294"/>
      <c r="AN160" s="530"/>
    </row>
    <row r="161" spans="1:53" s="293" customFormat="1" ht="13.8" hidden="1">
      <c r="A161" s="526"/>
      <c r="B161" s="314" t="s">
        <v>571</v>
      </c>
      <c r="C161" s="314"/>
      <c r="D161" s="310">
        <v>0</v>
      </c>
      <c r="E161" s="309">
        <v>0</v>
      </c>
      <c r="F161" s="309"/>
      <c r="G161" s="313"/>
      <c r="H161" s="312"/>
      <c r="I161" s="294"/>
      <c r="J161" s="294"/>
      <c r="K161" s="294"/>
      <c r="L161" s="294"/>
      <c r="M161" s="294"/>
      <c r="N161" s="294"/>
      <c r="O161" s="294"/>
      <c r="P161" s="294"/>
      <c r="Q161" s="294"/>
      <c r="R161" s="294"/>
      <c r="S161" s="294"/>
      <c r="T161" s="294"/>
      <c r="U161" s="294"/>
      <c r="V161" s="294"/>
      <c r="W161" s="294"/>
      <c r="X161" s="294"/>
      <c r="Y161" s="294"/>
      <c r="Z161" s="294"/>
      <c r="AA161" s="294"/>
      <c r="AB161" s="298"/>
      <c r="AC161" s="294"/>
      <c r="AD161" s="294"/>
      <c r="AE161" s="294"/>
      <c r="AF161" s="294"/>
      <c r="AG161" s="294"/>
      <c r="AH161" s="294"/>
      <c r="AI161" s="294"/>
      <c r="AJ161" s="294"/>
      <c r="AK161" s="294"/>
      <c r="AL161" s="294"/>
      <c r="AM161" s="294"/>
      <c r="AN161" s="530"/>
    </row>
    <row r="162" spans="1:53" s="293" customFormat="1" ht="13.8" hidden="1">
      <c r="A162" s="526"/>
      <c r="B162" s="314" t="s">
        <v>570</v>
      </c>
      <c r="C162" s="314"/>
      <c r="D162" s="310">
        <v>0</v>
      </c>
      <c r="E162" s="309">
        <v>0</v>
      </c>
      <c r="F162" s="309"/>
      <c r="G162" s="313"/>
      <c r="H162" s="312"/>
      <c r="I162" s="294"/>
      <c r="J162" s="294"/>
      <c r="K162" s="294"/>
      <c r="L162" s="294"/>
      <c r="M162" s="294"/>
      <c r="N162" s="294"/>
      <c r="O162" s="294"/>
      <c r="P162" s="294"/>
      <c r="Q162" s="294"/>
      <c r="R162" s="294"/>
      <c r="S162" s="294"/>
      <c r="T162" s="294"/>
      <c r="U162" s="294"/>
      <c r="V162" s="294"/>
      <c r="W162" s="294"/>
      <c r="X162" s="294"/>
      <c r="Y162" s="294"/>
      <c r="Z162" s="294"/>
      <c r="AA162" s="294"/>
      <c r="AB162" s="298"/>
      <c r="AC162" s="294"/>
      <c r="AD162" s="294"/>
      <c r="AE162" s="294"/>
      <c r="AF162" s="294"/>
      <c r="AG162" s="294"/>
      <c r="AH162" s="294"/>
      <c r="AI162" s="294"/>
      <c r="AJ162" s="294"/>
      <c r="AK162" s="294"/>
      <c r="AL162" s="294"/>
      <c r="AM162" s="294"/>
      <c r="AN162" s="530"/>
    </row>
    <row r="163" spans="1:53" s="293" customFormat="1" ht="13.8" hidden="1">
      <c r="A163" s="526"/>
      <c r="B163" s="314"/>
      <c r="C163" s="314"/>
      <c r="D163" s="310"/>
      <c r="E163" s="309"/>
      <c r="F163" s="309"/>
      <c r="G163" s="313"/>
      <c r="H163" s="312"/>
      <c r="I163" s="294"/>
      <c r="J163" s="294"/>
      <c r="K163" s="294"/>
      <c r="L163" s="294"/>
      <c r="M163" s="294"/>
      <c r="N163" s="294"/>
      <c r="O163" s="294"/>
      <c r="P163" s="294"/>
      <c r="Q163" s="294"/>
      <c r="R163" s="294"/>
      <c r="S163" s="294"/>
      <c r="T163" s="294"/>
      <c r="U163" s="294"/>
      <c r="V163" s="294"/>
      <c r="W163" s="294"/>
      <c r="X163" s="294"/>
      <c r="Y163" s="294"/>
      <c r="Z163" s="294"/>
      <c r="AA163" s="294"/>
      <c r="AB163" s="298"/>
      <c r="AC163" s="294"/>
      <c r="AD163" s="294"/>
      <c r="AE163" s="294"/>
      <c r="AF163" s="294"/>
      <c r="AG163" s="294"/>
      <c r="AH163" s="294"/>
      <c r="AI163" s="294"/>
      <c r="AJ163" s="294"/>
      <c r="AK163" s="294"/>
      <c r="AL163" s="294"/>
      <c r="AM163" s="294"/>
      <c r="AN163" s="530"/>
    </row>
    <row r="164" spans="1:53" s="293" customFormat="1" ht="13.8" hidden="1">
      <c r="A164" s="526"/>
      <c r="B164" s="311" t="s">
        <v>44</v>
      </c>
      <c r="C164" s="311"/>
      <c r="D164" s="310">
        <v>2.4151258956530226</v>
      </c>
      <c r="E164" s="309">
        <v>1823015.1875</v>
      </c>
      <c r="F164" s="309"/>
      <c r="G164" s="308"/>
      <c r="H164" s="308"/>
      <c r="I164" s="294"/>
      <c r="J164" s="294"/>
      <c r="K164" s="294"/>
      <c r="L164" s="294"/>
      <c r="M164" s="294"/>
      <c r="N164" s="294"/>
      <c r="O164" s="294"/>
      <c r="P164" s="294"/>
      <c r="Q164" s="294"/>
      <c r="R164" s="294"/>
      <c r="S164" s="294"/>
      <c r="T164" s="294"/>
      <c r="U164" s="294"/>
      <c r="V164" s="294"/>
      <c r="W164" s="294"/>
      <c r="X164" s="294"/>
      <c r="Y164" s="294"/>
      <c r="Z164" s="294"/>
      <c r="AA164" s="294"/>
      <c r="AB164" s="298"/>
      <c r="AC164" s="294"/>
      <c r="AD164" s="294"/>
      <c r="AE164" s="294"/>
      <c r="AF164" s="294"/>
      <c r="AG164" s="294"/>
      <c r="AH164" s="294"/>
      <c r="AI164" s="294"/>
      <c r="AJ164" s="294"/>
      <c r="AK164" s="294"/>
      <c r="AL164" s="294"/>
      <c r="AM164" s="294"/>
      <c r="AN164" s="530"/>
    </row>
    <row r="165" spans="1:53" s="293" customFormat="1" ht="13.8" hidden="1">
      <c r="A165" s="526"/>
      <c r="B165" s="294"/>
      <c r="C165" s="294"/>
      <c r="D165" s="528"/>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8"/>
      <c r="AC165" s="294"/>
      <c r="AD165" s="294"/>
      <c r="AE165" s="294"/>
      <c r="AF165" s="294"/>
      <c r="AG165" s="294"/>
      <c r="AH165" s="294"/>
      <c r="AI165" s="294"/>
      <c r="AJ165" s="294"/>
      <c r="AK165" s="294"/>
      <c r="AL165" s="294"/>
      <c r="AM165" s="294"/>
      <c r="AN165" s="530"/>
      <c r="AP165" s="294"/>
      <c r="AQ165" s="294"/>
      <c r="AR165" s="294"/>
      <c r="AS165" s="294"/>
      <c r="AT165" s="294"/>
      <c r="AU165" s="294"/>
      <c r="AV165" s="294"/>
      <c r="AW165" s="294"/>
      <c r="AX165" s="294"/>
      <c r="AY165" s="294"/>
      <c r="AZ165" s="294"/>
      <c r="BA165" s="294"/>
    </row>
    <row r="166" spans="1:53" s="293" customFormat="1" ht="13.8" hidden="1">
      <c r="A166" s="526"/>
      <c r="B166" s="307"/>
      <c r="C166" s="294"/>
      <c r="D166" s="528"/>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8"/>
      <c r="AC166" s="294"/>
      <c r="AD166" s="294"/>
      <c r="AE166" s="294"/>
      <c r="AF166" s="294"/>
      <c r="AG166" s="294"/>
      <c r="AH166" s="294"/>
      <c r="AI166" s="294"/>
      <c r="AJ166" s="294"/>
      <c r="AK166" s="294"/>
      <c r="AL166" s="294"/>
      <c r="AM166" s="294"/>
      <c r="AN166" s="530"/>
      <c r="AO166" s="294"/>
      <c r="AP166" s="294"/>
      <c r="AQ166" s="294"/>
      <c r="AR166" s="294"/>
      <c r="AS166" s="294"/>
      <c r="AT166" s="294"/>
      <c r="AU166" s="294"/>
      <c r="AV166" s="294"/>
      <c r="AW166" s="294"/>
      <c r="AX166" s="294"/>
      <c r="AY166" s="294"/>
      <c r="AZ166" s="294"/>
      <c r="BA166" s="294"/>
    </row>
    <row r="167" spans="1:53" s="293" customFormat="1" ht="13.8" hidden="1">
      <c r="A167" s="526"/>
      <c r="B167" s="532"/>
      <c r="C167" s="532"/>
      <c r="D167" s="470"/>
      <c r="E167" s="294"/>
      <c r="F167" s="294"/>
      <c r="G167" s="294"/>
      <c r="H167" s="294"/>
      <c r="I167" s="294"/>
      <c r="J167" s="294"/>
      <c r="K167" s="294"/>
      <c r="L167" s="294"/>
      <c r="M167" s="294"/>
      <c r="N167" s="294"/>
      <c r="O167" s="294"/>
      <c r="P167" s="294"/>
      <c r="Q167" s="294"/>
      <c r="R167" s="294"/>
      <c r="S167" s="294"/>
      <c r="T167" s="294"/>
      <c r="U167" s="294"/>
      <c r="V167" s="294">
        <v>0</v>
      </c>
      <c r="W167" s="294"/>
      <c r="X167" s="294"/>
      <c r="Y167" s="294"/>
      <c r="Z167" s="294"/>
      <c r="AA167" s="294"/>
      <c r="AB167" s="298"/>
      <c r="AC167" s="294"/>
      <c r="AD167" s="294"/>
      <c r="AE167" s="294"/>
      <c r="AF167" s="294"/>
      <c r="AG167" s="294"/>
      <c r="AH167" s="294"/>
      <c r="AI167" s="294"/>
      <c r="AJ167" s="294"/>
      <c r="AK167" s="294"/>
      <c r="AL167" s="294"/>
      <c r="AM167" s="294"/>
      <c r="AN167" s="530"/>
      <c r="AO167" s="294"/>
      <c r="AP167" s="294"/>
      <c r="AQ167" s="294"/>
      <c r="AR167" s="294"/>
      <c r="AS167" s="294"/>
      <c r="AT167" s="294"/>
      <c r="AU167" s="294"/>
      <c r="AV167" s="294"/>
      <c r="AW167" s="294"/>
      <c r="AX167" s="294"/>
      <c r="AY167" s="294"/>
      <c r="AZ167" s="294"/>
      <c r="BA167" s="294"/>
    </row>
    <row r="168" spans="1:53" s="293" customFormat="1" ht="13.8" hidden="1">
      <c r="A168" s="526"/>
      <c r="B168" s="532"/>
      <c r="C168" s="532"/>
      <c r="D168" s="470"/>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8"/>
      <c r="AC168" s="294"/>
      <c r="AD168" s="294"/>
      <c r="AE168" s="294"/>
      <c r="AF168" s="294"/>
      <c r="AG168" s="294"/>
      <c r="AH168" s="294"/>
      <c r="AI168" s="294"/>
      <c r="AJ168" s="294"/>
      <c r="AK168" s="294"/>
      <c r="AL168" s="294"/>
      <c r="AM168" s="294"/>
      <c r="AN168" s="533"/>
      <c r="AO168" s="294"/>
      <c r="AP168" s="294"/>
      <c r="AQ168" s="294"/>
      <c r="AR168" s="294"/>
      <c r="AS168" s="294"/>
      <c r="AT168" s="294"/>
      <c r="AU168" s="294"/>
      <c r="AV168" s="294"/>
      <c r="AW168" s="294"/>
      <c r="AX168" s="294"/>
      <c r="AY168" s="294"/>
      <c r="AZ168" s="294"/>
      <c r="BA168" s="294"/>
    </row>
    <row r="169" spans="1:53">
      <c r="A169" s="479"/>
      <c r="B169" s="306" t="s">
        <v>569</v>
      </c>
      <c r="C169" s="306"/>
      <c r="D169" s="471"/>
      <c r="E169" s="305">
        <v>10925000</v>
      </c>
      <c r="F169" s="304">
        <v>0</v>
      </c>
      <c r="G169" s="304">
        <v>1299.3057291666667</v>
      </c>
      <c r="H169" s="304">
        <v>2934.332527961405</v>
      </c>
      <c r="I169" s="304">
        <v>4166.666666666667</v>
      </c>
      <c r="J169" s="304">
        <v>4166.666666666667</v>
      </c>
      <c r="K169" s="304">
        <v>4166.666666666667</v>
      </c>
      <c r="L169" s="304">
        <v>6821.9458333333341</v>
      </c>
      <c r="M169" s="304">
        <v>12011.180959351281</v>
      </c>
      <c r="N169" s="304">
        <v>17238.293412066527</v>
      </c>
      <c r="O169" s="304">
        <v>20790.495395834751</v>
      </c>
      <c r="P169" s="304">
        <v>22336.581033702012</v>
      </c>
      <c r="Q169" s="304">
        <v>23768.729007560385</v>
      </c>
      <c r="R169" s="304">
        <v>25206.844264643169</v>
      </c>
      <c r="S169" s="304">
        <v>25206.844264643169</v>
      </c>
      <c r="T169" s="304">
        <v>25206.844264643169</v>
      </c>
      <c r="U169" s="304">
        <v>25206.844264643169</v>
      </c>
      <c r="V169" s="304">
        <v>25206.844264643169</v>
      </c>
      <c r="W169" s="304">
        <v>0</v>
      </c>
      <c r="X169" s="304">
        <v>0</v>
      </c>
      <c r="Y169" s="304">
        <v>0</v>
      </c>
      <c r="Z169" s="304">
        <v>0</v>
      </c>
      <c r="AA169" s="304">
        <v>0</v>
      </c>
      <c r="AB169" s="304">
        <v>0</v>
      </c>
      <c r="AC169" s="304">
        <v>0</v>
      </c>
      <c r="AD169" s="304">
        <v>0</v>
      </c>
      <c r="AE169" s="304"/>
      <c r="AF169" s="303"/>
      <c r="AG169" s="303"/>
      <c r="AH169" s="303"/>
      <c r="AI169" s="303"/>
      <c r="AJ169" s="303"/>
      <c r="AK169" s="303"/>
      <c r="AL169" s="303"/>
      <c r="AM169" s="303"/>
      <c r="AN169" s="534">
        <v>245735.08522219225</v>
      </c>
      <c r="AO169" s="287"/>
      <c r="AP169" s="287"/>
      <c r="AQ169" s="287"/>
      <c r="AR169" s="287"/>
      <c r="AS169" s="287"/>
      <c r="AT169" s="287"/>
      <c r="AU169" s="287"/>
      <c r="AV169" s="287"/>
      <c r="AW169" s="287"/>
      <c r="AX169" s="287"/>
      <c r="AY169" s="287"/>
      <c r="AZ169" s="287"/>
      <c r="BA169" s="287"/>
    </row>
    <row r="170" spans="1:53" ht="13.8" thickBot="1">
      <c r="A170" s="535"/>
      <c r="B170" s="536" t="s">
        <v>568</v>
      </c>
      <c r="C170" s="536"/>
      <c r="D170" s="537"/>
      <c r="E170" s="441"/>
      <c r="F170" s="441">
        <v>311833.375</v>
      </c>
      <c r="G170" s="344">
        <v>704239.80671073718</v>
      </c>
      <c r="H170" s="344">
        <v>1000000</v>
      </c>
      <c r="I170" s="344">
        <v>1000000</v>
      </c>
      <c r="J170" s="344">
        <v>1000000</v>
      </c>
      <c r="K170" s="344">
        <v>1637267</v>
      </c>
      <c r="L170" s="344">
        <v>2882683.430244307</v>
      </c>
      <c r="M170" s="344">
        <v>4137190.4188959659</v>
      </c>
      <c r="N170" s="344">
        <v>4989718.8950003404</v>
      </c>
      <c r="O170" s="344">
        <v>5360779.448088483</v>
      </c>
      <c r="P170" s="344">
        <v>5704494.9618144929</v>
      </c>
      <c r="Q170" s="344">
        <v>6049642.6235143607</v>
      </c>
      <c r="R170" s="344">
        <v>6049642.6235143607</v>
      </c>
      <c r="S170" s="344">
        <v>6049642.6235143607</v>
      </c>
      <c r="T170" s="344">
        <v>6049642.6235143607</v>
      </c>
      <c r="U170" s="344">
        <v>6049642.6235143607</v>
      </c>
      <c r="V170" s="344">
        <v>0</v>
      </c>
      <c r="W170" s="344">
        <v>0</v>
      </c>
      <c r="X170" s="344">
        <v>0</v>
      </c>
      <c r="Y170" s="344">
        <v>0</v>
      </c>
      <c r="Z170" s="344">
        <v>0</v>
      </c>
      <c r="AA170" s="344">
        <v>0</v>
      </c>
      <c r="AB170" s="344">
        <v>0</v>
      </c>
      <c r="AC170" s="344">
        <v>0</v>
      </c>
      <c r="AD170" s="344"/>
      <c r="AE170" s="344"/>
      <c r="AF170" s="344">
        <v>0</v>
      </c>
      <c r="AG170" s="344">
        <v>0</v>
      </c>
      <c r="AH170" s="344">
        <v>0</v>
      </c>
      <c r="AI170" s="344">
        <v>0</v>
      </c>
      <c r="AJ170" s="344">
        <v>0</v>
      </c>
      <c r="AK170" s="344">
        <v>0</v>
      </c>
      <c r="AL170" s="344">
        <v>0</v>
      </c>
      <c r="AM170" s="344">
        <v>0</v>
      </c>
      <c r="AN170" s="487"/>
      <c r="AO170" s="287"/>
    </row>
    <row r="171" spans="1:53" s="293" customFormat="1" ht="21" customHeight="1">
      <c r="B171" s="297"/>
      <c r="C171" s="1155" t="s">
        <v>1164</v>
      </c>
      <c r="D171" s="1155"/>
      <c r="E171" s="1155"/>
      <c r="F171" s="301"/>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8"/>
      <c r="AC171" s="294"/>
      <c r="AD171" s="294"/>
      <c r="AE171" s="294"/>
      <c r="AF171" s="294"/>
      <c r="AG171" s="294"/>
      <c r="AH171" s="294"/>
      <c r="AI171" s="294"/>
      <c r="AJ171" s="294"/>
      <c r="AK171" s="294"/>
      <c r="AL171" s="294"/>
      <c r="AM171" s="294"/>
      <c r="AN171" s="321" t="s">
        <v>965</v>
      </c>
    </row>
    <row r="172" spans="1:53" s="293" customFormat="1" ht="15.6" customHeight="1">
      <c r="B172" s="297"/>
      <c r="C172" s="297"/>
      <c r="D172" s="470"/>
      <c r="E172" s="299"/>
      <c r="F172" s="299"/>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8"/>
      <c r="AC172" s="294"/>
      <c r="AD172" s="294"/>
      <c r="AE172" s="294"/>
      <c r="AF172" s="294"/>
      <c r="AG172" s="294"/>
      <c r="AH172" s="294"/>
      <c r="AI172" s="294"/>
      <c r="AJ172" s="294"/>
      <c r="AK172" s="294"/>
      <c r="AL172" s="294"/>
      <c r="AM172" s="294"/>
      <c r="AN172" s="294"/>
    </row>
    <row r="173" spans="1:53" s="293" customFormat="1" ht="80.25" customHeight="1">
      <c r="B173" s="297"/>
      <c r="C173" s="297"/>
      <c r="D173" s="470"/>
      <c r="E173" s="299"/>
      <c r="F173" s="299"/>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row>
    <row r="174" spans="1:53" s="293" customFormat="1" ht="80.25" customHeight="1">
      <c r="B174" s="297"/>
      <c r="C174" s="297"/>
      <c r="D174" s="470"/>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4"/>
      <c r="AF174" s="294"/>
      <c r="AG174" s="294"/>
      <c r="AH174" s="294"/>
      <c r="AI174" s="294"/>
      <c r="AJ174" s="294"/>
      <c r="AK174" s="294"/>
      <c r="AL174" s="294"/>
      <c r="AM174" s="294"/>
      <c r="AN174" s="294"/>
    </row>
    <row r="175" spans="1:53" s="293" customFormat="1" ht="80.25" customHeight="1">
      <c r="B175" s="297"/>
      <c r="C175" s="297"/>
      <c r="D175" s="470"/>
      <c r="E175" s="299"/>
      <c r="F175" s="299"/>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8"/>
      <c r="AC175" s="294"/>
      <c r="AD175" s="294"/>
      <c r="AE175" s="294"/>
      <c r="AF175" s="294"/>
      <c r="AG175" s="294"/>
      <c r="AH175" s="294"/>
      <c r="AI175" s="294"/>
      <c r="AJ175" s="294"/>
      <c r="AK175" s="294"/>
      <c r="AL175" s="294"/>
      <c r="AM175" s="294"/>
      <c r="AN175" s="294"/>
    </row>
    <row r="176" spans="1:53" s="293" customFormat="1" ht="80.25" customHeight="1">
      <c r="B176" s="297"/>
      <c r="C176" s="297"/>
      <c r="D176" s="470"/>
      <c r="E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300"/>
      <c r="AC176" s="299"/>
      <c r="AD176" s="299"/>
      <c r="AE176" s="299"/>
      <c r="AF176" s="299"/>
      <c r="AG176" s="299"/>
      <c r="AH176" s="299"/>
      <c r="AI176" s="299"/>
      <c r="AJ176" s="299"/>
      <c r="AK176" s="299"/>
      <c r="AL176" s="299"/>
      <c r="AM176" s="299"/>
      <c r="AN176" s="299"/>
    </row>
    <row r="177" spans="2:42" s="293" customFormat="1" ht="80.25" customHeight="1">
      <c r="B177" s="297"/>
      <c r="C177" s="297"/>
      <c r="D177" s="470"/>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8"/>
      <c r="AC177" s="294"/>
      <c r="AD177" s="294"/>
      <c r="AE177" s="294"/>
      <c r="AF177" s="294"/>
      <c r="AG177" s="294"/>
      <c r="AH177" s="294"/>
      <c r="AI177" s="294"/>
      <c r="AJ177" s="294"/>
      <c r="AK177" s="294"/>
      <c r="AL177" s="294"/>
      <c r="AM177" s="294"/>
      <c r="AN177" s="294"/>
    </row>
    <row r="178" spans="2:42" s="293" customFormat="1" ht="80.25" customHeight="1">
      <c r="B178" s="296"/>
      <c r="C178" s="296"/>
      <c r="D178" s="467"/>
      <c r="AB178" s="295"/>
      <c r="AD178" s="294"/>
    </row>
    <row r="179" spans="2:42" s="293" customFormat="1" ht="80.25" customHeight="1">
      <c r="B179" s="297"/>
      <c r="C179" s="297"/>
      <c r="D179" s="467"/>
      <c r="F179" s="1150"/>
      <c r="G179" s="1150"/>
      <c r="AB179" s="295"/>
      <c r="AD179" s="294"/>
    </row>
    <row r="180" spans="2:42" ht="80.25" customHeight="1">
      <c r="I180" s="292"/>
    </row>
    <row r="181" spans="2:42" ht="80.25" customHeight="1"/>
    <row r="182" spans="2:42" ht="80.25" customHeight="1">
      <c r="F182" s="291"/>
    </row>
    <row r="183" spans="2:42" ht="80.25" customHeight="1"/>
    <row r="184" spans="2:42" ht="80.25" customHeight="1"/>
    <row r="185" spans="2:42" ht="80.25" customHeight="1">
      <c r="AP185" s="290"/>
    </row>
    <row r="186" spans="2:42" ht="80.25" customHeight="1"/>
    <row r="187" spans="2:42" ht="80.25" customHeight="1"/>
    <row r="188" spans="2:42" ht="80.25" customHeight="1">
      <c r="AP188" s="29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4D6BD9A6AFDA4FA690AF64BCF61C15" ma:contentTypeVersion="12" ma:contentTypeDescription="Create a new document." ma:contentTypeScope="" ma:versionID="217aa6fdbfbb38e2288214fd8a16c89c">
  <xsd:schema xmlns:xsd="http://www.w3.org/2001/XMLSchema" xmlns:xs="http://www.w3.org/2001/XMLSchema" xmlns:p="http://schemas.microsoft.com/office/2006/metadata/properties" xmlns:ns1="http://schemas.microsoft.com/sharepoint/v3" xmlns:ns3="6f09f43a-359e-4f75-92fd-aacda0535b57" xmlns:ns4="6fe817ef-0ae8-40d6-b9be-fd17f256de6a" targetNamespace="http://schemas.microsoft.com/office/2006/metadata/properties" ma:root="true" ma:fieldsID="cfdc0c625c516612ccd4a7e9abad6c2e" ns1:_="" ns3:_="" ns4:_="">
    <xsd:import namespace="http://schemas.microsoft.com/sharepoint/v3"/>
    <xsd:import namespace="6f09f43a-359e-4f75-92fd-aacda0535b57"/>
    <xsd:import namespace="6fe817ef-0ae8-40d6-b9be-fd17f256de6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9f43a-359e-4f75-92fd-aacda0535b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e817ef-0ae8-40d6-b9be-fd17f256de6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6A069A-48A9-4EEC-9AC9-305D67717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09f43a-359e-4f75-92fd-aacda0535b57"/>
    <ds:schemaRef ds:uri="6fe817ef-0ae8-40d6-b9be-fd17f256d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73A48B-A7B0-4728-96C0-2DDBC33261A0}">
  <ds:schemaRefs>
    <ds:schemaRef ds:uri="http://schemas.microsoft.com/sharepoint/v3/contenttype/forms"/>
  </ds:schemaRefs>
</ds:datastoreItem>
</file>

<file path=customXml/itemProps3.xml><?xml version="1.0" encoding="utf-8"?>
<ds:datastoreItem xmlns:ds="http://schemas.openxmlformats.org/officeDocument/2006/customXml" ds:itemID="{59CE2860-4C69-45A9-B8BC-086D3F8F0EE4}">
  <ds:schemaRefs>
    <ds:schemaRef ds:uri="http://purl.org/dc/dcmitype/"/>
    <ds:schemaRef ds:uri="6fe817ef-0ae8-40d6-b9be-fd17f256de6a"/>
    <ds:schemaRef ds:uri="http://schemas.microsoft.com/office/2006/documentManagement/types"/>
    <ds:schemaRef ds:uri="http://purl.org/dc/elements/1.1/"/>
    <ds:schemaRef ds:uri="http://schemas.microsoft.com/office/2006/metadata/properties"/>
    <ds:schemaRef ds:uri="6f09f43a-359e-4f75-92fd-aacda0535b57"/>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Sheet1</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Roach, Michelle</cp:lastModifiedBy>
  <cp:lastPrinted>2016-02-23T17:46:11Z</cp:lastPrinted>
  <dcterms:created xsi:type="dcterms:W3CDTF">2013-12-11T20:13:50Z</dcterms:created>
  <dcterms:modified xsi:type="dcterms:W3CDTF">2019-11-15T17:00:02Z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0x010100694D6BD9A6AFDA4FA690AF64BCF61C15</vt:lpwstr>
  </property>
</Properties>
</file>