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C:\Users\H13784\Desktop\OMB\Escrow\"/>
    </mc:Choice>
  </mc:AlternateContent>
  <xr:revisionPtr revIDLastSave="0" documentId="13_ncr:1_{0059214E-D2A8-469D-B0E6-3EABD3198D35}" xr6:coauthVersionLast="47" xr6:coauthVersionMax="47" xr10:uidLastSave="{00000000-0000-0000-0000-000000000000}"/>
  <bookViews>
    <workbookView xWindow="28680" yWindow="-120" windowWidth="24240" windowHeight="13140" firstSheet="1" activeTab="1" xr2:uid="{00000000-000D-0000-FFFF-FFFF00000000}"/>
  </bookViews>
  <sheets>
    <sheet name="IOD Expenses" sheetId="12" state="hidden" r:id="rId1"/>
    <sheet name="Inputs" sheetId="15" r:id="rId2"/>
    <sheet name="Details &amp; Draw Requests" sheetId="16" r:id="rId3"/>
    <sheet name="Output - Summary Exhibit" sheetId="18" r:id="rId4"/>
  </sheets>
  <definedNames>
    <definedName name="_xlnm.Print_Area" localSheetId="2">'Details &amp; Draw Requests'!$A$1:$BT$48</definedName>
    <definedName name="_xlnm.Print_Area" localSheetId="3">'Output - Summary Exhibit'!$C$2:$H$51</definedName>
    <definedName name="_xlnm.Print_Titles" localSheetId="2">'Details &amp; Draw Requests'!$A:$A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6" l="1"/>
  <c r="CG8" i="16" l="1"/>
  <c r="E12" i="15" l="1"/>
  <c r="B6" i="16" s="1"/>
  <c r="D6" i="16" s="1"/>
  <c r="F6" i="16" s="1"/>
  <c r="C58" i="16" l="1"/>
  <c r="E58" i="16" s="1"/>
  <c r="G58" i="16" s="1"/>
  <c r="I58" i="16" s="1"/>
  <c r="K58" i="16" s="1"/>
  <c r="M58" i="16" s="1"/>
  <c r="O58" i="16" s="1"/>
  <c r="Q58" i="16" s="1"/>
  <c r="S58" i="16" s="1"/>
  <c r="U58" i="16" s="1"/>
  <c r="W58" i="16" s="1"/>
  <c r="Y58" i="16" s="1"/>
  <c r="AA58" i="16" s="1"/>
  <c r="AC58" i="16" s="1"/>
  <c r="AE58" i="16" s="1"/>
  <c r="AG58" i="16" s="1"/>
  <c r="AI58" i="16" s="1"/>
  <c r="AK58" i="16" s="1"/>
  <c r="AM58" i="16" s="1"/>
  <c r="AO58" i="16" s="1"/>
  <c r="AQ58" i="16" s="1"/>
  <c r="AS58" i="16" s="1"/>
  <c r="AU58" i="16" s="1"/>
  <c r="AW58" i="16" s="1"/>
  <c r="AY58" i="16" s="1"/>
  <c r="BA58" i="16" s="1"/>
  <c r="BC58" i="16" s="1"/>
  <c r="BE58" i="16" s="1"/>
  <c r="BG58" i="16" s="1"/>
  <c r="BI58" i="16" s="1"/>
  <c r="BK58" i="16" s="1"/>
  <c r="BM58" i="16" s="1"/>
  <c r="BO58" i="16" s="1"/>
  <c r="BQ58" i="16" s="1"/>
  <c r="BS58" i="16" s="1"/>
  <c r="BU58" i="16" s="1"/>
  <c r="BV58" i="16" s="1"/>
  <c r="BW58" i="16" s="1"/>
  <c r="BX58" i="16" s="1"/>
  <c r="BY58" i="16" s="1"/>
  <c r="BZ58" i="16" s="1"/>
  <c r="CA58" i="16" s="1"/>
  <c r="CB58" i="16" s="1"/>
  <c r="CC58" i="16" s="1"/>
  <c r="CD58" i="16" s="1"/>
  <c r="CE58" i="16" s="1"/>
  <c r="CF58" i="16" s="1"/>
  <c r="CG58" i="16" s="1"/>
  <c r="CH58" i="16" s="1"/>
  <c r="CI58" i="16" s="1"/>
  <c r="CJ58" i="16" s="1"/>
  <c r="CK58" i="16" s="1"/>
  <c r="CL58" i="16" s="1"/>
  <c r="CM58" i="16" s="1"/>
  <c r="CN58" i="16" s="1"/>
  <c r="CO58" i="16" s="1"/>
  <c r="CP58" i="16" s="1"/>
  <c r="CQ58" i="16" s="1"/>
  <c r="CR58" i="16" s="1"/>
  <c r="CS58" i="16" s="1"/>
  <c r="BU26" i="16" l="1"/>
  <c r="BU8" i="16"/>
  <c r="BU7" i="16"/>
  <c r="BU34" i="16" l="1"/>
  <c r="BU27" i="16"/>
  <c r="CS26" i="16"/>
  <c r="CS34" i="16" s="1"/>
  <c r="CS8" i="16"/>
  <c r="CS7" i="16"/>
  <c r="BV7" i="16"/>
  <c r="BW7" i="16"/>
  <c r="BX7" i="16"/>
  <c r="BY7" i="16"/>
  <c r="BZ7" i="16"/>
  <c r="CA7" i="16"/>
  <c r="CB7" i="16"/>
  <c r="CC7" i="16"/>
  <c r="CD7" i="16"/>
  <c r="CE7" i="16"/>
  <c r="CF7" i="16"/>
  <c r="CG7" i="16"/>
  <c r="CH7" i="16"/>
  <c r="CI7" i="16"/>
  <c r="CJ7" i="16"/>
  <c r="CK7" i="16"/>
  <c r="CL7" i="16"/>
  <c r="CM7" i="16"/>
  <c r="CN7" i="16"/>
  <c r="CO7" i="16"/>
  <c r="CP7" i="16"/>
  <c r="CQ7" i="16"/>
  <c r="CR7" i="16"/>
  <c r="CR26" i="16"/>
  <c r="CR27" i="16" s="1"/>
  <c r="CQ26" i="16"/>
  <c r="CP26" i="16"/>
  <c r="CP27" i="16" s="1"/>
  <c r="CO26" i="16"/>
  <c r="CN26" i="16"/>
  <c r="CN27" i="16" s="1"/>
  <c r="CM26" i="16"/>
  <c r="CL26" i="16"/>
  <c r="CL27" i="16" s="1"/>
  <c r="CK26" i="16"/>
  <c r="CJ26" i="16"/>
  <c r="CJ27" i="16" s="1"/>
  <c r="CI26" i="16"/>
  <c r="CH26" i="16"/>
  <c r="CH27" i="16" s="1"/>
  <c r="CG26" i="16"/>
  <c r="CF26" i="16"/>
  <c r="CF27" i="16" s="1"/>
  <c r="CE26" i="16"/>
  <c r="CD26" i="16"/>
  <c r="CD27" i="16" s="1"/>
  <c r="CC26" i="16"/>
  <c r="CB26" i="16"/>
  <c r="CB27" i="16" s="1"/>
  <c r="CA26" i="16"/>
  <c r="BZ26" i="16"/>
  <c r="BZ27" i="16" s="1"/>
  <c r="BY26" i="16"/>
  <c r="BX26" i="16"/>
  <c r="BX27" i="16" s="1"/>
  <c r="BW26" i="16"/>
  <c r="BV26" i="16"/>
  <c r="BV27" i="16" s="1"/>
  <c r="CR8" i="16"/>
  <c r="CQ8" i="16"/>
  <c r="CP8" i="16"/>
  <c r="CO8" i="16"/>
  <c r="CN8" i="16"/>
  <c r="CM8" i="16"/>
  <c r="CL8" i="16"/>
  <c r="CK8" i="16"/>
  <c r="CJ8" i="16"/>
  <c r="CI8" i="16"/>
  <c r="CH8" i="16"/>
  <c r="CF8" i="16"/>
  <c r="CE8" i="16"/>
  <c r="CD8" i="16"/>
  <c r="CC8" i="16"/>
  <c r="CB8" i="16"/>
  <c r="CA8" i="16"/>
  <c r="BZ8" i="16"/>
  <c r="BY8" i="16"/>
  <c r="BX8" i="16"/>
  <c r="BW8" i="16"/>
  <c r="BV8" i="16"/>
  <c r="CS27" i="16" l="1"/>
  <c r="CS30" i="16" s="1"/>
  <c r="BU37" i="16"/>
  <c r="BU30" i="16"/>
  <c r="BV37" i="16"/>
  <c r="BV30" i="16"/>
  <c r="BX37" i="16"/>
  <c r="BX30" i="16"/>
  <c r="BZ37" i="16"/>
  <c r="BZ30" i="16"/>
  <c r="CB37" i="16"/>
  <c r="CB30" i="16"/>
  <c r="CD37" i="16"/>
  <c r="CD30" i="16"/>
  <c r="CH37" i="16"/>
  <c r="CH30" i="16"/>
  <c r="CJ37" i="16"/>
  <c r="CJ30" i="16"/>
  <c r="CL37" i="16"/>
  <c r="CL30" i="16"/>
  <c r="CN37" i="16"/>
  <c r="CN30" i="16"/>
  <c r="CP37" i="16"/>
  <c r="CP30" i="16"/>
  <c r="CR37" i="16"/>
  <c r="CR30" i="16"/>
  <c r="CF37" i="16"/>
  <c r="CF30" i="16"/>
  <c r="BW34" i="16"/>
  <c r="BY34" i="16"/>
  <c r="CA34" i="16"/>
  <c r="CC34" i="16"/>
  <c r="CE34" i="16"/>
  <c r="CG34" i="16"/>
  <c r="CI34" i="16"/>
  <c r="CK34" i="16"/>
  <c r="CM34" i="16"/>
  <c r="CO34" i="16"/>
  <c r="CQ34" i="16"/>
  <c r="BV34" i="16"/>
  <c r="BX34" i="16"/>
  <c r="BZ34" i="16"/>
  <c r="CB34" i="16"/>
  <c r="CD34" i="16"/>
  <c r="CF34" i="16"/>
  <c r="CH34" i="16"/>
  <c r="CJ34" i="16"/>
  <c r="CL34" i="16"/>
  <c r="CN34" i="16"/>
  <c r="CP34" i="16"/>
  <c r="CR34" i="16"/>
  <c r="BW27" i="16"/>
  <c r="BY27" i="16"/>
  <c r="CA27" i="16"/>
  <c r="CC27" i="16"/>
  <c r="CE27" i="16"/>
  <c r="CG27" i="16"/>
  <c r="CI27" i="16"/>
  <c r="CK27" i="16"/>
  <c r="CM27" i="16"/>
  <c r="CO27" i="16"/>
  <c r="CQ27" i="16"/>
  <c r="CS37" i="16" l="1"/>
  <c r="CM30" i="16"/>
  <c r="CM37" i="16"/>
  <c r="CI30" i="16"/>
  <c r="CI37" i="16"/>
  <c r="CA30" i="16"/>
  <c r="CA37" i="16"/>
  <c r="CO30" i="16"/>
  <c r="CO37" i="16"/>
  <c r="CK30" i="16"/>
  <c r="CK37" i="16"/>
  <c r="CG30" i="16"/>
  <c r="CG37" i="16"/>
  <c r="CC30" i="16"/>
  <c r="CC37" i="16"/>
  <c r="BY37" i="16"/>
  <c r="BY30" i="16"/>
  <c r="CQ30" i="16"/>
  <c r="CQ37" i="16"/>
  <c r="CE30" i="16"/>
  <c r="CE37" i="16"/>
  <c r="BW37" i="16"/>
  <c r="BW30" i="16"/>
  <c r="B39" i="15"/>
  <c r="J28" i="16" s="1"/>
  <c r="C42" i="16" l="1"/>
  <c r="E42" i="16" s="1"/>
  <c r="G42" i="16" s="1"/>
  <c r="I42" i="16" s="1"/>
  <c r="K42" i="16" s="1"/>
  <c r="M42" i="16" s="1"/>
  <c r="O42" i="16" s="1"/>
  <c r="Q42" i="16" s="1"/>
  <c r="S42" i="16" s="1"/>
  <c r="U42" i="16" s="1"/>
  <c r="W42" i="16" s="1"/>
  <c r="Y42" i="16" s="1"/>
  <c r="AA42" i="16" s="1"/>
  <c r="AC42" i="16" s="1"/>
  <c r="AE42" i="16" s="1"/>
  <c r="AG42" i="16" s="1"/>
  <c r="AI42" i="16" s="1"/>
  <c r="AK42" i="16" s="1"/>
  <c r="AM42" i="16" s="1"/>
  <c r="AO42" i="16" s="1"/>
  <c r="AQ42" i="16" s="1"/>
  <c r="AS42" i="16" s="1"/>
  <c r="AU42" i="16" s="1"/>
  <c r="AW42" i="16" s="1"/>
  <c r="AY42" i="16" s="1"/>
  <c r="BA42" i="16" s="1"/>
  <c r="BC42" i="16" s="1"/>
  <c r="BE42" i="16" s="1"/>
  <c r="BG42" i="16" s="1"/>
  <c r="BI42" i="16" s="1"/>
  <c r="BK42" i="16" s="1"/>
  <c r="BM42" i="16" s="1"/>
  <c r="BO42" i="16" s="1"/>
  <c r="BQ42" i="16" s="1"/>
  <c r="BS42" i="16" s="1"/>
  <c r="BU42" i="16" s="1"/>
  <c r="BV42" i="16" s="1"/>
  <c r="BW42" i="16" s="1"/>
  <c r="BX42" i="16" s="1"/>
  <c r="BY42" i="16" s="1"/>
  <c r="BZ42" i="16" s="1"/>
  <c r="CA42" i="16" s="1"/>
  <c r="CB42" i="16" s="1"/>
  <c r="CC42" i="16" s="1"/>
  <c r="CD42" i="16" s="1"/>
  <c r="CE42" i="16" s="1"/>
  <c r="CF42" i="16" s="1"/>
  <c r="CG42" i="16" s="1"/>
  <c r="CH42" i="16" s="1"/>
  <c r="CI42" i="16" s="1"/>
  <c r="CJ42" i="16" s="1"/>
  <c r="CK42" i="16" s="1"/>
  <c r="CL42" i="16" s="1"/>
  <c r="CM42" i="16" s="1"/>
  <c r="CN42" i="16" s="1"/>
  <c r="CO42" i="16" s="1"/>
  <c r="CP42" i="16" s="1"/>
  <c r="CQ42" i="16" s="1"/>
  <c r="CR42" i="16" s="1"/>
  <c r="CS42" i="16" s="1"/>
  <c r="B40" i="15" l="1"/>
  <c r="B38" i="15"/>
  <c r="F28" i="16" l="1"/>
  <c r="AI8" i="16"/>
  <c r="AI7" i="16"/>
  <c r="AK8" i="16"/>
  <c r="AK7" i="16"/>
  <c r="AM7" i="16"/>
  <c r="AM8" i="16"/>
  <c r="AO8" i="16"/>
  <c r="AO7" i="16"/>
  <c r="A17" i="16" l="1"/>
  <c r="A16" i="16"/>
  <c r="A15" i="16"/>
  <c r="A14" i="16"/>
  <c r="A13" i="16"/>
  <c r="A12" i="16"/>
  <c r="A11" i="16"/>
  <c r="A10" i="16"/>
  <c r="A19" i="16"/>
  <c r="K8" i="16"/>
  <c r="M8" i="16"/>
  <c r="O8" i="16"/>
  <c r="Q8" i="16"/>
  <c r="S8" i="16"/>
  <c r="BS26" i="16"/>
  <c r="BS8" i="16"/>
  <c r="BS7" i="16"/>
  <c r="BQ26" i="16"/>
  <c r="BQ8" i="16"/>
  <c r="BQ7" i="16"/>
  <c r="BO26" i="16"/>
  <c r="BO8" i="16"/>
  <c r="BO7" i="16"/>
  <c r="BM26" i="16"/>
  <c r="BM8" i="16"/>
  <c r="BM7" i="16"/>
  <c r="BK26" i="16"/>
  <c r="BK8" i="16"/>
  <c r="BK7" i="16"/>
  <c r="BI26" i="16"/>
  <c r="BI8" i="16"/>
  <c r="BI7" i="16"/>
  <c r="BG26" i="16"/>
  <c r="BG8" i="16"/>
  <c r="BG7" i="16"/>
  <c r="BE26" i="16"/>
  <c r="BE8" i="16"/>
  <c r="BE7" i="16"/>
  <c r="BC26" i="16"/>
  <c r="BC8" i="16"/>
  <c r="BC7" i="16"/>
  <c r="BA26" i="16"/>
  <c r="BA8" i="16"/>
  <c r="BA7" i="16"/>
  <c r="AY26" i="16"/>
  <c r="AY8" i="16"/>
  <c r="AY7" i="16"/>
  <c r="AW26" i="16"/>
  <c r="AW8" i="16"/>
  <c r="AW7" i="16"/>
  <c r="AU26" i="16"/>
  <c r="AU8" i="16"/>
  <c r="AU7" i="16"/>
  <c r="AS26" i="16"/>
  <c r="AS8" i="16"/>
  <c r="AS7" i="16"/>
  <c r="AQ26" i="16"/>
  <c r="AQ8" i="16"/>
  <c r="AQ7" i="16"/>
  <c r="AO26" i="16"/>
  <c r="AM26" i="16"/>
  <c r="AK26" i="16"/>
  <c r="AI26" i="16"/>
  <c r="AG26" i="16"/>
  <c r="AG8" i="16"/>
  <c r="AG7" i="16"/>
  <c r="AE26" i="16"/>
  <c r="AE8" i="16"/>
  <c r="AE7" i="16"/>
  <c r="AC26" i="16"/>
  <c r="AC8" i="16"/>
  <c r="AC7" i="16"/>
  <c r="AA26" i="16"/>
  <c r="AA8" i="16"/>
  <c r="AA7" i="16"/>
  <c r="Y26" i="16"/>
  <c r="Y8" i="16"/>
  <c r="Y7" i="16"/>
  <c r="W26" i="16"/>
  <c r="W8" i="16"/>
  <c r="W7" i="16"/>
  <c r="U26" i="16"/>
  <c r="U8" i="16"/>
  <c r="U7" i="16"/>
  <c r="S26" i="16"/>
  <c r="S7" i="16"/>
  <c r="Q26" i="16"/>
  <c r="Q7" i="16"/>
  <c r="C26" i="16"/>
  <c r="E26" i="16"/>
  <c r="G26" i="16"/>
  <c r="I26" i="16"/>
  <c r="I27" i="16" s="1"/>
  <c r="K26" i="16"/>
  <c r="M26" i="16"/>
  <c r="O26" i="16"/>
  <c r="I8" i="16"/>
  <c r="I7" i="16"/>
  <c r="G7" i="16"/>
  <c r="E7" i="16"/>
  <c r="O34" i="16" l="1"/>
  <c r="Q34" i="16"/>
  <c r="AI34" i="16"/>
  <c r="BC27" i="16"/>
  <c r="BC37" i="16" s="1"/>
  <c r="BC34" i="16"/>
  <c r="BS34" i="16"/>
  <c r="E27" i="16"/>
  <c r="AC34" i="16"/>
  <c r="AS27" i="16"/>
  <c r="AS37" i="16" s="1"/>
  <c r="AS34" i="16"/>
  <c r="BA34" i="16"/>
  <c r="BI27" i="16"/>
  <c r="BI37" i="16" s="1"/>
  <c r="BI34" i="16"/>
  <c r="BQ27" i="16"/>
  <c r="BQ37" i="16" s="1"/>
  <c r="BQ34" i="16"/>
  <c r="K27" i="16"/>
  <c r="K37" i="16" s="1"/>
  <c r="K34" i="16"/>
  <c r="C27" i="16"/>
  <c r="C30" i="16" s="1"/>
  <c r="S34" i="16"/>
  <c r="AA34" i="16"/>
  <c r="AM27" i="16"/>
  <c r="AM37" i="16" s="1"/>
  <c r="AM34" i="16"/>
  <c r="AQ27" i="16"/>
  <c r="AQ37" i="16" s="1"/>
  <c r="AQ34" i="16"/>
  <c r="AY27" i="16"/>
  <c r="AY37" i="16" s="1"/>
  <c r="AY34" i="16"/>
  <c r="BG27" i="16"/>
  <c r="BG37" i="16" s="1"/>
  <c r="BG34" i="16"/>
  <c r="BO27" i="16"/>
  <c r="BO37" i="16" s="1"/>
  <c r="BO34" i="16"/>
  <c r="W27" i="16"/>
  <c r="W37" i="16" s="1"/>
  <c r="W34" i="16"/>
  <c r="AE34" i="16"/>
  <c r="AU27" i="16"/>
  <c r="AU37" i="16" s="1"/>
  <c r="AU34" i="16"/>
  <c r="BK34" i="16"/>
  <c r="M27" i="16"/>
  <c r="M37" i="16" s="1"/>
  <c r="M34" i="16"/>
  <c r="U34" i="16"/>
  <c r="AK27" i="16"/>
  <c r="AK37" i="16" s="1"/>
  <c r="AK34" i="16"/>
  <c r="I34" i="16"/>
  <c r="Y27" i="16"/>
  <c r="Y37" i="16" s="1"/>
  <c r="Y34" i="16"/>
  <c r="AG27" i="16"/>
  <c r="AG37" i="16" s="1"/>
  <c r="AG34" i="16"/>
  <c r="AO34" i="16"/>
  <c r="AW34" i="16"/>
  <c r="BE34" i="16"/>
  <c r="BM27" i="16"/>
  <c r="BM37" i="16" s="1"/>
  <c r="BM34" i="16"/>
  <c r="BS27" i="16"/>
  <c r="BS37" i="16" s="1"/>
  <c r="BK27" i="16"/>
  <c r="BK37" i="16" s="1"/>
  <c r="BE27" i="16"/>
  <c r="BE37" i="16" s="1"/>
  <c r="BA27" i="16"/>
  <c r="BA37" i="16" s="1"/>
  <c r="AW27" i="16"/>
  <c r="AW37" i="16" s="1"/>
  <c r="AO27" i="16"/>
  <c r="AO37" i="16" s="1"/>
  <c r="AI27" i="16"/>
  <c r="AI37" i="16" s="1"/>
  <c r="AE27" i="16"/>
  <c r="AE37" i="16" s="1"/>
  <c r="AC27" i="16"/>
  <c r="AC37" i="16" s="1"/>
  <c r="AA27" i="16"/>
  <c r="AA37" i="16" s="1"/>
  <c r="U27" i="16"/>
  <c r="U37" i="16" s="1"/>
  <c r="S27" i="16"/>
  <c r="S37" i="16" s="1"/>
  <c r="Q27" i="16"/>
  <c r="Q37" i="16" s="1"/>
  <c r="G8" i="16"/>
  <c r="G27" i="16" s="1"/>
  <c r="E8" i="16"/>
  <c r="C8" i="16"/>
  <c r="C7" i="16"/>
  <c r="C20" i="15"/>
  <c r="H28" i="16"/>
  <c r="F29" i="16"/>
  <c r="G8" i="18"/>
  <c r="B14" i="15"/>
  <c r="C23" i="15"/>
  <c r="C6" i="18"/>
  <c r="C7" i="18"/>
  <c r="C8" i="18"/>
  <c r="C9" i="18"/>
  <c r="H2" i="18"/>
  <c r="C2" i="18"/>
  <c r="H9" i="18"/>
  <c r="H8" i="18"/>
  <c r="H7" i="18"/>
  <c r="H6" i="18"/>
  <c r="G9" i="18"/>
  <c r="G7" i="18"/>
  <c r="G6" i="18"/>
  <c r="F9" i="18"/>
  <c r="F8" i="18"/>
  <c r="F7" i="18"/>
  <c r="F6" i="18"/>
  <c r="E9" i="18"/>
  <c r="E8" i="18"/>
  <c r="E7" i="18"/>
  <c r="E6" i="18"/>
  <c r="F22" i="16"/>
  <c r="A22" i="16"/>
  <c r="A21" i="16"/>
  <c r="A20" i="16"/>
  <c r="I34" i="15"/>
  <c r="J34" i="15" s="1"/>
  <c r="I33" i="15"/>
  <c r="J33" i="15" s="1"/>
  <c r="I32" i="15"/>
  <c r="J32" i="15" s="1"/>
  <c r="I31" i="15"/>
  <c r="J31" i="15" s="1"/>
  <c r="I30" i="15"/>
  <c r="J30" i="15" s="1"/>
  <c r="I28" i="15"/>
  <c r="J28" i="15" s="1"/>
  <c r="I29" i="15"/>
  <c r="J29" i="15" s="1"/>
  <c r="I27" i="15"/>
  <c r="J27" i="15" s="1"/>
  <c r="I26" i="15"/>
  <c r="J26" i="15" s="1"/>
  <c r="I25" i="15"/>
  <c r="J25" i="15" s="1"/>
  <c r="I24" i="15"/>
  <c r="J24" i="15" s="1"/>
  <c r="I23" i="15"/>
  <c r="J23" i="15" s="1"/>
  <c r="I22" i="15"/>
  <c r="J22" i="15" s="1"/>
  <c r="I21" i="15"/>
  <c r="J21" i="15" s="1"/>
  <c r="I20" i="15"/>
  <c r="J20" i="15" s="1"/>
  <c r="I19" i="15"/>
  <c r="J19" i="15" s="1"/>
  <c r="C34" i="15"/>
  <c r="C33" i="15"/>
  <c r="C32" i="15"/>
  <c r="C31" i="15"/>
  <c r="C30" i="15"/>
  <c r="C28" i="15"/>
  <c r="C29" i="15"/>
  <c r="C27" i="15"/>
  <c r="C26" i="15"/>
  <c r="C25" i="15"/>
  <c r="C24" i="15"/>
  <c r="C22" i="15"/>
  <c r="C21" i="15"/>
  <c r="C19" i="15"/>
  <c r="G14" i="15"/>
  <c r="G10" i="18" s="1"/>
  <c r="H14" i="15"/>
  <c r="H10" i="18" s="1"/>
  <c r="C14" i="15"/>
  <c r="U36" i="16" s="1"/>
  <c r="E11" i="15"/>
  <c r="E10" i="15"/>
  <c r="F10" i="15" s="1"/>
  <c r="A6" i="16"/>
  <c r="A5" i="16"/>
  <c r="A4" i="16"/>
  <c r="A3" i="16"/>
  <c r="A1" i="16"/>
  <c r="A23" i="16"/>
  <c r="A24" i="16"/>
  <c r="A25" i="16"/>
  <c r="B5" i="12"/>
  <c r="B25" i="12" s="1"/>
  <c r="A6" i="12"/>
  <c r="B6" i="12"/>
  <c r="B21" i="12" s="1"/>
  <c r="C6" i="12"/>
  <c r="C21" i="12" s="1"/>
  <c r="D6" i="12"/>
  <c r="D21" i="12" s="1"/>
  <c r="E6" i="12"/>
  <c r="E21" i="12" s="1"/>
  <c r="A7" i="12"/>
  <c r="B7" i="12"/>
  <c r="C7" i="12"/>
  <c r="D7" i="12"/>
  <c r="E7" i="12"/>
  <c r="A8" i="12"/>
  <c r="B8" i="12"/>
  <c r="I8" i="12" s="1"/>
  <c r="J8" i="12" s="1"/>
  <c r="C8" i="12"/>
  <c r="D8" i="12"/>
  <c r="E8" i="12"/>
  <c r="S8" i="12"/>
  <c r="T8" i="12" s="1"/>
  <c r="A9" i="12"/>
  <c r="B9" i="12"/>
  <c r="C9" i="12"/>
  <c r="G9" i="12" s="1"/>
  <c r="D9" i="12"/>
  <c r="E9" i="12"/>
  <c r="A10" i="12"/>
  <c r="B10" i="12"/>
  <c r="S10" i="12" s="1"/>
  <c r="T10" i="12" s="1"/>
  <c r="C10" i="12"/>
  <c r="D10" i="12"/>
  <c r="E10" i="12"/>
  <c r="A11" i="12"/>
  <c r="B11" i="12"/>
  <c r="C11" i="12"/>
  <c r="G11" i="12" s="1"/>
  <c r="D11" i="12"/>
  <c r="E11" i="12"/>
  <c r="A12" i="12"/>
  <c r="B12" i="12"/>
  <c r="C12" i="12"/>
  <c r="G12" i="12" s="1"/>
  <c r="D12" i="12"/>
  <c r="E12" i="12"/>
  <c r="A13" i="12"/>
  <c r="B13" i="12"/>
  <c r="C13" i="12"/>
  <c r="D13" i="12"/>
  <c r="G13" i="12" s="1"/>
  <c r="E13" i="12"/>
  <c r="A14" i="12"/>
  <c r="B14" i="12"/>
  <c r="S14" i="12" s="1"/>
  <c r="T14" i="12" s="1"/>
  <c r="C14" i="12"/>
  <c r="D14" i="12"/>
  <c r="E14" i="12"/>
  <c r="A15" i="12"/>
  <c r="B15" i="12"/>
  <c r="S15" i="12" s="1"/>
  <c r="T15" i="12" s="1"/>
  <c r="C15" i="12"/>
  <c r="D15" i="12"/>
  <c r="E15" i="12"/>
  <c r="A16" i="12"/>
  <c r="B16" i="12"/>
  <c r="C16" i="12"/>
  <c r="D16" i="12"/>
  <c r="E16" i="12"/>
  <c r="J16" i="12"/>
  <c r="O16" i="12"/>
  <c r="T16" i="12"/>
  <c r="A17" i="12"/>
  <c r="B17" i="12"/>
  <c r="C17" i="12"/>
  <c r="D17" i="12"/>
  <c r="E17" i="12"/>
  <c r="J17" i="12"/>
  <c r="O17" i="12"/>
  <c r="T17" i="12"/>
  <c r="A18" i="12"/>
  <c r="B18" i="12"/>
  <c r="C18" i="12"/>
  <c r="D18" i="12"/>
  <c r="E18" i="12"/>
  <c r="J18" i="12"/>
  <c r="O18" i="12"/>
  <c r="T18" i="12"/>
  <c r="A19" i="12"/>
  <c r="B19" i="12"/>
  <c r="C19" i="12"/>
  <c r="D19" i="12"/>
  <c r="E19" i="12"/>
  <c r="J19" i="12"/>
  <c r="O19" i="12"/>
  <c r="T19" i="12"/>
  <c r="A20" i="12"/>
  <c r="B20" i="12"/>
  <c r="S20" i="12" s="1"/>
  <c r="T20" i="12" s="1"/>
  <c r="C20" i="12"/>
  <c r="D20" i="12"/>
  <c r="E20" i="12"/>
  <c r="B24" i="12"/>
  <c r="B26" i="12"/>
  <c r="J26" i="12"/>
  <c r="J7" i="12" s="1"/>
  <c r="O26" i="12"/>
  <c r="O7" i="12"/>
  <c r="T26" i="12"/>
  <c r="T7" i="12" s="1"/>
  <c r="B29" i="12"/>
  <c r="B31" i="12"/>
  <c r="B34" i="12" s="1"/>
  <c r="E9" i="15"/>
  <c r="B35" i="15"/>
  <c r="I14" i="12"/>
  <c r="J14" i="12" s="1"/>
  <c r="F9" i="15" l="1"/>
  <c r="B3" i="16"/>
  <c r="D3" i="16" s="1"/>
  <c r="F3" i="16" s="1"/>
  <c r="H3" i="16" s="1"/>
  <c r="G34" i="16"/>
  <c r="C31" i="16"/>
  <c r="BI36" i="16"/>
  <c r="O35" i="16"/>
  <c r="BU35" i="16"/>
  <c r="BW35" i="16"/>
  <c r="BY35" i="16"/>
  <c r="CA35" i="16"/>
  <c r="CC35" i="16"/>
  <c r="CE35" i="16"/>
  <c r="CG35" i="16"/>
  <c r="CI35" i="16"/>
  <c r="CK35" i="16"/>
  <c r="CM35" i="16"/>
  <c r="CO35" i="16"/>
  <c r="CQ35" i="16"/>
  <c r="CF35" i="16"/>
  <c r="CL35" i="16"/>
  <c r="CP35" i="16"/>
  <c r="CS35" i="16"/>
  <c r="BV35" i="16"/>
  <c r="BX35" i="16"/>
  <c r="BZ35" i="16"/>
  <c r="CB35" i="16"/>
  <c r="CD35" i="16"/>
  <c r="CH35" i="16"/>
  <c r="CJ35" i="16"/>
  <c r="CN35" i="16"/>
  <c r="CR35" i="16"/>
  <c r="G36" i="16"/>
  <c r="BU36" i="16"/>
  <c r="CQ36" i="16"/>
  <c r="CO36" i="16"/>
  <c r="CM36" i="16"/>
  <c r="CK36" i="16"/>
  <c r="CI36" i="16"/>
  <c r="CG36" i="16"/>
  <c r="CE36" i="16"/>
  <c r="CC36" i="16"/>
  <c r="CA36" i="16"/>
  <c r="BY36" i="16"/>
  <c r="BW36" i="16"/>
  <c r="CP36" i="16"/>
  <c r="CN36" i="16"/>
  <c r="CL36" i="16"/>
  <c r="CJ36" i="16"/>
  <c r="CH36" i="16"/>
  <c r="CD36" i="16"/>
  <c r="BZ36" i="16"/>
  <c r="BV36" i="16"/>
  <c r="CR36" i="16"/>
  <c r="CF36" i="16"/>
  <c r="CB36" i="16"/>
  <c r="BX36" i="16"/>
  <c r="CS36" i="16"/>
  <c r="BQ36" i="16"/>
  <c r="Y36" i="16"/>
  <c r="AE36" i="16"/>
  <c r="AQ36" i="16"/>
  <c r="AY36" i="16"/>
  <c r="E36" i="16"/>
  <c r="BE36" i="16"/>
  <c r="BG36" i="16"/>
  <c r="W36" i="16"/>
  <c r="BM36" i="16"/>
  <c r="AC36" i="16"/>
  <c r="Q36" i="16"/>
  <c r="I36" i="16"/>
  <c r="AW35" i="16"/>
  <c r="AC35" i="16"/>
  <c r="H6" i="16"/>
  <c r="J6" i="16" s="1"/>
  <c r="L6" i="16" s="1"/>
  <c r="N6" i="16" s="1"/>
  <c r="F12" i="15"/>
  <c r="F32" i="15"/>
  <c r="F28" i="15"/>
  <c r="F24" i="15"/>
  <c r="F20" i="15"/>
  <c r="F31" i="15"/>
  <c r="F27" i="15"/>
  <c r="F23" i="15"/>
  <c r="F19" i="15"/>
  <c r="F34" i="15"/>
  <c r="F26" i="15"/>
  <c r="F33" i="15"/>
  <c r="F25" i="15"/>
  <c r="F30" i="15"/>
  <c r="F22" i="15"/>
  <c r="F29" i="15"/>
  <c r="F21" i="15"/>
  <c r="BM35" i="16"/>
  <c r="BE35" i="16"/>
  <c r="AG35" i="16"/>
  <c r="Y35" i="16"/>
  <c r="AK35" i="16"/>
  <c r="S35" i="16"/>
  <c r="K35" i="16"/>
  <c r="BQ35" i="16"/>
  <c r="BI35" i="16"/>
  <c r="BC35" i="16"/>
  <c r="AI35" i="16"/>
  <c r="AI36" i="16"/>
  <c r="AM36" i="16"/>
  <c r="AO36" i="16"/>
  <c r="AK36" i="16"/>
  <c r="C36" i="16"/>
  <c r="AS36" i="16"/>
  <c r="I35" i="16"/>
  <c r="U35" i="16"/>
  <c r="BO36" i="16"/>
  <c r="AE35" i="16"/>
  <c r="G35" i="16"/>
  <c r="BS36" i="16"/>
  <c r="BK36" i="16"/>
  <c r="BC36" i="16"/>
  <c r="AU36" i="16"/>
  <c r="AM35" i="16"/>
  <c r="AA35" i="16"/>
  <c r="BA35" i="16"/>
  <c r="S36" i="16"/>
  <c r="F5" i="16"/>
  <c r="H5" i="16" s="1"/>
  <c r="J5" i="16" s="1"/>
  <c r="F11" i="15"/>
  <c r="AS35" i="16"/>
  <c r="Q35" i="16"/>
  <c r="F4" i="16"/>
  <c r="H4" i="16" s="1"/>
  <c r="J4" i="16" s="1"/>
  <c r="L4" i="16" s="1"/>
  <c r="N4" i="16" s="1"/>
  <c r="BA36" i="16"/>
  <c r="AO35" i="16"/>
  <c r="M35" i="16"/>
  <c r="BK35" i="16"/>
  <c r="AU35" i="16"/>
  <c r="W35" i="16"/>
  <c r="BO35" i="16"/>
  <c r="BG35" i="16"/>
  <c r="AY35" i="16"/>
  <c r="AQ35" i="16"/>
  <c r="C35" i="16"/>
  <c r="AW36" i="16"/>
  <c r="AG36" i="16"/>
  <c r="E35" i="16"/>
  <c r="BS35" i="16"/>
  <c r="AA36" i="16"/>
  <c r="C35" i="15"/>
  <c r="BN29" i="16"/>
  <c r="BF29" i="16"/>
  <c r="AX29" i="16"/>
  <c r="AP29" i="16"/>
  <c r="AH29" i="16"/>
  <c r="Z29" i="16"/>
  <c r="R29" i="16"/>
  <c r="L29" i="16"/>
  <c r="H29" i="16"/>
  <c r="Q30" i="16"/>
  <c r="BP29" i="16"/>
  <c r="BH29" i="16"/>
  <c r="AZ29" i="16"/>
  <c r="AR29" i="16"/>
  <c r="AJ29" i="16"/>
  <c r="AB29" i="16"/>
  <c r="T29" i="16"/>
  <c r="BR29" i="16"/>
  <c r="BB29" i="16"/>
  <c r="AL29" i="16"/>
  <c r="V29" i="16"/>
  <c r="J29" i="16"/>
  <c r="BJ29" i="16"/>
  <c r="AT29" i="16"/>
  <c r="AD29" i="16"/>
  <c r="N29" i="16"/>
  <c r="BT29" i="16"/>
  <c r="BL29" i="16"/>
  <c r="BD29" i="16"/>
  <c r="AV29" i="16"/>
  <c r="AN29" i="16"/>
  <c r="AF29" i="16"/>
  <c r="X29" i="16"/>
  <c r="P29" i="16"/>
  <c r="S6" i="12"/>
  <c r="T6" i="12" s="1"/>
  <c r="T21" i="12" s="1"/>
  <c r="T22" i="12" s="1"/>
  <c r="E14" i="15"/>
  <c r="N6" i="12"/>
  <c r="O6" i="12" s="1"/>
  <c r="O21" i="12" s="1"/>
  <c r="O22" i="12" s="1"/>
  <c r="I6" i="12"/>
  <c r="J6" i="12" s="1"/>
  <c r="J21" i="12" s="1"/>
  <c r="J22" i="12" s="1"/>
  <c r="BC30" i="16"/>
  <c r="AC30" i="16"/>
  <c r="BL28" i="16"/>
  <c r="BD28" i="16"/>
  <c r="AV28" i="16"/>
  <c r="AN28" i="16"/>
  <c r="AF28" i="16"/>
  <c r="X28" i="16"/>
  <c r="P28" i="16"/>
  <c r="U30" i="16"/>
  <c r="AJ28" i="16"/>
  <c r="AW30" i="16"/>
  <c r="AK30" i="16"/>
  <c r="BN28" i="16"/>
  <c r="BF28" i="16"/>
  <c r="AX28" i="16"/>
  <c r="AP28" i="16"/>
  <c r="AH28" i="16"/>
  <c r="Z28" i="16"/>
  <c r="R28" i="16"/>
  <c r="L28" i="16"/>
  <c r="BH28" i="16"/>
  <c r="AR28" i="16"/>
  <c r="T28" i="16"/>
  <c r="AU30" i="16"/>
  <c r="AE30" i="16"/>
  <c r="BP28" i="16"/>
  <c r="AZ28" i="16"/>
  <c r="AB28" i="16"/>
  <c r="BK30" i="16"/>
  <c r="AY30" i="16"/>
  <c r="AO30" i="16"/>
  <c r="BR28" i="16"/>
  <c r="BJ28" i="16"/>
  <c r="BB28" i="16"/>
  <c r="AT28" i="16"/>
  <c r="AL28" i="16"/>
  <c r="AD28" i="16"/>
  <c r="V28" i="16"/>
  <c r="N28" i="16"/>
  <c r="AA30" i="16"/>
  <c r="Q12" i="12"/>
  <c r="AI30" i="16"/>
  <c r="N20" i="12"/>
  <c r="O20" i="12" s="1"/>
  <c r="L9" i="12"/>
  <c r="N10" i="12"/>
  <c r="O10" i="12" s="1"/>
  <c r="Q9" i="12"/>
  <c r="L12" i="12"/>
  <c r="I10" i="12"/>
  <c r="J10" i="12" s="1"/>
  <c r="I20" i="12"/>
  <c r="J20" i="12" s="1"/>
  <c r="I15" i="12"/>
  <c r="J15" i="12" s="1"/>
  <c r="Q13" i="12"/>
  <c r="N15" i="12"/>
  <c r="O15" i="12" s="1"/>
  <c r="L13" i="12"/>
  <c r="L11" i="12"/>
  <c r="B28" i="12"/>
  <c r="B27" i="12"/>
  <c r="N14" i="12"/>
  <c r="O14" i="12" s="1"/>
  <c r="N8" i="12"/>
  <c r="O8" i="12" s="1"/>
  <c r="Q11" i="12"/>
  <c r="G30" i="16"/>
  <c r="E30" i="16"/>
  <c r="E10" i="18"/>
  <c r="D9" i="16" l="1"/>
  <c r="B8" i="16"/>
  <c r="B7" i="16"/>
  <c r="D8" i="16"/>
  <c r="D7" i="16"/>
  <c r="E31" i="16"/>
  <c r="G31" i="16" s="1"/>
  <c r="F9" i="16"/>
  <c r="E32" i="15"/>
  <c r="E28" i="15"/>
  <c r="E24" i="15"/>
  <c r="E20" i="15"/>
  <c r="D32" i="15"/>
  <c r="D28" i="15"/>
  <c r="D24" i="15"/>
  <c r="D20" i="15"/>
  <c r="F13" i="15"/>
  <c r="E31" i="15"/>
  <c r="E27" i="15"/>
  <c r="E23" i="15"/>
  <c r="E19" i="15"/>
  <c r="D31" i="15"/>
  <c r="D27" i="15"/>
  <c r="D23" i="15"/>
  <c r="D19" i="15"/>
  <c r="E34" i="15"/>
  <c r="E26" i="15"/>
  <c r="D34" i="15"/>
  <c r="D26" i="15"/>
  <c r="D14" i="15"/>
  <c r="F10" i="18" s="1"/>
  <c r="E33" i="15"/>
  <c r="E25" i="15"/>
  <c r="D33" i="15"/>
  <c r="D25" i="15"/>
  <c r="E30" i="15"/>
  <c r="E22" i="15"/>
  <c r="D30" i="15"/>
  <c r="D22" i="15"/>
  <c r="E29" i="15"/>
  <c r="E21" i="15"/>
  <c r="D29" i="15"/>
  <c r="D21" i="15"/>
  <c r="B9" i="16"/>
  <c r="F14" i="15"/>
  <c r="L5" i="16"/>
  <c r="B30" i="12"/>
  <c r="T30" i="12" s="1"/>
  <c r="T36" i="12" s="1"/>
  <c r="F7" i="16"/>
  <c r="BQ30" i="16"/>
  <c r="S30" i="16"/>
  <c r="BS30" i="16"/>
  <c r="AM30" i="16"/>
  <c r="BM30" i="16"/>
  <c r="BA30" i="16"/>
  <c r="BG30" i="16"/>
  <c r="W30" i="16"/>
  <c r="AS30" i="16"/>
  <c r="BO30" i="16"/>
  <c r="Y30" i="16"/>
  <c r="AQ30" i="16"/>
  <c r="BE30" i="16"/>
  <c r="AG30" i="16"/>
  <c r="BI30" i="16"/>
  <c r="H9" i="16"/>
  <c r="F8" i="16"/>
  <c r="F35" i="15"/>
  <c r="B19" i="16" l="1"/>
  <c r="D18" i="16"/>
  <c r="D15" i="16"/>
  <c r="D17" i="16"/>
  <c r="D13" i="16"/>
  <c r="D16" i="16"/>
  <c r="D11" i="16"/>
  <c r="B15" i="16"/>
  <c r="B16" i="16"/>
  <c r="B10" i="16"/>
  <c r="B12" i="16"/>
  <c r="B14" i="16"/>
  <c r="D24" i="16"/>
  <c r="D17" i="18"/>
  <c r="E17" i="18" s="1"/>
  <c r="D36" i="16"/>
  <c r="B24" i="16"/>
  <c r="B36" i="16"/>
  <c r="D16" i="18"/>
  <c r="E16" i="18" s="1"/>
  <c r="F24" i="16"/>
  <c r="F36" i="16"/>
  <c r="B13" i="16"/>
  <c r="F18" i="18"/>
  <c r="O30" i="12"/>
  <c r="O36" i="12" s="1"/>
  <c r="N13" i="12" s="1"/>
  <c r="O13" i="12" s="1"/>
  <c r="B18" i="16"/>
  <c r="J30" i="12"/>
  <c r="J36" i="12" s="1"/>
  <c r="I13" i="12" s="1"/>
  <c r="J13" i="12" s="1"/>
  <c r="D12" i="16"/>
  <c r="B36" i="12"/>
  <c r="B38" i="12" s="1"/>
  <c r="D14" i="16"/>
  <c r="N5" i="16"/>
  <c r="D35" i="15"/>
  <c r="D19" i="16"/>
  <c r="D10" i="16"/>
  <c r="F14" i="16"/>
  <c r="B17" i="16"/>
  <c r="B11" i="16"/>
  <c r="E35" i="15"/>
  <c r="F20" i="16"/>
  <c r="D18" i="18"/>
  <c r="E18" i="18" s="1"/>
  <c r="F13" i="16"/>
  <c r="F19" i="16"/>
  <c r="F17" i="16"/>
  <c r="P4" i="16"/>
  <c r="R4" i="16" s="1"/>
  <c r="T4" i="16" s="1"/>
  <c r="V4" i="16" s="1"/>
  <c r="X4" i="16" s="1"/>
  <c r="Z4" i="16" s="1"/>
  <c r="AB4" i="16" s="1"/>
  <c r="AD4" i="16" s="1"/>
  <c r="AF4" i="16" s="1"/>
  <c r="AH4" i="16" s="1"/>
  <c r="AJ4" i="16" s="1"/>
  <c r="AL4" i="16" s="1"/>
  <c r="AN4" i="16" s="1"/>
  <c r="AP4" i="16" s="1"/>
  <c r="AR4" i="16" s="1"/>
  <c r="AT4" i="16" s="1"/>
  <c r="AV4" i="16" s="1"/>
  <c r="AX4" i="16" s="1"/>
  <c r="AZ4" i="16" s="1"/>
  <c r="BB4" i="16" s="1"/>
  <c r="BD4" i="16" s="1"/>
  <c r="BF4" i="16" s="1"/>
  <c r="BH4" i="16" s="1"/>
  <c r="BJ4" i="16" s="1"/>
  <c r="BL4" i="16" s="1"/>
  <c r="BN4" i="16" s="1"/>
  <c r="BP4" i="16" s="1"/>
  <c r="BR4" i="16" s="1"/>
  <c r="BT4" i="16" s="1"/>
  <c r="P6" i="16"/>
  <c r="R6" i="16" s="1"/>
  <c r="T6" i="16" s="1"/>
  <c r="V6" i="16" s="1"/>
  <c r="X6" i="16" s="1"/>
  <c r="Z6" i="16" s="1"/>
  <c r="AB6" i="16" s="1"/>
  <c r="AD6" i="16" s="1"/>
  <c r="AF6" i="16" s="1"/>
  <c r="AH6" i="16" s="1"/>
  <c r="AJ6" i="16" s="1"/>
  <c r="AL6" i="16" s="1"/>
  <c r="AN6" i="16" s="1"/>
  <c r="AP6" i="16" s="1"/>
  <c r="AR6" i="16" s="1"/>
  <c r="AT6" i="16" s="1"/>
  <c r="AV6" i="16" s="1"/>
  <c r="AX6" i="16" s="1"/>
  <c r="AZ6" i="16" s="1"/>
  <c r="BB6" i="16" s="1"/>
  <c r="BD6" i="16" s="1"/>
  <c r="BF6" i="16" s="1"/>
  <c r="BH6" i="16" s="1"/>
  <c r="BJ6" i="16" s="1"/>
  <c r="BL6" i="16" s="1"/>
  <c r="BN6" i="16" s="1"/>
  <c r="BP6" i="16" s="1"/>
  <c r="BR6" i="16" s="1"/>
  <c r="BT6" i="16" s="1"/>
  <c r="H7" i="16"/>
  <c r="J3" i="16"/>
  <c r="J9" i="16" s="1"/>
  <c r="H8" i="16"/>
  <c r="F16" i="16"/>
  <c r="F18" i="16"/>
  <c r="F10" i="16"/>
  <c r="F12" i="16"/>
  <c r="F23" i="16"/>
  <c r="F11" i="16"/>
  <c r="F15" i="16"/>
  <c r="S13" i="12"/>
  <c r="T13" i="12" s="1"/>
  <c r="T37" i="12"/>
  <c r="F16" i="18"/>
  <c r="F17" i="18"/>
  <c r="H36" i="16" l="1"/>
  <c r="D19" i="18"/>
  <c r="E19" i="18" s="1"/>
  <c r="O37" i="12"/>
  <c r="O11" i="12" s="1"/>
  <c r="B37" i="12"/>
  <c r="J37" i="12"/>
  <c r="J11" i="12" s="1"/>
  <c r="B26" i="16"/>
  <c r="P5" i="16"/>
  <c r="H24" i="16"/>
  <c r="F19" i="18"/>
  <c r="H23" i="16"/>
  <c r="H13" i="16"/>
  <c r="H18" i="16"/>
  <c r="L3" i="16"/>
  <c r="L9" i="16" s="1"/>
  <c r="J8" i="16"/>
  <c r="H14" i="16"/>
  <c r="H15" i="16"/>
  <c r="H10" i="16"/>
  <c r="H19" i="16"/>
  <c r="H17" i="16"/>
  <c r="H11" i="16"/>
  <c r="H22" i="16"/>
  <c r="O7" i="16"/>
  <c r="O36" i="16" s="1"/>
  <c r="H20" i="16"/>
  <c r="H16" i="16"/>
  <c r="H12" i="16"/>
  <c r="J7" i="16"/>
  <c r="J36" i="16" s="1"/>
  <c r="M7" i="16"/>
  <c r="M36" i="16" s="1"/>
  <c r="T11" i="12"/>
  <c r="T12" i="12"/>
  <c r="T9" i="12"/>
  <c r="O9" i="12"/>
  <c r="O12" i="12" l="1"/>
  <c r="J12" i="12"/>
  <c r="J9" i="12"/>
  <c r="B27" i="16"/>
  <c r="B35" i="16"/>
  <c r="G16" i="18"/>
  <c r="H16" i="18" s="1"/>
  <c r="R5" i="16"/>
  <c r="L8" i="16"/>
  <c r="L7" i="16"/>
  <c r="N3" i="16"/>
  <c r="N9" i="16" s="1"/>
  <c r="F20" i="18"/>
  <c r="J19" i="16"/>
  <c r="J13" i="16"/>
  <c r="J25" i="16"/>
  <c r="J11" i="16"/>
  <c r="J15" i="16"/>
  <c r="J20" i="16"/>
  <c r="J16" i="16"/>
  <c r="J24" i="16"/>
  <c r="J10" i="16"/>
  <c r="D20" i="18"/>
  <c r="E20" i="18" s="1"/>
  <c r="J23" i="16"/>
  <c r="J17" i="16"/>
  <c r="J12" i="16"/>
  <c r="J22" i="16"/>
  <c r="J14" i="16"/>
  <c r="J18" i="16"/>
  <c r="K7" i="16"/>
  <c r="K36" i="16" s="1"/>
  <c r="L36" i="16" l="1"/>
  <c r="D21" i="18"/>
  <c r="E21" i="18" s="1"/>
  <c r="B30" i="16"/>
  <c r="L24" i="16"/>
  <c r="F21" i="18"/>
  <c r="T5" i="16"/>
  <c r="L18" i="16"/>
  <c r="L14" i="16"/>
  <c r="L10" i="16"/>
  <c r="L23" i="16"/>
  <c r="L19" i="16"/>
  <c r="L15" i="16"/>
  <c r="L11" i="16"/>
  <c r="L20" i="16"/>
  <c r="L16" i="16"/>
  <c r="L12" i="16"/>
  <c r="L17" i="16"/>
  <c r="L13" i="16"/>
  <c r="L22" i="16"/>
  <c r="L25" i="16"/>
  <c r="P3" i="16"/>
  <c r="P9" i="16" s="1"/>
  <c r="N8" i="16"/>
  <c r="N7" i="16"/>
  <c r="N36" i="16" s="1"/>
  <c r="C40" i="16" l="1"/>
  <c r="D21" i="16"/>
  <c r="D26" i="16" s="1"/>
  <c r="D27" i="16" s="1"/>
  <c r="B31" i="16"/>
  <c r="V5" i="16"/>
  <c r="R3" i="16"/>
  <c r="R9" i="16" s="1"/>
  <c r="P7" i="16"/>
  <c r="P36" i="16" s="1"/>
  <c r="P8" i="16"/>
  <c r="N10" i="16"/>
  <c r="N14" i="16"/>
  <c r="N18" i="16"/>
  <c r="N23" i="16"/>
  <c r="N13" i="16"/>
  <c r="N17" i="16"/>
  <c r="N22" i="16"/>
  <c r="N12" i="16"/>
  <c r="N16" i="16"/>
  <c r="N20" i="16"/>
  <c r="N25" i="16"/>
  <c r="N11" i="16"/>
  <c r="N15" i="16"/>
  <c r="N19" i="16"/>
  <c r="N24" i="16"/>
  <c r="F22" i="18"/>
  <c r="D22" i="18"/>
  <c r="E22" i="18" s="1"/>
  <c r="I30" i="16"/>
  <c r="I31" i="16" l="1"/>
  <c r="D30" i="16"/>
  <c r="G17" i="18"/>
  <c r="H17" i="18" s="1"/>
  <c r="D35" i="16"/>
  <c r="X5" i="16"/>
  <c r="P19" i="16"/>
  <c r="P16" i="16"/>
  <c r="P24" i="16"/>
  <c r="P10" i="16"/>
  <c r="P11" i="16"/>
  <c r="P22" i="16"/>
  <c r="F23" i="18"/>
  <c r="P20" i="16"/>
  <c r="P25" i="16"/>
  <c r="P14" i="16"/>
  <c r="P23" i="16"/>
  <c r="P12" i="16"/>
  <c r="P18" i="16"/>
  <c r="P13" i="16"/>
  <c r="P15" i="16"/>
  <c r="D23" i="18"/>
  <c r="E23" i="18" s="1"/>
  <c r="P17" i="16"/>
  <c r="R8" i="16"/>
  <c r="T3" i="16"/>
  <c r="T9" i="16" s="1"/>
  <c r="R7" i="16"/>
  <c r="R36" i="16" s="1"/>
  <c r="E40" i="16" l="1"/>
  <c r="D31" i="16"/>
  <c r="H21" i="16"/>
  <c r="H26" i="16" s="1"/>
  <c r="F21" i="16"/>
  <c r="F26" i="16" s="1"/>
  <c r="Z5" i="16"/>
  <c r="T8" i="16"/>
  <c r="V3" i="16"/>
  <c r="V9" i="16" s="1"/>
  <c r="T7" i="16"/>
  <c r="T36" i="16" s="1"/>
  <c r="R24" i="16"/>
  <c r="R20" i="16"/>
  <c r="D24" i="18"/>
  <c r="E24" i="18" s="1"/>
  <c r="R11" i="16"/>
  <c r="R17" i="16"/>
  <c r="R22" i="16"/>
  <c r="R12" i="16"/>
  <c r="R14" i="16"/>
  <c r="R23" i="16"/>
  <c r="F24" i="18"/>
  <c r="R18" i="16"/>
  <c r="R25" i="16"/>
  <c r="R10" i="16"/>
  <c r="R15" i="16"/>
  <c r="R13" i="16"/>
  <c r="R19" i="16"/>
  <c r="R16" i="16"/>
  <c r="G19" i="18" l="1"/>
  <c r="H19" i="18" s="1"/>
  <c r="H35" i="16"/>
  <c r="H27" i="16"/>
  <c r="H34" i="16"/>
  <c r="F34" i="16"/>
  <c r="F27" i="16"/>
  <c r="F35" i="16"/>
  <c r="G18" i="18"/>
  <c r="H18" i="18" s="1"/>
  <c r="AB5" i="16"/>
  <c r="X3" i="16"/>
  <c r="X9" i="16" s="1"/>
  <c r="V7" i="16"/>
  <c r="V36" i="16" s="1"/>
  <c r="V8" i="16"/>
  <c r="T20" i="16"/>
  <c r="T23" i="16"/>
  <c r="T19" i="16"/>
  <c r="T25" i="16"/>
  <c r="T15" i="16"/>
  <c r="T12" i="16"/>
  <c r="D25" i="18"/>
  <c r="E25" i="18" s="1"/>
  <c r="T22" i="16"/>
  <c r="T13" i="16"/>
  <c r="T18" i="16"/>
  <c r="T14" i="16"/>
  <c r="T11" i="16"/>
  <c r="T10" i="16"/>
  <c r="T16" i="16"/>
  <c r="T24" i="16"/>
  <c r="T17" i="16"/>
  <c r="F25" i="18"/>
  <c r="K30" i="16"/>
  <c r="M30" i="16"/>
  <c r="K31" i="16" l="1"/>
  <c r="M31" i="16" s="1"/>
  <c r="F30" i="16"/>
  <c r="H30" i="16"/>
  <c r="I40" i="16" s="1"/>
  <c r="AD5" i="16"/>
  <c r="Z3" i="16"/>
  <c r="Z9" i="16" s="1"/>
  <c r="X7" i="16"/>
  <c r="X36" i="16" s="1"/>
  <c r="X8" i="16"/>
  <c r="V16" i="16"/>
  <c r="D26" i="18"/>
  <c r="E26" i="18" s="1"/>
  <c r="V22" i="16"/>
  <c r="V24" i="16"/>
  <c r="V23" i="16"/>
  <c r="V15" i="16"/>
  <c r="V17" i="16"/>
  <c r="V10" i="16"/>
  <c r="V11" i="16"/>
  <c r="V14" i="16"/>
  <c r="V25" i="16"/>
  <c r="V18" i="16"/>
  <c r="V20" i="16"/>
  <c r="V13" i="16"/>
  <c r="F26" i="18"/>
  <c r="V19" i="16"/>
  <c r="V12" i="16"/>
  <c r="G40" i="16" l="1"/>
  <c r="J21" i="16"/>
  <c r="F31" i="16"/>
  <c r="AF5" i="16"/>
  <c r="Z8" i="16"/>
  <c r="AB3" i="16"/>
  <c r="AB9" i="16" s="1"/>
  <c r="Z7" i="16"/>
  <c r="Z36" i="16" s="1"/>
  <c r="X13" i="16"/>
  <c r="X14" i="16"/>
  <c r="D27" i="18"/>
  <c r="E27" i="18" s="1"/>
  <c r="X19" i="16"/>
  <c r="X15" i="16"/>
  <c r="F27" i="18"/>
  <c r="X22" i="16"/>
  <c r="X11" i="16"/>
  <c r="X10" i="16"/>
  <c r="X25" i="16"/>
  <c r="X12" i="16"/>
  <c r="X17" i="16"/>
  <c r="X24" i="16"/>
  <c r="X23" i="16"/>
  <c r="X20" i="16"/>
  <c r="X16" i="16"/>
  <c r="X18" i="16"/>
  <c r="J26" i="16" l="1"/>
  <c r="H31" i="16"/>
  <c r="AH5" i="16"/>
  <c r="AB8" i="16"/>
  <c r="AD3" i="16"/>
  <c r="AD9" i="16" s="1"/>
  <c r="AB7" i="16"/>
  <c r="AB36" i="16" s="1"/>
  <c r="Z25" i="16"/>
  <c r="Z14" i="16"/>
  <c r="Z13" i="16"/>
  <c r="F28" i="18"/>
  <c r="Z20" i="16"/>
  <c r="Z23" i="16"/>
  <c r="Z18" i="16"/>
  <c r="Z17" i="16"/>
  <c r="Z16" i="16"/>
  <c r="Z12" i="16"/>
  <c r="D28" i="18"/>
  <c r="E28" i="18" s="1"/>
  <c r="Z15" i="16"/>
  <c r="Z24" i="16"/>
  <c r="Z22" i="16"/>
  <c r="Z10" i="16"/>
  <c r="Z19" i="16"/>
  <c r="Z11" i="16"/>
  <c r="O27" i="16"/>
  <c r="J27" i="16" l="1"/>
  <c r="G20" i="18"/>
  <c r="H20" i="18" s="1"/>
  <c r="J35" i="16"/>
  <c r="J34" i="16"/>
  <c r="O30" i="16"/>
  <c r="O37" i="16"/>
  <c r="AJ5" i="16"/>
  <c r="AD7" i="16"/>
  <c r="AD36" i="16" s="1"/>
  <c r="AD8" i="16"/>
  <c r="AF3" i="16"/>
  <c r="AF9" i="16" s="1"/>
  <c r="AB23" i="16"/>
  <c r="AB14" i="16"/>
  <c r="F29" i="18"/>
  <c r="AB12" i="16"/>
  <c r="AB10" i="16"/>
  <c r="AB22" i="16"/>
  <c r="AB15" i="16"/>
  <c r="AB16" i="16"/>
  <c r="AB17" i="16"/>
  <c r="AB18" i="16"/>
  <c r="AB20" i="16"/>
  <c r="AB13" i="16"/>
  <c r="AB19" i="16"/>
  <c r="AB24" i="16"/>
  <c r="D29" i="18"/>
  <c r="E29" i="18" s="1"/>
  <c r="AB25" i="16"/>
  <c r="AB11" i="16"/>
  <c r="J30" i="16" l="1"/>
  <c r="J37" i="16"/>
  <c r="O31" i="16"/>
  <c r="Q31" i="16" s="1"/>
  <c r="S31" i="16" s="1"/>
  <c r="U31" i="16" s="1"/>
  <c r="W31" i="16" s="1"/>
  <c r="Y31" i="16" s="1"/>
  <c r="AA31" i="16" s="1"/>
  <c r="AC31" i="16" s="1"/>
  <c r="AE31" i="16" s="1"/>
  <c r="AG31" i="16" s="1"/>
  <c r="AI31" i="16" s="1"/>
  <c r="AK31" i="16" s="1"/>
  <c r="AM31" i="16" s="1"/>
  <c r="AO31" i="16" s="1"/>
  <c r="AQ31" i="16" s="1"/>
  <c r="AS31" i="16" s="1"/>
  <c r="AU31" i="16" s="1"/>
  <c r="AW31" i="16" s="1"/>
  <c r="AY31" i="16" s="1"/>
  <c r="BA31" i="16" s="1"/>
  <c r="BC31" i="16" s="1"/>
  <c r="BE31" i="16" s="1"/>
  <c r="BG31" i="16" s="1"/>
  <c r="BI31" i="16" s="1"/>
  <c r="BK31" i="16" s="1"/>
  <c r="BM31" i="16" s="1"/>
  <c r="BO31" i="16" s="1"/>
  <c r="BQ31" i="16" s="1"/>
  <c r="BS31" i="16" s="1"/>
  <c r="BU31" i="16" s="1"/>
  <c r="BV31" i="16" s="1"/>
  <c r="BW31" i="16" s="1"/>
  <c r="BX31" i="16" s="1"/>
  <c r="BY31" i="16" s="1"/>
  <c r="BZ31" i="16" s="1"/>
  <c r="CA31" i="16" s="1"/>
  <c r="CB31" i="16" s="1"/>
  <c r="CC31" i="16" s="1"/>
  <c r="CD31" i="16" s="1"/>
  <c r="CE31" i="16" s="1"/>
  <c r="CF31" i="16" s="1"/>
  <c r="CG31" i="16" s="1"/>
  <c r="CH31" i="16" s="1"/>
  <c r="CI31" i="16" s="1"/>
  <c r="CJ31" i="16" s="1"/>
  <c r="CK31" i="16" s="1"/>
  <c r="CL31" i="16" s="1"/>
  <c r="CM31" i="16" s="1"/>
  <c r="CN31" i="16" s="1"/>
  <c r="CO31" i="16" s="1"/>
  <c r="CP31" i="16" s="1"/>
  <c r="CQ31" i="16" s="1"/>
  <c r="CR31" i="16" s="1"/>
  <c r="CS31" i="16" s="1"/>
  <c r="AL5" i="16"/>
  <c r="D30" i="18"/>
  <c r="E30" i="18" s="1"/>
  <c r="AD18" i="16"/>
  <c r="AD17" i="16"/>
  <c r="AD10" i="16"/>
  <c r="AD13" i="16"/>
  <c r="AD24" i="16"/>
  <c r="AD25" i="16"/>
  <c r="AD15" i="16"/>
  <c r="AD12" i="16"/>
  <c r="AD20" i="16"/>
  <c r="AD22" i="16"/>
  <c r="AD19" i="16"/>
  <c r="AD11" i="16"/>
  <c r="AD16" i="16"/>
  <c r="F30" i="18"/>
  <c r="AD14" i="16"/>
  <c r="AD23" i="16"/>
  <c r="AH3" i="16"/>
  <c r="AH9" i="16" s="1"/>
  <c r="AF8" i="16"/>
  <c r="AF7" i="16"/>
  <c r="AF36" i="16" s="1"/>
  <c r="K40" i="16" l="1"/>
  <c r="L21" i="16"/>
  <c r="L26" i="16" s="1"/>
  <c r="J31" i="16"/>
  <c r="AN5" i="16"/>
  <c r="AF13" i="16"/>
  <c r="AF24" i="16"/>
  <c r="AF14" i="16"/>
  <c r="AF11" i="16"/>
  <c r="D31" i="18"/>
  <c r="E31" i="18" s="1"/>
  <c r="AF16" i="16"/>
  <c r="AF23" i="16"/>
  <c r="AF25" i="16"/>
  <c r="AF15" i="16"/>
  <c r="AF18" i="16"/>
  <c r="AF19" i="16"/>
  <c r="AF10" i="16"/>
  <c r="AF22" i="16"/>
  <c r="AF17" i="16"/>
  <c r="F31" i="18"/>
  <c r="AF20" i="16"/>
  <c r="AF12" i="16"/>
  <c r="AH8" i="16"/>
  <c r="AH7" i="16"/>
  <c r="AH36" i="16" s="1"/>
  <c r="AJ3" i="16"/>
  <c r="AJ9" i="16" s="1"/>
  <c r="L27" i="16" l="1"/>
  <c r="L34" i="16"/>
  <c r="G21" i="18"/>
  <c r="H21" i="18" s="1"/>
  <c r="L35" i="16"/>
  <c r="AP5" i="16"/>
  <c r="AJ8" i="16"/>
  <c r="AJ7" i="16"/>
  <c r="AJ36" i="16" s="1"/>
  <c r="AL3" i="16"/>
  <c r="AL9" i="16" s="1"/>
  <c r="D32" i="18"/>
  <c r="E32" i="18" s="1"/>
  <c r="AH18" i="16"/>
  <c r="AH25" i="16"/>
  <c r="AH16" i="16"/>
  <c r="AH11" i="16"/>
  <c r="AH20" i="16"/>
  <c r="AH13" i="16"/>
  <c r="AH15" i="16"/>
  <c r="AH14" i="16"/>
  <c r="AH19" i="16"/>
  <c r="AH12" i="16"/>
  <c r="AH23" i="16"/>
  <c r="AH17" i="16"/>
  <c r="AH24" i="16"/>
  <c r="AH22" i="16"/>
  <c r="F32" i="18"/>
  <c r="AH10" i="16"/>
  <c r="L30" i="16" l="1"/>
  <c r="L37" i="16"/>
  <c r="AR5" i="16"/>
  <c r="D33" i="18"/>
  <c r="E33" i="18" s="1"/>
  <c r="AJ18" i="16"/>
  <c r="AJ10" i="16"/>
  <c r="AJ15" i="16"/>
  <c r="AJ14" i="16"/>
  <c r="AJ20" i="16"/>
  <c r="AJ13" i="16"/>
  <c r="AJ24" i="16"/>
  <c r="AJ16" i="16"/>
  <c r="F33" i="18"/>
  <c r="AJ12" i="16"/>
  <c r="AJ17" i="16"/>
  <c r="AJ25" i="16"/>
  <c r="AJ19" i="16"/>
  <c r="AJ22" i="16"/>
  <c r="AJ23" i="16"/>
  <c r="AJ11" i="16"/>
  <c r="AL7" i="16"/>
  <c r="AL36" i="16" s="1"/>
  <c r="AL8" i="16"/>
  <c r="AN3" i="16"/>
  <c r="AN9" i="16" s="1"/>
  <c r="M40" i="16" l="1"/>
  <c r="N21" i="16"/>
  <c r="N26" i="16" s="1"/>
  <c r="L31" i="16"/>
  <c r="AT5" i="16"/>
  <c r="D34" i="18"/>
  <c r="E34" i="18" s="1"/>
  <c r="AL15" i="16"/>
  <c r="AL20" i="16"/>
  <c r="AL13" i="16"/>
  <c r="AL12" i="16"/>
  <c r="AL19" i="16"/>
  <c r="AL23" i="16"/>
  <c r="AL14" i="16"/>
  <c r="AL10" i="16"/>
  <c r="AL18" i="16"/>
  <c r="F34" i="18"/>
  <c r="AL25" i="16"/>
  <c r="AL11" i="16"/>
  <c r="AL22" i="16"/>
  <c r="AL16" i="16"/>
  <c r="AL24" i="16"/>
  <c r="AL17" i="16"/>
  <c r="AN8" i="16"/>
  <c r="AN7" i="16"/>
  <c r="AN36" i="16" s="1"/>
  <c r="AP3" i="16"/>
  <c r="AP9" i="16" s="1"/>
  <c r="J32" i="16" l="1"/>
  <c r="N34" i="16"/>
  <c r="N27" i="16"/>
  <c r="G22" i="18"/>
  <c r="H22" i="18" s="1"/>
  <c r="N35" i="16"/>
  <c r="AV5" i="16"/>
  <c r="AN24" i="16"/>
  <c r="AN19" i="16"/>
  <c r="AN25" i="16"/>
  <c r="AN17" i="16"/>
  <c r="AN16" i="16"/>
  <c r="AN20" i="16"/>
  <c r="D35" i="18"/>
  <c r="E35" i="18" s="1"/>
  <c r="AN18" i="16"/>
  <c r="AN12" i="16"/>
  <c r="AN14" i="16"/>
  <c r="AN11" i="16"/>
  <c r="AN23" i="16"/>
  <c r="AN22" i="16"/>
  <c r="AN13" i="16"/>
  <c r="AN15" i="16"/>
  <c r="AN10" i="16"/>
  <c r="F35" i="18"/>
  <c r="AP8" i="16"/>
  <c r="AP7" i="16"/>
  <c r="AP36" i="16" s="1"/>
  <c r="AR3" i="16"/>
  <c r="AR9" i="16" s="1"/>
  <c r="N37" i="16" l="1"/>
  <c r="N30" i="16"/>
  <c r="AX5" i="16"/>
  <c r="AT3" i="16"/>
  <c r="AT9" i="16" s="1"/>
  <c r="AR7" i="16"/>
  <c r="AR36" i="16" s="1"/>
  <c r="AR8" i="16"/>
  <c r="AP22" i="16"/>
  <c r="D36" i="18"/>
  <c r="E36" i="18" s="1"/>
  <c r="AP15" i="16"/>
  <c r="AP11" i="16"/>
  <c r="F36" i="18"/>
  <c r="AP23" i="16"/>
  <c r="AP10" i="16"/>
  <c r="AP18" i="16"/>
  <c r="AP25" i="16"/>
  <c r="AP20" i="16"/>
  <c r="AP13" i="16"/>
  <c r="AP16" i="16"/>
  <c r="AP24" i="16"/>
  <c r="AP12" i="16"/>
  <c r="AP19" i="16"/>
  <c r="AP14" i="16"/>
  <c r="AP17" i="16"/>
  <c r="O40" i="16" l="1"/>
  <c r="N31" i="16"/>
  <c r="P21" i="16"/>
  <c r="P26" i="16" s="1"/>
  <c r="AZ5" i="16"/>
  <c r="AT7" i="16"/>
  <c r="AT36" i="16" s="1"/>
  <c r="AV3" i="16"/>
  <c r="AV9" i="16" s="1"/>
  <c r="AT8" i="16"/>
  <c r="AR22" i="16"/>
  <c r="AR14" i="16"/>
  <c r="AR12" i="16"/>
  <c r="D37" i="18"/>
  <c r="E37" i="18" s="1"/>
  <c r="AR13" i="16"/>
  <c r="AR20" i="16"/>
  <c r="F37" i="18"/>
  <c r="AR25" i="16"/>
  <c r="AR24" i="16"/>
  <c r="AR10" i="16"/>
  <c r="AR16" i="16"/>
  <c r="AR11" i="16"/>
  <c r="AR23" i="16"/>
  <c r="AR17" i="16"/>
  <c r="AR19" i="16"/>
  <c r="AR15" i="16"/>
  <c r="AR18" i="16"/>
  <c r="L32" i="16" l="1"/>
  <c r="P35" i="16"/>
  <c r="P34" i="16"/>
  <c r="G23" i="18"/>
  <c r="H23" i="18" s="1"/>
  <c r="P27" i="16"/>
  <c r="BB5" i="16"/>
  <c r="AT23" i="16"/>
  <c r="AT17" i="16"/>
  <c r="AT12" i="16"/>
  <c r="AT10" i="16"/>
  <c r="AT22" i="16"/>
  <c r="AT15" i="16"/>
  <c r="AT14" i="16"/>
  <c r="AT19" i="16"/>
  <c r="AT18" i="16"/>
  <c r="AT20" i="16"/>
  <c r="AT11" i="16"/>
  <c r="AT16" i="16"/>
  <c r="AT24" i="16"/>
  <c r="AT25" i="16"/>
  <c r="D38" i="18"/>
  <c r="E38" i="18" s="1"/>
  <c r="AT13" i="16"/>
  <c r="F38" i="18"/>
  <c r="AX3" i="16"/>
  <c r="AX9" i="16" s="1"/>
  <c r="AV8" i="16"/>
  <c r="AV7" i="16"/>
  <c r="AV36" i="16" s="1"/>
  <c r="P37" i="16" l="1"/>
  <c r="P30" i="16"/>
  <c r="BD5" i="16"/>
  <c r="AV24" i="16"/>
  <c r="AV23" i="16"/>
  <c r="AV22" i="16"/>
  <c r="AV11" i="16"/>
  <c r="AV12" i="16"/>
  <c r="AV20" i="16"/>
  <c r="F39" i="18"/>
  <c r="AV15" i="16"/>
  <c r="AV10" i="16"/>
  <c r="AV13" i="16"/>
  <c r="AV25" i="16"/>
  <c r="AV14" i="16"/>
  <c r="AV17" i="16"/>
  <c r="D39" i="18"/>
  <c r="E39" i="18" s="1"/>
  <c r="AV16" i="16"/>
  <c r="AV19" i="16"/>
  <c r="AV18" i="16"/>
  <c r="AX7" i="16"/>
  <c r="AX36" i="16" s="1"/>
  <c r="AZ3" i="16"/>
  <c r="AZ9" i="16" s="1"/>
  <c r="AX8" i="16"/>
  <c r="P31" i="16" l="1"/>
  <c r="Q40" i="16"/>
  <c r="R21" i="16"/>
  <c r="R26" i="16" s="1"/>
  <c r="BF5" i="16"/>
  <c r="AX11" i="16"/>
  <c r="AX14" i="16"/>
  <c r="AX15" i="16"/>
  <c r="AX18" i="16"/>
  <c r="AX19" i="16"/>
  <c r="AX24" i="16"/>
  <c r="AX25" i="16"/>
  <c r="F40" i="18"/>
  <c r="AX20" i="16"/>
  <c r="D40" i="18"/>
  <c r="E40" i="18" s="1"/>
  <c r="AX12" i="16"/>
  <c r="AX22" i="16"/>
  <c r="AX10" i="16"/>
  <c r="AX16" i="16"/>
  <c r="AX17" i="16"/>
  <c r="AX23" i="16"/>
  <c r="AX13" i="16"/>
  <c r="AZ7" i="16"/>
  <c r="AZ36" i="16" s="1"/>
  <c r="BB3" i="16"/>
  <c r="BB9" i="16" s="1"/>
  <c r="AZ8" i="16"/>
  <c r="N32" i="16" l="1"/>
  <c r="G24" i="18"/>
  <c r="H24" i="18" s="1"/>
  <c r="R34" i="16"/>
  <c r="R35" i="16"/>
  <c r="R27" i="16"/>
  <c r="BH5" i="16"/>
  <c r="AZ16" i="16"/>
  <c r="AZ23" i="16"/>
  <c r="AZ20" i="16"/>
  <c r="AZ11" i="16"/>
  <c r="AZ25" i="16"/>
  <c r="AZ13" i="16"/>
  <c r="AZ10" i="16"/>
  <c r="AZ12" i="16"/>
  <c r="AZ15" i="16"/>
  <c r="AZ18" i="16"/>
  <c r="AZ17" i="16"/>
  <c r="F41" i="18"/>
  <c r="AZ19" i="16"/>
  <c r="D41" i="18"/>
  <c r="E41" i="18" s="1"/>
  <c r="AZ24" i="16"/>
  <c r="AZ14" i="16"/>
  <c r="AZ22" i="16"/>
  <c r="BB8" i="16"/>
  <c r="BD3" i="16"/>
  <c r="BD9" i="16" s="1"/>
  <c r="BB7" i="16"/>
  <c r="BB36" i="16" s="1"/>
  <c r="R37" i="16" l="1"/>
  <c r="R30" i="16"/>
  <c r="BJ5" i="16"/>
  <c r="BD8" i="16"/>
  <c r="BD7" i="16"/>
  <c r="BD36" i="16" s="1"/>
  <c r="BF3" i="16"/>
  <c r="BF9" i="16" s="1"/>
  <c r="BB17" i="16"/>
  <c r="BB22" i="16"/>
  <c r="F42" i="18"/>
  <c r="BB24" i="16"/>
  <c r="BB20" i="16"/>
  <c r="BB18" i="16"/>
  <c r="BB16" i="16"/>
  <c r="D42" i="18"/>
  <c r="E42" i="18" s="1"/>
  <c r="BB25" i="16"/>
  <c r="BB15" i="16"/>
  <c r="BB19" i="16"/>
  <c r="BB12" i="16"/>
  <c r="BB11" i="16"/>
  <c r="BB23" i="16"/>
  <c r="BB13" i="16"/>
  <c r="BB14" i="16"/>
  <c r="BB10" i="16"/>
  <c r="S40" i="16" l="1"/>
  <c r="R31" i="16"/>
  <c r="T21" i="16"/>
  <c r="T26" i="16" s="1"/>
  <c r="BL5" i="16"/>
  <c r="BD19" i="16"/>
  <c r="BD24" i="16"/>
  <c r="BD18" i="16"/>
  <c r="BD22" i="16"/>
  <c r="BD17" i="16"/>
  <c r="BD20" i="16"/>
  <c r="BD15" i="16"/>
  <c r="BD11" i="16"/>
  <c r="BD12" i="16"/>
  <c r="F43" i="18"/>
  <c r="BD13" i="16"/>
  <c r="D43" i="18"/>
  <c r="E43" i="18" s="1"/>
  <c r="BD23" i="16"/>
  <c r="BD25" i="16"/>
  <c r="BD14" i="16"/>
  <c r="BD16" i="16"/>
  <c r="BD10" i="16"/>
  <c r="BF8" i="16"/>
  <c r="BF7" i="16"/>
  <c r="BF36" i="16" s="1"/>
  <c r="BH3" i="16"/>
  <c r="BH9" i="16" s="1"/>
  <c r="P32" i="16" l="1"/>
  <c r="T27" i="16"/>
  <c r="G25" i="18"/>
  <c r="H25" i="18" s="1"/>
  <c r="T34" i="16"/>
  <c r="T35" i="16"/>
  <c r="BN5" i="16"/>
  <c r="BF13" i="16"/>
  <c r="BF23" i="16"/>
  <c r="D44" i="18"/>
  <c r="E44" i="18" s="1"/>
  <c r="BF25" i="16"/>
  <c r="BF12" i="16"/>
  <c r="BF10" i="16"/>
  <c r="BF17" i="16"/>
  <c r="BF20" i="16"/>
  <c r="BF14" i="16"/>
  <c r="BF15" i="16"/>
  <c r="BF16" i="16"/>
  <c r="BF19" i="16"/>
  <c r="BF22" i="16"/>
  <c r="F44" i="18"/>
  <c r="BF18" i="16"/>
  <c r="BF24" i="16"/>
  <c r="BF11" i="16"/>
  <c r="BH8" i="16"/>
  <c r="BH7" i="16"/>
  <c r="BH36" i="16" s="1"/>
  <c r="BJ3" i="16"/>
  <c r="BJ9" i="16" s="1"/>
  <c r="T37" i="16" l="1"/>
  <c r="T30" i="16"/>
  <c r="BP5" i="16"/>
  <c r="BJ7" i="16"/>
  <c r="BJ36" i="16" s="1"/>
  <c r="BJ8" i="16"/>
  <c r="BL3" i="16"/>
  <c r="BL9" i="16" s="1"/>
  <c r="BH12" i="16"/>
  <c r="BH19" i="16"/>
  <c r="BH17" i="16"/>
  <c r="BH23" i="16"/>
  <c r="BH13" i="16"/>
  <c r="D45" i="18"/>
  <c r="E45" i="18" s="1"/>
  <c r="BH14" i="16"/>
  <c r="BH15" i="16"/>
  <c r="BH11" i="16"/>
  <c r="BH25" i="16"/>
  <c r="BH10" i="16"/>
  <c r="F45" i="18"/>
  <c r="BH16" i="16"/>
  <c r="BH18" i="16"/>
  <c r="BH24" i="16"/>
  <c r="BH22" i="16"/>
  <c r="BH20" i="16"/>
  <c r="V21" i="16" l="1"/>
  <c r="V26" i="16" s="1"/>
  <c r="T31" i="16"/>
  <c r="U40" i="16"/>
  <c r="BR5" i="16"/>
  <c r="BJ14" i="16"/>
  <c r="BJ18" i="16"/>
  <c r="BJ13" i="16"/>
  <c r="BJ23" i="16"/>
  <c r="BJ10" i="16"/>
  <c r="BJ16" i="16"/>
  <c r="BJ19" i="16"/>
  <c r="BJ11" i="16"/>
  <c r="BJ12" i="16"/>
  <c r="BJ20" i="16"/>
  <c r="BJ25" i="16"/>
  <c r="D46" i="18"/>
  <c r="E46" i="18" s="1"/>
  <c r="BJ15" i="16"/>
  <c r="BJ22" i="16"/>
  <c r="BJ24" i="16"/>
  <c r="BJ17" i="16"/>
  <c r="F46" i="18"/>
  <c r="BL8" i="16"/>
  <c r="BL7" i="16"/>
  <c r="BL36" i="16" s="1"/>
  <c r="BN3" i="16"/>
  <c r="BN9" i="16" s="1"/>
  <c r="R32" i="16" l="1"/>
  <c r="V34" i="16"/>
  <c r="V35" i="16"/>
  <c r="G26" i="18"/>
  <c r="H26" i="18" s="1"/>
  <c r="V27" i="16"/>
  <c r="BT5" i="16"/>
  <c r="BN7" i="16"/>
  <c r="BN36" i="16" s="1"/>
  <c r="BN8" i="16"/>
  <c r="BP3" i="16"/>
  <c r="BP9" i="16" s="1"/>
  <c r="BL24" i="16"/>
  <c r="BL18" i="16"/>
  <c r="BL10" i="16"/>
  <c r="BL12" i="16"/>
  <c r="BL15" i="16"/>
  <c r="BL14" i="16"/>
  <c r="BL22" i="16"/>
  <c r="BL23" i="16"/>
  <c r="BL11" i="16"/>
  <c r="BL16" i="16"/>
  <c r="BL20" i="16"/>
  <c r="BL13" i="16"/>
  <c r="D47" i="18"/>
  <c r="E47" i="18" s="1"/>
  <c r="F47" i="18"/>
  <c r="BL17" i="16"/>
  <c r="BL25" i="16"/>
  <c r="BL19" i="16"/>
  <c r="V30" i="16" l="1"/>
  <c r="V37" i="16"/>
  <c r="F48" i="18"/>
  <c r="BN10" i="16"/>
  <c r="BN24" i="16"/>
  <c r="BN20" i="16"/>
  <c r="BN25" i="16"/>
  <c r="BN18" i="16"/>
  <c r="BN12" i="16"/>
  <c r="BN11" i="16"/>
  <c r="BN14" i="16"/>
  <c r="BN23" i="16"/>
  <c r="BN19" i="16"/>
  <c r="D48" i="18"/>
  <c r="E48" i="18" s="1"/>
  <c r="BN16" i="16"/>
  <c r="BN13" i="16"/>
  <c r="BN17" i="16"/>
  <c r="BN22" i="16"/>
  <c r="BN15" i="16"/>
  <c r="BR3" i="16"/>
  <c r="BR9" i="16" s="1"/>
  <c r="BP7" i="16"/>
  <c r="BP36" i="16" s="1"/>
  <c r="BP8" i="16"/>
  <c r="W40" i="16" l="1"/>
  <c r="X21" i="16"/>
  <c r="X26" i="16" s="1"/>
  <c r="V31" i="16"/>
  <c r="BR7" i="16"/>
  <c r="BR36" i="16" s="1"/>
  <c r="BR8" i="16"/>
  <c r="BT3" i="16"/>
  <c r="BT9" i="16" s="1"/>
  <c r="BP20" i="16"/>
  <c r="BP24" i="16"/>
  <c r="D49" i="18"/>
  <c r="E49" i="18" s="1"/>
  <c r="BP10" i="16"/>
  <c r="BP12" i="16"/>
  <c r="BP14" i="16"/>
  <c r="BP19" i="16"/>
  <c r="BP13" i="16"/>
  <c r="BP25" i="16"/>
  <c r="BP16" i="16"/>
  <c r="BP15" i="16"/>
  <c r="F49" i="18"/>
  <c r="BP11" i="16"/>
  <c r="BP22" i="16"/>
  <c r="BP23" i="16"/>
  <c r="BP18" i="16"/>
  <c r="BP17" i="16"/>
  <c r="T32" i="16" l="1"/>
  <c r="X34" i="16"/>
  <c r="X27" i="16"/>
  <c r="X35" i="16"/>
  <c r="G27" i="18"/>
  <c r="H27" i="18" s="1"/>
  <c r="BR16" i="16"/>
  <c r="BR22" i="16"/>
  <c r="BR24" i="16"/>
  <c r="BR17" i="16"/>
  <c r="BR13" i="16"/>
  <c r="BR15" i="16"/>
  <c r="BR20" i="16"/>
  <c r="BR11" i="16"/>
  <c r="BR23" i="16"/>
  <c r="BR10" i="16"/>
  <c r="BR25" i="16"/>
  <c r="BR19" i="16"/>
  <c r="F50" i="18"/>
  <c r="BR18" i="16"/>
  <c r="BR12" i="16"/>
  <c r="D50" i="18"/>
  <c r="E50" i="18" s="1"/>
  <c r="BR14" i="16"/>
  <c r="BT8" i="16"/>
  <c r="BT7" i="16"/>
  <c r="BT36" i="16" s="1"/>
  <c r="X37" i="16" l="1"/>
  <c r="X30" i="16"/>
  <c r="BT14" i="16"/>
  <c r="BT13" i="16"/>
  <c r="BT24" i="16"/>
  <c r="BT23" i="16"/>
  <c r="BT25" i="16"/>
  <c r="F51" i="18"/>
  <c r="BT17" i="16"/>
  <c r="BT18" i="16"/>
  <c r="BT10" i="16"/>
  <c r="BT20" i="16"/>
  <c r="BT22" i="16"/>
  <c r="D51" i="18"/>
  <c r="E51" i="18" s="1"/>
  <c r="BT11" i="16"/>
  <c r="BT12" i="16"/>
  <c r="BT19" i="16"/>
  <c r="BT15" i="16"/>
  <c r="BT16" i="16"/>
  <c r="Y40" i="16" l="1"/>
  <c r="X31" i="16"/>
  <c r="Z21" i="16"/>
  <c r="Z26" i="16" s="1"/>
  <c r="V32" i="16" l="1"/>
  <c r="Z35" i="16"/>
  <c r="G28" i="18"/>
  <c r="H28" i="18" s="1"/>
  <c r="Z34" i="16"/>
  <c r="Z27" i="16"/>
  <c r="Z30" i="16" l="1"/>
  <c r="Z37" i="16"/>
  <c r="AA40" i="16" l="1"/>
  <c r="AB21" i="16"/>
  <c r="AB26" i="16" s="1"/>
  <c r="Z31" i="16"/>
  <c r="X32" i="16" l="1"/>
  <c r="AB27" i="16"/>
  <c r="AB34" i="16"/>
  <c r="AB35" i="16"/>
  <c r="G29" i="18"/>
  <c r="H29" i="18" s="1"/>
  <c r="AB37" i="16" l="1"/>
  <c r="AB30" i="16"/>
  <c r="AC40" i="16" l="1"/>
  <c r="AD21" i="16"/>
  <c r="AD26" i="16" s="1"/>
  <c r="AB31" i="16"/>
  <c r="Z32" i="16" l="1"/>
  <c r="G30" i="18"/>
  <c r="H30" i="18" s="1"/>
  <c r="AD35" i="16"/>
  <c r="AD34" i="16"/>
  <c r="AD27" i="16"/>
  <c r="AD37" i="16" l="1"/>
  <c r="AD30" i="16"/>
  <c r="AE40" i="16" l="1"/>
  <c r="AF21" i="16"/>
  <c r="AF26" i="16" s="1"/>
  <c r="AD31" i="16"/>
  <c r="AB32" i="16" l="1"/>
  <c r="AF35" i="16"/>
  <c r="AF27" i="16"/>
  <c r="AF34" i="16"/>
  <c r="G31" i="18"/>
  <c r="H31" i="18" s="1"/>
  <c r="AF30" i="16" l="1"/>
  <c r="AF37" i="16"/>
  <c r="AG40" i="16" l="1"/>
  <c r="AH21" i="16"/>
  <c r="AH26" i="16" s="1"/>
  <c r="AF31" i="16"/>
  <c r="AD32" i="16" l="1"/>
  <c r="AH27" i="16"/>
  <c r="AH34" i="16"/>
  <c r="AH35" i="16"/>
  <c r="G32" i="18"/>
  <c r="H32" i="18" s="1"/>
  <c r="AH37" i="16" l="1"/>
  <c r="AH30" i="16"/>
  <c r="AI40" i="16" l="1"/>
  <c r="AJ21" i="16"/>
  <c r="AJ26" i="16" s="1"/>
  <c r="AH31" i="16"/>
  <c r="AF32" i="16" l="1"/>
  <c r="AJ27" i="16"/>
  <c r="AJ35" i="16"/>
  <c r="G33" i="18"/>
  <c r="H33" i="18" s="1"/>
  <c r="AJ34" i="16"/>
  <c r="AJ37" i="16" l="1"/>
  <c r="AJ30" i="16"/>
  <c r="AK40" i="16" l="1"/>
  <c r="AL21" i="16"/>
  <c r="AL26" i="16" s="1"/>
  <c r="AJ31" i="16"/>
  <c r="AH32" i="16" l="1"/>
  <c r="AL34" i="16"/>
  <c r="AL35" i="16"/>
  <c r="AL27" i="16"/>
  <c r="G34" i="18"/>
  <c r="H34" i="18" s="1"/>
  <c r="AL30" i="16" l="1"/>
  <c r="AL37" i="16"/>
  <c r="AM40" i="16" l="1"/>
  <c r="AN21" i="16"/>
  <c r="AN26" i="16" s="1"/>
  <c r="AL31" i="16"/>
  <c r="AJ32" i="16" l="1"/>
  <c r="AN34" i="16"/>
  <c r="AN35" i="16"/>
  <c r="AN27" i="16"/>
  <c r="G35" i="18"/>
  <c r="H35" i="18" s="1"/>
  <c r="AN30" i="16" l="1"/>
  <c r="AN37" i="16"/>
  <c r="AO40" i="16" l="1"/>
  <c r="AP21" i="16"/>
  <c r="AP26" i="16" s="1"/>
  <c r="AN31" i="16"/>
  <c r="AL32" i="16" l="1"/>
  <c r="AP35" i="16"/>
  <c r="AP27" i="16"/>
  <c r="AP34" i="16"/>
  <c r="G36" i="18"/>
  <c r="H36" i="18" s="1"/>
  <c r="AP30" i="16" l="1"/>
  <c r="AP37" i="16"/>
  <c r="AQ40" i="16" l="1"/>
  <c r="AR21" i="16"/>
  <c r="AR26" i="16" s="1"/>
  <c r="AP31" i="16"/>
  <c r="AN32" i="16" l="1"/>
  <c r="G37" i="18"/>
  <c r="H37" i="18" s="1"/>
  <c r="AR34" i="16"/>
  <c r="AR27" i="16"/>
  <c r="AR35" i="16"/>
  <c r="AR30" i="16" l="1"/>
  <c r="AR37" i="16"/>
  <c r="AS40" i="16" l="1"/>
  <c r="AT21" i="16"/>
  <c r="AT26" i="16" s="1"/>
  <c r="AR31" i="16"/>
  <c r="AP32" i="16" l="1"/>
  <c r="AT34" i="16"/>
  <c r="AT35" i="16"/>
  <c r="AT27" i="16"/>
  <c r="G38" i="18"/>
  <c r="H38" i="18" s="1"/>
  <c r="AT30" i="16" l="1"/>
  <c r="AT37" i="16"/>
  <c r="AU40" i="16" l="1"/>
  <c r="AV21" i="16"/>
  <c r="AV26" i="16" s="1"/>
  <c r="AT31" i="16"/>
  <c r="AR32" i="16" l="1"/>
  <c r="AV34" i="16"/>
  <c r="AV27" i="16"/>
  <c r="AV35" i="16"/>
  <c r="G39" i="18"/>
  <c r="H39" i="18" s="1"/>
  <c r="AV30" i="16" l="1"/>
  <c r="AV37" i="16"/>
  <c r="AW40" i="16" l="1"/>
  <c r="AX21" i="16"/>
  <c r="AX26" i="16" s="1"/>
  <c r="AV31" i="16"/>
  <c r="AT32" i="16" l="1"/>
  <c r="G40" i="18"/>
  <c r="H40" i="18" s="1"/>
  <c r="AX34" i="16"/>
  <c r="AX35" i="16"/>
  <c r="AX27" i="16"/>
  <c r="AX30" i="16" l="1"/>
  <c r="AX37" i="16"/>
  <c r="AY40" i="16" l="1"/>
  <c r="AZ21" i="16"/>
  <c r="AZ26" i="16" s="1"/>
  <c r="AX31" i="16"/>
  <c r="AV32" i="16" l="1"/>
  <c r="AZ34" i="16"/>
  <c r="AZ35" i="16"/>
  <c r="AZ27" i="16"/>
  <c r="G41" i="18"/>
  <c r="H41" i="18" s="1"/>
  <c r="AZ30" i="16" l="1"/>
  <c r="AZ37" i="16"/>
  <c r="BA40" i="16" l="1"/>
  <c r="BB21" i="16"/>
  <c r="BB26" i="16" s="1"/>
  <c r="AZ31" i="16"/>
  <c r="AX32" i="16" l="1"/>
  <c r="BB35" i="16"/>
  <c r="G42" i="18"/>
  <c r="H42" i="18" s="1"/>
  <c r="BB34" i="16"/>
  <c r="BB27" i="16"/>
  <c r="BB30" i="16" l="1"/>
  <c r="BB37" i="16"/>
  <c r="BC40" i="16" l="1"/>
  <c r="BD21" i="16"/>
  <c r="BD26" i="16" s="1"/>
  <c r="BB31" i="16"/>
  <c r="AZ32" i="16" l="1"/>
  <c r="G43" i="18"/>
  <c r="H43" i="18" s="1"/>
  <c r="BD35" i="16"/>
  <c r="BD34" i="16"/>
  <c r="BD27" i="16"/>
  <c r="BD30" i="16" l="1"/>
  <c r="BD37" i="16"/>
  <c r="BF21" i="16" l="1"/>
  <c r="BF26" i="16" s="1"/>
  <c r="BD31" i="16"/>
  <c r="BE40" i="16"/>
  <c r="BB32" i="16" l="1"/>
  <c r="BF34" i="16"/>
  <c r="G44" i="18"/>
  <c r="H44" i="18" s="1"/>
  <c r="BF27" i="16"/>
  <c r="BF35" i="16"/>
  <c r="BF30" i="16" l="1"/>
  <c r="BF37" i="16"/>
  <c r="BG40" i="16" l="1"/>
  <c r="BH21" i="16"/>
  <c r="BH26" i="16" s="1"/>
  <c r="BF31" i="16"/>
  <c r="BD32" i="16" l="1"/>
  <c r="BH34" i="16"/>
  <c r="G45" i="18"/>
  <c r="H45" i="18" s="1"/>
  <c r="BH35" i="16"/>
  <c r="BH27" i="16"/>
  <c r="BH30" i="16" l="1"/>
  <c r="BH37" i="16"/>
  <c r="BI40" i="16" l="1"/>
  <c r="BJ21" i="16"/>
  <c r="BJ26" i="16" s="1"/>
  <c r="BH31" i="16"/>
  <c r="BT30" i="16"/>
  <c r="BU40" i="16" s="1"/>
  <c r="BT37" i="16"/>
  <c r="BF32" i="16" l="1"/>
  <c r="G46" i="18"/>
  <c r="H46" i="18" s="1"/>
  <c r="BJ34" i="16"/>
  <c r="BJ35" i="16"/>
  <c r="BJ27" i="16"/>
  <c r="BJ30" i="16" l="1"/>
  <c r="BJ37" i="16"/>
  <c r="BK40" i="16" l="1"/>
  <c r="BJ31" i="16"/>
  <c r="BL21" i="16"/>
  <c r="BL26" i="16" s="1"/>
  <c r="BH32" i="16" l="1"/>
  <c r="BL27" i="16"/>
  <c r="G47" i="18"/>
  <c r="H47" i="18" s="1"/>
  <c r="BL34" i="16"/>
  <c r="BL35" i="16"/>
  <c r="BL30" i="16" l="1"/>
  <c r="BL37" i="16"/>
  <c r="BM40" i="16" l="1"/>
  <c r="BL31" i="16"/>
  <c r="BN21" i="16"/>
  <c r="BN26" i="16" s="1"/>
  <c r="BJ32" i="16" l="1"/>
  <c r="G48" i="18"/>
  <c r="H48" i="18" s="1"/>
  <c r="BN35" i="16"/>
  <c r="BN27" i="16"/>
  <c r="BN34" i="16"/>
  <c r="BN37" i="16" l="1"/>
  <c r="BN30" i="16"/>
  <c r="BO40" i="16" l="1"/>
  <c r="BN31" i="16"/>
  <c r="BP21" i="16"/>
  <c r="BP26" i="16" s="1"/>
  <c r="BL32" i="16" l="1"/>
  <c r="BP35" i="16"/>
  <c r="G49" i="18"/>
  <c r="H49" i="18" s="1"/>
  <c r="BP27" i="16"/>
  <c r="BP34" i="16"/>
  <c r="BP37" i="16" l="1"/>
  <c r="BP30" i="16"/>
  <c r="BR21" i="16" l="1"/>
  <c r="BR26" i="16" s="1"/>
  <c r="BQ40" i="16"/>
  <c r="BP31" i="16"/>
  <c r="BN32" i="16" l="1"/>
  <c r="BR35" i="16"/>
  <c r="G50" i="18"/>
  <c r="H50" i="18" s="1"/>
  <c r="BR34" i="16"/>
  <c r="BR27" i="16"/>
  <c r="BR30" i="16" l="1"/>
  <c r="BR37" i="16"/>
  <c r="BT21" i="16" l="1"/>
  <c r="BT26" i="16" s="1"/>
  <c r="BS40" i="16"/>
  <c r="BR31" i="16"/>
  <c r="BT31" i="16" l="1"/>
  <c r="BR32" i="16" s="1"/>
  <c r="BP32" i="16"/>
  <c r="BT35" i="16"/>
  <c r="G51" i="18"/>
  <c r="H51" i="18" s="1"/>
  <c r="BT34" i="16"/>
  <c r="A45" i="16" l="1"/>
  <c r="H12" i="18" s="1"/>
  <c r="BT3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h18769</author>
    <author>Scott Thurman</author>
  </authors>
  <commentList>
    <comment ref="C8" authorId="0" shapeId="0" xr:uid="{00000000-0006-0000-0100-000001000000}">
      <text>
        <r>
          <rPr>
            <b/>
            <sz val="8"/>
            <color indexed="81"/>
            <rFont val="Tahoma"/>
            <family val="2"/>
          </rPr>
          <t>For Assisted Living, you will typically enter the number of units here, instead of beds.</t>
        </r>
      </text>
    </comment>
    <comment ref="D8" authorId="0" shapeId="0" xr:uid="{00000000-0006-0000-0100-000002000000}">
      <text>
        <r>
          <rPr>
            <b/>
            <sz val="8"/>
            <color indexed="81"/>
            <rFont val="Tahoma"/>
            <family val="2"/>
          </rPr>
          <t>You are asked to enter the underwritten occupancy bedcause it is needed for the computation of the Effective Gross Income per Occupied Unit. The percentage will not be applied to the incomes, as vacacy is already implicit in Effective Gross Income</t>
        </r>
      </text>
    </comment>
    <comment ref="H8" authorId="0" shapeId="0" xr:uid="{00000000-0006-0000-0100-000003000000}">
      <text>
        <r>
          <rPr>
            <b/>
            <sz val="8"/>
            <color indexed="81"/>
            <rFont val="Tahoma"/>
            <family val="2"/>
          </rPr>
          <t>The absorption numbers must be estimated in a way that accounts for move-outs in the net gain per month.</t>
        </r>
      </text>
    </comment>
    <comment ref="B14" authorId="0" shapeId="0" xr:uid="{00000000-0006-0000-0100-000004000000}">
      <text>
        <r>
          <rPr>
            <b/>
            <sz val="8"/>
            <color indexed="81"/>
            <rFont val="Tahoma"/>
            <family val="2"/>
          </rPr>
          <t>This total should exactly equal the Effective Gross Income concluded in the lender's underwriting. Do not enter potential gross income. (Potential Gross Income minus Vacancy = EGI)</t>
        </r>
      </text>
    </comment>
    <comment ref="H17" authorId="0" shapeId="0" xr:uid="{00000000-0006-0000-0100-000005000000}">
      <text>
        <r>
          <rPr>
            <b/>
            <sz val="8"/>
            <color indexed="81"/>
            <rFont val="Tahoma"/>
            <family val="2"/>
          </rPr>
          <t>Enter the base amount that an expense cannot fall below as a percentage of the total expense. If there is no floor, enter 0%. If  the expense amount is constant regardless of occupancy (as with taxes), enter 100%. The percentages shown in this template represent the Lean expectations for the example expense categories entered. Giving justification when departing from these expectations may serve to expitite the review processs.</t>
        </r>
      </text>
    </comment>
    <comment ref="A18" authorId="0" shapeId="0" xr:uid="{00000000-0006-0000-0100-000006000000}">
      <text>
        <r>
          <rPr>
            <b/>
            <sz val="8"/>
            <color indexed="81"/>
            <rFont val="Tahoma"/>
            <family val="2"/>
          </rPr>
          <t>The categories below in blue are examples. The names should be changed to correspond to the categories presented in the Lender Narrative. Categories in black are either always present or have special rules about how and when they are applied. These should not be changed.</t>
        </r>
      </text>
    </comment>
    <comment ref="A28" authorId="0" shapeId="0" xr:uid="{00000000-0006-0000-0100-000007000000}">
      <text>
        <r>
          <rPr>
            <b/>
            <sz val="8"/>
            <color indexed="81"/>
            <rFont val="Tahoma"/>
            <family val="2"/>
          </rPr>
          <t>If you have an expense that is charged only on  occupied units, such as a provider tax, the lender may correct the formulas that calcuate the monthly charges in  the tab called "Details &amp; Draw Requests" to give the correct answer.</t>
        </r>
      </text>
    </comment>
    <comment ref="A29" authorId="0" shapeId="0" xr:uid="{00000000-0006-0000-0100-000008000000}">
      <text>
        <r>
          <rPr>
            <b/>
            <sz val="8"/>
            <color indexed="81"/>
            <rFont val="Tahoma"/>
            <family val="2"/>
          </rPr>
          <t>This expense will not be charged in Interval 1. The expense for this period is covered in the mortgage.</t>
        </r>
      </text>
    </comment>
    <comment ref="A30" authorId="0" shapeId="0" xr:uid="{00000000-0006-0000-0100-000009000000}">
      <text>
        <r>
          <rPr>
            <b/>
            <sz val="8"/>
            <color indexed="81"/>
            <rFont val="Tahoma"/>
            <family val="2"/>
          </rPr>
          <t>This expense will automatically be applied at 200% of normal until break even occupancy is reached.</t>
        </r>
      </text>
    </comment>
    <comment ref="A31" authorId="0" shapeId="0" xr:uid="{00000000-0006-0000-0100-00000A000000}">
      <text>
        <r>
          <rPr>
            <b/>
            <sz val="8"/>
            <color indexed="81"/>
            <rFont val="Tahoma"/>
            <family val="2"/>
          </rPr>
          <t>This expense will automatically be distributed as a lump sum payment  in month 3, then be impounded at the normal monthly rate.</t>
        </r>
      </text>
    </comment>
    <comment ref="H33" authorId="0" shapeId="0" xr:uid="{00000000-0006-0000-0100-00000B000000}">
      <text>
        <r>
          <rPr>
            <b/>
            <sz val="8"/>
            <color indexed="81"/>
            <rFont val="Tahoma"/>
            <family val="2"/>
          </rPr>
          <t>Enter the expense floor during the lease-up period. The amount will be spelled out in the management agreement. During the lease-up period, this expense is not likely to be calculated as a percentage of EGI, as it will be later. Management will need compensation during the lease-up period, eventhough the project is still minimally occupied.</t>
        </r>
      </text>
    </comment>
    <comment ref="A34" authorId="0" shapeId="0" xr:uid="{00000000-0006-0000-0100-00000C000000}">
      <text>
        <r>
          <rPr>
            <b/>
            <sz val="8"/>
            <color indexed="81"/>
            <rFont val="Tahoma"/>
            <family val="2"/>
          </rPr>
          <t>Enter the amount determined by the lender that will actually be charged, not the "market" amount estimated by the appraiser.</t>
        </r>
      </text>
    </comment>
    <comment ref="B35" authorId="0" shapeId="0" xr:uid="{00000000-0006-0000-0100-00000D000000}">
      <text>
        <r>
          <rPr>
            <b/>
            <sz val="8"/>
            <color indexed="81"/>
            <rFont val="Tahoma"/>
            <family val="2"/>
          </rPr>
          <t>This total should exactly match the expense total concluded by the lender. This means using HUD reserve amounts instead of market amounts, when different.</t>
        </r>
      </text>
    </comment>
    <comment ref="B40" authorId="1" shapeId="0" xr:uid="{00000000-0006-0000-0100-00000E000000}">
      <text>
        <r>
          <rPr>
            <sz val="8"/>
            <color indexed="81"/>
            <rFont val="Tahoma"/>
            <family val="2"/>
          </rPr>
          <t>An annual MIP payment is made at start of amortization.</t>
        </r>
      </text>
    </comment>
    <comment ref="G42" authorId="0" shapeId="0" xr:uid="{00000000-0006-0000-0100-00000F000000}">
      <text>
        <r>
          <rPr>
            <b/>
            <sz val="8"/>
            <color indexed="81"/>
            <rFont val="Tahoma"/>
            <family val="2"/>
          </rPr>
          <t>NC/SR Healthcare Facilities without LIHTC = 0.77%
NC/SR Assisted Living Facilities with LIHTC = 0.45%
232/223f Healthcare Facilities without LIHTC = 0.65%
232/223f Healthcare Facilities with LIHTC = 0.45%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h18769</author>
    <author>Tom Peters</author>
  </authors>
  <commentList>
    <comment ref="E1" authorId="0" shapeId="0" xr:uid="{00000000-0006-0000-0200-000001000000}">
      <text>
        <r>
          <rPr>
            <b/>
            <sz val="8"/>
            <color indexed="81"/>
            <rFont val="Tahoma"/>
            <family val="2"/>
          </rPr>
          <t xml:space="preserve">Interval 1 spans the period of time between certificate of occupancy and the end of the construction period/cost certification period. (Note that the construction period is defined as construction time plus two months for cost certification purposes). When calculating expenses for this Interval, there should be no debt service included as an expense. The mortgage interest for this interval is included in the mortgage in Section G Line 53 "Construction Interest". Ground rent is also not to be included in Interval 1. Replacement reserves are also not included in Interval 1 . </t>
        </r>
      </text>
    </comment>
    <comment ref="I1" authorId="0" shapeId="0" xr:uid="{00000000-0006-0000-0200-000002000000}">
      <text>
        <r>
          <rPr>
            <b/>
            <sz val="8"/>
            <color indexed="81"/>
            <rFont val="Tahoma"/>
            <family val="2"/>
          </rPr>
          <t>Interval 2 begins at the end of the construction period/cost certification process (construction
time plus two months) and ends at the beginning of amortization. 
Debt service should include payment for interest and MIP, but not amortization, as the beginning of amortization signals the beginning of Interval 3. Ground rent must be included if the property is a leasehold. Replacement reserves are not included in Interval 2.</t>
        </r>
      </text>
    </comment>
    <comment ref="K1" authorId="0" shapeId="0" xr:uid="{00000000-0006-0000-0200-000003000000}">
      <text>
        <r>
          <rPr>
            <b/>
            <sz val="8"/>
            <color indexed="81"/>
            <rFont val="Tahoma"/>
            <family val="2"/>
          </rPr>
          <t xml:space="preserve">Interval 3 begins at the beginning of amortization. Amortized debt service is mandatory in this Interval, and should include payment to principle and interest and MIP. Ground rent, if
applicable, is also mandatory in interval 3. Replacement reserves also are mandatory in Interval 3.  </t>
        </r>
      </text>
    </comment>
    <comment ref="A21" authorId="0" shapeId="0" xr:uid="{00000000-0006-0000-0200-000005000000}">
      <text>
        <r>
          <rPr>
            <b/>
            <sz val="8"/>
            <color indexed="81"/>
            <rFont val="Tahoma"/>
            <family val="2"/>
          </rPr>
          <t>This expense will automatically be applied at 200% of normal until break even occupancy is reached.</t>
        </r>
      </text>
    </comment>
    <comment ref="A22" authorId="0" shapeId="0" xr:uid="{00000000-0006-0000-0200-000006000000}">
      <text>
        <r>
          <rPr>
            <b/>
            <sz val="8"/>
            <color indexed="81"/>
            <rFont val="Tahoma"/>
            <family val="2"/>
          </rPr>
          <t>This expense will automatically be distributed as a lump sum payment  in month 3, then be impounded at the normal monthly rate.</t>
        </r>
      </text>
    </comment>
    <comment ref="H29" authorId="1" shapeId="0" xr:uid="{00000000-0006-0000-0200-000007000000}">
      <text>
        <r>
          <rPr>
            <b/>
            <sz val="8"/>
            <color indexed="81"/>
            <rFont val="Tahoma"/>
            <family val="2"/>
          </rPr>
          <t>Includes a full first year's payment of MIP upon closing.</t>
        </r>
      </text>
    </comment>
  </commentList>
</comments>
</file>

<file path=xl/sharedStrings.xml><?xml version="1.0" encoding="utf-8"?>
<sst xmlns="http://schemas.openxmlformats.org/spreadsheetml/2006/main" count="342" uniqueCount="255">
  <si>
    <t>TOTAL</t>
  </si>
  <si>
    <t>Effective Gross Income</t>
  </si>
  <si>
    <t>Net Operating Income</t>
  </si>
  <si>
    <t>Expense Ratio</t>
  </si>
  <si>
    <t>Occupancy</t>
  </si>
  <si>
    <t>Category</t>
  </si>
  <si>
    <r>
      <t xml:space="preserve">Key Data </t>
    </r>
    <r>
      <rPr>
        <sz val="8"/>
        <rFont val="Arial"/>
        <family val="2"/>
      </rPr>
      <t>(per resident day)</t>
    </r>
  </si>
  <si>
    <t>Private</t>
  </si>
  <si>
    <t>Medicare</t>
  </si>
  <si>
    <t>Medicaid</t>
  </si>
  <si>
    <t>Other</t>
  </si>
  <si>
    <t>UW</t>
  </si>
  <si>
    <t>Expense Comparison</t>
  </si>
  <si>
    <t>Occupied Units</t>
  </si>
  <si>
    <t>Resident Days</t>
  </si>
  <si>
    <t>Total Beds</t>
  </si>
  <si>
    <t>prd</t>
  </si>
  <si>
    <t>Total</t>
  </si>
  <si>
    <t>PRD</t>
  </si>
  <si>
    <t>POU</t>
  </si>
  <si>
    <t>% of EGI</t>
  </si>
  <si>
    <t>Period One</t>
  </si>
  <si>
    <t>of EGI</t>
  </si>
  <si>
    <t>of total exp</t>
  </si>
  <si>
    <t>pou</t>
  </si>
  <si>
    <t>Cost per Month</t>
  </si>
  <si>
    <t>Period Cost</t>
  </si>
  <si>
    <t>Period Two</t>
  </si>
  <si>
    <t>Period Three</t>
  </si>
  <si>
    <t>min of 33% fixed</t>
  </si>
  <si>
    <t>poupy</t>
  </si>
  <si>
    <t>EGI</t>
  </si>
  <si>
    <t>NA</t>
  </si>
  <si>
    <t>Interest Only</t>
  </si>
  <si>
    <t>P+I</t>
  </si>
  <si>
    <t>MIP</t>
  </si>
  <si>
    <t>Total Expenses</t>
  </si>
  <si>
    <t>NOI</t>
  </si>
  <si>
    <t>% of UW Expense</t>
  </si>
  <si>
    <t>Net Monthly Absorption</t>
  </si>
  <si>
    <t>Replacement Reserves</t>
  </si>
  <si>
    <t>Real Estate (Property) Taxes</t>
  </si>
  <si>
    <t>Management Fees</t>
  </si>
  <si>
    <t>Number of Preleases</t>
  </si>
  <si>
    <t>Unit Type</t>
  </si>
  <si>
    <t>Expense Assumptions</t>
  </si>
  <si>
    <t>Day</t>
  </si>
  <si>
    <t>Per Res</t>
  </si>
  <si>
    <t>per year</t>
  </si>
  <si>
    <t>Total UW</t>
  </si>
  <si>
    <t>UW Eff. Gross Inc. per year</t>
  </si>
  <si>
    <t>Totals</t>
  </si>
  <si>
    <t># Occupied Units</t>
  </si>
  <si>
    <t>EGI per Occp'd Unit</t>
  </si>
  <si>
    <t>Total Occupied Units</t>
  </si>
  <si>
    <t>Total Resident Days</t>
  </si>
  <si>
    <t>Project Name:</t>
  </si>
  <si>
    <t>Exp. per year</t>
  </si>
  <si>
    <t>Marketing and Promotion</t>
  </si>
  <si>
    <t>Insurance (property &amp; liability)</t>
  </si>
  <si>
    <t>Expense Floor</t>
  </si>
  <si>
    <t>Income &amp; Occupancy Assumptions</t>
  </si>
  <si>
    <t>Principal Plus Interest</t>
  </si>
  <si>
    <t>Debt Service Assumptions</t>
  </si>
  <si>
    <t>per month</t>
  </si>
  <si>
    <t>Exp. per Month</t>
  </si>
  <si>
    <t>Percentage</t>
  </si>
  <si>
    <t>Yearly Floor</t>
  </si>
  <si>
    <t>Monthly Floor</t>
  </si>
  <si>
    <t>Prepared:</t>
  </si>
  <si>
    <t>Income/Loss per Period</t>
  </si>
  <si>
    <t>Period</t>
  </si>
  <si>
    <t>Units</t>
  </si>
  <si>
    <t>Occupancy Assumptions</t>
  </si>
  <si>
    <t>Occupied</t>
  </si>
  <si>
    <t>Income</t>
  </si>
  <si>
    <t>per Period</t>
  </si>
  <si>
    <t>Exp. &amp; Mort.</t>
  </si>
  <si>
    <t>Percent</t>
  </si>
  <si>
    <t>Total # Beds</t>
  </si>
  <si>
    <t>Income/Loss</t>
  </si>
  <si>
    <t xml:space="preserve">Rounded Operating Deficit Total:  </t>
  </si>
  <si>
    <t>Avg. Monthly Absorption</t>
  </si>
  <si>
    <t>UW Occupancy</t>
  </si>
  <si>
    <t>IOD Base Requirement</t>
  </si>
  <si>
    <t>Date Prepared:</t>
  </si>
  <si>
    <t>Other Income</t>
  </si>
  <si>
    <t>Ground Rent</t>
  </si>
  <si>
    <t>Debt Service Calculator</t>
  </si>
  <si>
    <t>Mortgage Amount</t>
  </si>
  <si>
    <t>Annual Interest Rate</t>
  </si>
  <si>
    <t>Term in Months</t>
  </si>
  <si>
    <t>MIP Percentage</t>
  </si>
  <si>
    <t>Month 1 Actual</t>
  </si>
  <si>
    <t>Month 2 Forecast</t>
  </si>
  <si>
    <t>Month 2 Actual</t>
  </si>
  <si>
    <t>Month 1 Forecast</t>
  </si>
  <si>
    <t>Month 3 Forecast</t>
  </si>
  <si>
    <t>Month 3 Actual</t>
  </si>
  <si>
    <t>Month 4 Forecast</t>
  </si>
  <si>
    <t>Month 4 Actual</t>
  </si>
  <si>
    <t>Month 5 Forecast</t>
  </si>
  <si>
    <t>Month 5 Actual</t>
  </si>
  <si>
    <t>Month 6 Forecasted</t>
  </si>
  <si>
    <t>Month 6 Actual</t>
  </si>
  <si>
    <t>Escrow Balance</t>
  </si>
  <si>
    <t>Month 7 Forecasted</t>
  </si>
  <si>
    <t>Month 7 Actual</t>
  </si>
  <si>
    <t>Month 8 Forecast</t>
  </si>
  <si>
    <t>Month 8 Actual</t>
  </si>
  <si>
    <t>Month 9 Forecast</t>
  </si>
  <si>
    <t>Month 9 Actual</t>
  </si>
  <si>
    <t>Month 10 Forecast</t>
  </si>
  <si>
    <t>Month 10 Actual</t>
  </si>
  <si>
    <t>Month 11 Forecast</t>
  </si>
  <si>
    <t>Month 11 Actual</t>
  </si>
  <si>
    <t>Month 12 Actual</t>
  </si>
  <si>
    <t>Month 13 Actual</t>
  </si>
  <si>
    <t>Month 14 Actual</t>
  </si>
  <si>
    <t>Month 15 Actual</t>
  </si>
  <si>
    <t>Month 16 Actual</t>
  </si>
  <si>
    <t>Month 17 Actual</t>
  </si>
  <si>
    <t>Month 18 Actual</t>
  </si>
  <si>
    <t>Month 19 Actual</t>
  </si>
  <si>
    <t>Month 20 Actual</t>
  </si>
  <si>
    <t>Month 21 Actual</t>
  </si>
  <si>
    <t>Month 22 Actual</t>
  </si>
  <si>
    <t>Month 23 Actual</t>
  </si>
  <si>
    <t>Month 24 Actual</t>
  </si>
  <si>
    <t>Month 25 Actual</t>
  </si>
  <si>
    <t>Month 26 Actual</t>
  </si>
  <si>
    <t>Month 27 Actual</t>
  </si>
  <si>
    <t>Month 28 Actual</t>
  </si>
  <si>
    <t>Month 29 Actual</t>
  </si>
  <si>
    <t>Month 30 Actual</t>
  </si>
  <si>
    <t>Month 31 Actual</t>
  </si>
  <si>
    <t>Month 32 Actual</t>
  </si>
  <si>
    <t>Month 33 Actual</t>
  </si>
  <si>
    <t>Month 34 Actual</t>
  </si>
  <si>
    <t>Month 35 Actual</t>
  </si>
  <si>
    <t>Month 12 Forecast</t>
  </si>
  <si>
    <t>Month 13 Forecast</t>
  </si>
  <si>
    <t>Month 14 Forecast</t>
  </si>
  <si>
    <t>Month 15 Forecast</t>
  </si>
  <si>
    <t>Month 16 Forecast</t>
  </si>
  <si>
    <t>Month 17 Forecast</t>
  </si>
  <si>
    <t>Month 18 Forecast</t>
  </si>
  <si>
    <t>Month 19 Forecast</t>
  </si>
  <si>
    <t>Month 20 Forecast</t>
  </si>
  <si>
    <t>Month 21 Forecast</t>
  </si>
  <si>
    <t>Month 22 Forecast</t>
  </si>
  <si>
    <t>Month 23 Forecast</t>
  </si>
  <si>
    <t>Month 24 Forecast</t>
  </si>
  <si>
    <t>Month 25 Forecast</t>
  </si>
  <si>
    <t>Month 26 Forecast</t>
  </si>
  <si>
    <t>Month 27 Forecast</t>
  </si>
  <si>
    <t>Month 28 Forecast</t>
  </si>
  <si>
    <t>Month 29 Forecast</t>
  </si>
  <si>
    <t>Month 30 Forecast</t>
  </si>
  <si>
    <t>Month 31 Forecast</t>
  </si>
  <si>
    <t>Month 32 Forecast</t>
  </si>
  <si>
    <t>Month 33 Forecast</t>
  </si>
  <si>
    <t>Month 34 Forecast</t>
  </si>
  <si>
    <t>Month 35 Forecast</t>
  </si>
  <si>
    <t>Month 36 Forecast</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</si>
  <si>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</si>
  <si>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</si>
  <si>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</si>
  <si>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</si>
  <si>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</si>
  <si>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</si>
  <si>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</si>
  <si>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</si>
  <si>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</si>
  <si>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</si>
  <si>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</si>
  <si>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</si>
  <si>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</si>
  <si>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</si>
  <si>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</si>
  <si>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</si>
  <si>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</si>
  <si>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</si>
  <si>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</si>
  <si>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</si>
  <si>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</si>
  <si>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</si>
  <si>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</si>
  <si>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</si>
  <si>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</si>
  <si>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</si>
  <si>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</si>
  <si>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</si>
  <si>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</si>
  <si>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</si>
  <si>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</si>
  <si>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</si>
  <si>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</si>
  <si>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</si>
  <si>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</si>
  <si>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</si>
  <si>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 xml:space="preserve">Draw Amount Requested </t>
  </si>
  <si>
    <t>Amount Approved (entered by HUD)</t>
  </si>
  <si>
    <t>Dollar Difference from Scheduled Draws</t>
  </si>
  <si>
    <r>
      <rPr>
        <b/>
        <sz val="10"/>
        <rFont val="Helvetica"/>
        <family val="2"/>
      </rPr>
      <t>U.S. Department of Housing and Urban Development</t>
    </r>
    <r>
      <rPr>
        <sz val="10"/>
        <rFont val="Helvetica"/>
        <family val="2"/>
      </rPr>
      <t xml:space="preserve">
Office of Residential Care Facilities</t>
    </r>
  </si>
  <si>
    <t>Lender Name:</t>
  </si>
  <si>
    <t>Debt Service Coverage Ratio</t>
  </si>
  <si>
    <t>Instructions: Use this tab to make draw request from IOD escrow. Only modify shaded blue cells. This worksheet is required to be updated on a cash basis only.</t>
  </si>
  <si>
    <t xml:space="preserve">For Tracking Only  --  For Tracking Only  --  For Tracking Only  --  For Tracking Only  --  For Tracking Only  --  For Tracking Only  --  For Tracking Only  --  For Tracking Only  --  For Tracking Only  --  For Tracking Only  --  For Tracking Only  --  For Tracking Only  --  For Tracking Only  --  For Tracking Only  </t>
  </si>
  <si>
    <t>Month 37 Actual</t>
  </si>
  <si>
    <t>Month 38 Actual</t>
  </si>
  <si>
    <t>Month 39 Actual</t>
  </si>
  <si>
    <t>Month 40 Actual</t>
  </si>
  <si>
    <t>Month 41 Actual</t>
  </si>
  <si>
    <t>Month 42 Actual</t>
  </si>
  <si>
    <t>Month 43 Actual</t>
  </si>
  <si>
    <t>Month 44 Actual</t>
  </si>
  <si>
    <t>Month 45 Actual</t>
  </si>
  <si>
    <t>Month 46 Actual</t>
  </si>
  <si>
    <t>Month 47 Actual</t>
  </si>
  <si>
    <t>Month 48 Actual</t>
  </si>
  <si>
    <t>Month 49 Actual</t>
  </si>
  <si>
    <t>Month 50 Actual</t>
  </si>
  <si>
    <t>Month 51 Actual</t>
  </si>
  <si>
    <t>Month 52 Actual</t>
  </si>
  <si>
    <t>Month 53 Actual</t>
  </si>
  <si>
    <t>Month 54 Actual</t>
  </si>
  <si>
    <t>Month 55 Actual</t>
  </si>
  <si>
    <t>Month 56 Actual</t>
  </si>
  <si>
    <t>Month 57 Actual</t>
  </si>
  <si>
    <t>Month 58 Actual</t>
  </si>
  <si>
    <t>Month 59 Actual</t>
  </si>
  <si>
    <t>Month 60 Actual</t>
  </si>
  <si>
    <t>Month 36 Actual</t>
  </si>
  <si>
    <t xml:space="preserve">DSR Draw Amount Requested </t>
  </si>
  <si>
    <t>Debt Service Escrow Balance</t>
  </si>
  <si>
    <t>Actual Debt Service Reserve</t>
  </si>
  <si>
    <t>Cumulative Loss (actual is blue)</t>
  </si>
  <si>
    <t>Actual Escrow IOD Amount</t>
  </si>
  <si>
    <t>Assisted Living</t>
  </si>
  <si>
    <t>Memory Care</t>
  </si>
  <si>
    <t>Skilled Nursing or Sub-Acute</t>
  </si>
  <si>
    <t>Independent Living</t>
  </si>
  <si>
    <t>e.g. General &amp; Administrative</t>
  </si>
  <si>
    <t>e.g. Payroll Taxes and Benefits</t>
  </si>
  <si>
    <t>e.g. Resident Care</t>
  </si>
  <si>
    <t>e.g. Food Services</t>
  </si>
  <si>
    <t>e.g. Activities</t>
  </si>
  <si>
    <t>e.g. Housekeeping  &amp; Laundry</t>
  </si>
  <si>
    <t>e.g. Maintenance</t>
  </si>
  <si>
    <t>e.g. Utilities</t>
  </si>
  <si>
    <t>e.g. Bad Debt</t>
  </si>
  <si>
    <r>
      <rPr>
        <b/>
        <sz val="10"/>
        <rFont val="Helvetica"/>
        <family val="2"/>
      </rPr>
      <t xml:space="preserve">Initial Operating Deficit / Lease-up Tracking Worksheet
</t>
    </r>
    <r>
      <rPr>
        <sz val="10"/>
        <rFont val="Helvetica"/>
        <family val="2"/>
      </rPr>
      <t>Section 232</t>
    </r>
  </si>
  <si>
    <r>
      <rPr>
        <b/>
        <sz val="8"/>
        <rFont val="Times New Roman"/>
        <family val="1"/>
      </rPr>
      <t>Public reporting</t>
    </r>
    <r>
      <rPr>
        <sz val="8"/>
        <rFont val="Times New Roman"/>
        <family val="1"/>
      </rPr>
      <t xml:space="preserve"> burden for this collection of information is estimated to average 0.5 hours per response, including the time for reviewing instructions, searching existing data sources, gathering and maintaining the data needed, and completing and reviewing the collection of information. The information is being collected to obtain the supportive documentation that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Response to this request for information is required in order to receive the benefits to be derived from the National Housing Act Section 232 Healthcare Facility Insurance Program.  This agency may not collect this information, and you are not required to complete this form unless it displays a currently valid OMB control number.  While no assurance of confidentiality is pledged to respondents, HUD generally discloses this data only in response to a Freedom of Information Act request. </t>
    </r>
    <r>
      <rPr>
        <strike/>
        <sz val="8"/>
        <rFont val="Times New Roman"/>
        <family val="1"/>
      </rPr>
      <t xml:space="preserve"> </t>
    </r>
    <r>
      <rPr>
        <sz val="8"/>
        <rFont val="Times New Roman"/>
        <family val="1"/>
      </rPr>
      <t xml:space="preserve">
</t>
    </r>
    <r>
      <rPr>
        <b/>
        <sz val="8"/>
        <rFont val="Times New Roman"/>
        <family val="1"/>
      </rPr>
      <t xml:space="preserve">Warning: </t>
    </r>
    <r>
      <rPr>
        <sz val="8"/>
        <rFont val="Times New Roman"/>
        <family val="1"/>
      </rPr>
      <t>Anyone  who knowingly submits a false claim or makes a false statement is subject to criminal and/or civil penalties, including confinement for up to 5 years, fines, and civil and administrative penalties. (18 U.S.C. §§ 287, 1001, 1010, 1012; 31 U.S.C. §3729, 3802).</t>
    </r>
  </si>
  <si>
    <t>OMB Approval No. 2502-0605
(exp. 01/31/2026)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</si>
</sst>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 numFmtId="168" formatCode="&quot;$&quot;#,##0"/>
    <numFmt numFmtId="169" formatCode="&quot;$&quot;#,##0.00"/>
  </numFmts>
  <fonts count="37" x14ac:knownFonts="1">
    <font>
      <sz val="10"/>
      <name val="Arial"/>
    </font>
    <font>
      <sz val="10"/>
      <name val="Arial"/>
      <family val="2"/>
    </font>
    <font>
      <sz val="8"/>
      <name val="Arial"/>
      <family val="2"/>
    </font>
    <font>
      <sz val="8"/>
      <name val="Arial"/>
      <family val="2"/>
    </font>
    <font>
      <b/>
      <sz val="10"/>
      <name val="Arial"/>
      <family val="2"/>
    </font>
    <font>
      <b/>
      <sz val="8"/>
      <name val="Arial"/>
      <family val="2"/>
    </font>
    <font>
      <sz val="10"/>
      <name val="Arial"/>
      <family val="2"/>
    </font>
    <font>
      <i/>
      <sz val="8"/>
      <name val="Arial"/>
      <family val="2"/>
    </font>
    <font>
      <sz val="8"/>
      <color indexed="12"/>
      <name val="Arial"/>
      <family val="2"/>
    </font>
    <font>
      <b/>
      <sz val="8"/>
      <color indexed="81"/>
      <name val="Tahoma"/>
      <family val="2"/>
    </font>
    <font>
      <sz val="8"/>
      <color indexed="81"/>
      <name val="Tahoma"/>
      <family val="2"/>
    </font>
    <font>
      <sz val="10"/>
      <name val="Times New Roman"/>
      <family val="1"/>
    </font>
    <font>
      <b/>
      <sz val="10"/>
      <name val="Times New Roman"/>
      <family val="1"/>
    </font>
    <font>
      <sz val="10"/>
      <name val="Helvetica"/>
      <family val="2"/>
    </font>
    <font>
      <b/>
      <sz val="10"/>
      <name val="Helvetica"/>
      <family val="2"/>
    </font>
    <font>
      <sz val="9"/>
      <name val="Helvetica"/>
      <family val="2"/>
    </font>
    <font>
      <sz val="10"/>
      <color rgb="FF0000FF"/>
      <name val="Times New Roman"/>
      <family val="1"/>
    </font>
    <font>
      <b/>
      <sz val="10"/>
      <color theme="0"/>
      <name val="Times New Roman"/>
      <family val="1"/>
    </font>
    <font>
      <b/>
      <sz val="10"/>
      <color rgb="FF0000FF"/>
      <name val="Times New Roman"/>
      <family val="1"/>
    </font>
    <font>
      <b/>
      <sz val="10"/>
      <color rgb="FF000000"/>
      <name val="Times New Roman"/>
      <family val="1"/>
    </font>
    <font>
      <b/>
      <sz val="10"/>
      <name val="Times New Roman"/>
      <family val="1"/>
    </font>
    <font>
      <sz val="10"/>
      <name val="Times New Roman"/>
      <family val="1"/>
    </font>
    <font>
      <b/>
      <sz val="8"/>
      <color rgb="FFC00000"/>
      <name val="Times New Roman"/>
      <family val="1"/>
    </font>
    <font>
      <sz val="10"/>
      <color rgb="FF0000FF"/>
      <name val="Times New Roman"/>
      <family val="1"/>
    </font>
    <font>
      <sz val="10"/>
      <color rgb="FF0033CC"/>
      <name val="Times New Roman"/>
      <family val="1"/>
    </font>
    <font>
      <b/>
      <sz val="10"/>
      <color rgb="FF0000FF"/>
      <name val="Times New Roman"/>
      <family val="1"/>
    </font>
    <font>
      <b/>
      <sz val="10"/>
      <color rgb="FF0033CC"/>
      <name val="Times New Roman"/>
      <family val="1"/>
    </font>
    <font>
      <sz val="12"/>
      <color rgb="FFC00000"/>
      <name val="Times New Roman"/>
      <family val="1"/>
    </font>
    <font>
      <b/>
      <sz val="12"/>
      <color rgb="FFC00000"/>
      <name val="Times New Roman"/>
      <family val="1"/>
    </font>
    <font>
      <sz val="10"/>
      <name val="Arial"/>
      <family val="2"/>
    </font>
    <font>
      <sz val="12"/>
      <name val="Times New Roman"/>
      <family val="1"/>
    </font>
    <font>
      <sz val="12"/>
      <color rgb="FF0033CC"/>
      <name val="Times New Roman"/>
      <family val="1"/>
    </font>
    <font>
      <b/>
      <sz val="12"/>
      <name val="Times New Roman"/>
      <family val="1"/>
    </font>
    <font>
      <b/>
      <sz val="12"/>
      <color rgb="FF0033CC"/>
      <name val="Times New Roman"/>
      <family val="1"/>
    </font>
    <font>
      <b/>
      <sz val="8"/>
      <name val="Times New Roman"/>
      <family val="1"/>
    </font>
    <font>
      <sz val="8"/>
      <name val="Times New Roman"/>
      <family val="1"/>
    </font>
    <font>
      <strike/>
      <sz val="8"/>
      <name val="Times New Roman"/>
      <family val="1"/>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DAEEF3"/>
        <bgColor indexed="64"/>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right/>
      <top/>
      <bottom style="double">
        <color indexed="64"/>
      </bottom>
      <diagonal style="thin">
        <color indexed="64"/>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cellStyleXfs>
  <cellXfs count="339">
    <xf numFmtId="0" fontId="0" fillId="0" borderId="0" xfId="0"/>
    <xf numFmtId="0" fontId="5" fillId="0" borderId="0" xfId="0" applyFont="1"/>
    <xf numFmtId="0" fontId="2" fillId="0" borderId="0" xfId="0" applyFont="1"/>
    <xf numFmtId="0" fontId="3" fillId="0" borderId="1" xfId="0" applyFont="1" applyBorder="1" applyAlignment="1">
      <alignment horizontal="center"/>
    </xf>
    <xf numFmtId="0" fontId="2" fillId="0" borderId="2" xfId="0" applyFont="1" applyBorder="1"/>
    <xf numFmtId="0" fontId="4" fillId="0" borderId="0" xfId="0" applyFont="1"/>
    <xf numFmtId="0" fontId="6" fillId="0" borderId="0" xfId="0" applyFont="1"/>
    <xf numFmtId="0" fontId="4" fillId="0" borderId="3" xfId="0" applyFont="1" applyBorder="1" applyAlignment="1">
      <alignment horizontal="left" vertical="center"/>
    </xf>
    <xf numFmtId="0" fontId="2" fillId="0" borderId="1" xfId="0" applyFont="1" applyBorder="1" applyAlignment="1">
      <alignment horizontal="center"/>
    </xf>
    <xf numFmtId="165" fontId="6" fillId="0" borderId="4" xfId="1" applyNumberFormat="1" applyFont="1" applyBorder="1" applyAlignment="1" applyProtection="1">
      <alignmen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165" fontId="6" fillId="0" borderId="0" xfId="0" applyNumberFormat="1" applyFont="1"/>
    <xf numFmtId="10" fontId="6" fillId="0" borderId="5" xfId="4" applyNumberFormat="1" applyFont="1" applyBorder="1" applyAlignment="1" applyProtection="1">
      <alignment vertical="center"/>
    </xf>
    <xf numFmtId="0" fontId="2" fillId="0" borderId="7" xfId="0" applyFont="1" applyBorder="1" applyAlignment="1">
      <alignment horizontal="right"/>
    </xf>
    <xf numFmtId="10" fontId="2" fillId="0" borderId="9" xfId="4" applyNumberFormat="1" applyFont="1" applyBorder="1"/>
    <xf numFmtId="0" fontId="2" fillId="0" borderId="10" xfId="0" applyFont="1" applyBorder="1" applyAlignment="1">
      <alignment horizontal="right"/>
    </xf>
    <xf numFmtId="10" fontId="2" fillId="0" borderId="1" xfId="0" applyNumberFormat="1" applyFont="1" applyBorder="1"/>
    <xf numFmtId="0" fontId="2" fillId="0" borderId="0" xfId="0" applyFont="1" applyAlignment="1">
      <alignment horizontal="right"/>
    </xf>
    <xf numFmtId="167" fontId="2" fillId="0" borderId="0" xfId="1" applyNumberFormat="1" applyFont="1" applyFill="1" applyBorder="1"/>
    <xf numFmtId="164" fontId="6" fillId="0" borderId="0" xfId="4" applyNumberFormat="1" applyFont="1"/>
    <xf numFmtId="164" fontId="6" fillId="0" borderId="11" xfId="4" applyNumberFormat="1" applyFont="1" applyBorder="1" applyAlignment="1" applyProtection="1">
      <alignment vertical="center"/>
    </xf>
    <xf numFmtId="166" fontId="6" fillId="0" borderId="12" xfId="2" applyNumberFormat="1" applyFont="1" applyBorder="1" applyAlignment="1" applyProtection="1">
      <alignment vertical="center"/>
      <protection locked="0"/>
    </xf>
    <xf numFmtId="166" fontId="6" fillId="0" borderId="9" xfId="2" applyNumberFormat="1" applyFont="1" applyBorder="1" applyAlignment="1" applyProtection="1">
      <alignment vertical="center"/>
      <protection locked="0"/>
    </xf>
    <xf numFmtId="166" fontId="4" fillId="0" borderId="13" xfId="2" applyNumberFormat="1" applyFont="1" applyBorder="1" applyAlignment="1">
      <alignment vertical="center" shrinkToFit="1"/>
    </xf>
    <xf numFmtId="10" fontId="6" fillId="0" borderId="12" xfId="4" applyNumberFormat="1" applyFont="1" applyBorder="1" applyAlignment="1" applyProtection="1">
      <alignment vertical="center"/>
      <protection locked="0"/>
    </xf>
    <xf numFmtId="10" fontId="6" fillId="0" borderId="4" xfId="4" applyNumberFormat="1" applyFont="1" applyBorder="1" applyAlignment="1" applyProtection="1">
      <alignment vertical="center"/>
      <protection locked="0"/>
    </xf>
    <xf numFmtId="10" fontId="4" fillId="0" borderId="13" xfId="4" applyNumberFormat="1" applyFont="1" applyBorder="1" applyAlignment="1">
      <alignment vertical="center" shrinkToFit="1"/>
    </xf>
    <xf numFmtId="166" fontId="6" fillId="0" borderId="5" xfId="2" applyNumberFormat="1" applyFont="1" applyBorder="1" applyAlignment="1" applyProtection="1">
      <alignment vertical="center"/>
    </xf>
    <xf numFmtId="44" fontId="1" fillId="0" borderId="9" xfId="2" applyFont="1" applyBorder="1" applyAlignment="1" applyProtection="1">
      <alignment vertical="center"/>
      <protection locked="0"/>
    </xf>
    <xf numFmtId="43" fontId="1" fillId="0" borderId="5" xfId="1" applyFont="1" applyBorder="1" applyAlignment="1" applyProtection="1">
      <alignment vertical="center"/>
      <protection locked="0"/>
    </xf>
    <xf numFmtId="0" fontId="2" fillId="0" borderId="2" xfId="0" applyFont="1" applyBorder="1" applyAlignment="1">
      <alignment horizontal="center"/>
    </xf>
    <xf numFmtId="165" fontId="6" fillId="0" borderId="14" xfId="1" applyNumberFormat="1" applyFont="1" applyBorder="1" applyAlignment="1" applyProtection="1">
      <alignment vertical="center"/>
      <protection locked="0"/>
    </xf>
    <xf numFmtId="44" fontId="4" fillId="0" borderId="13" xfId="2" applyFont="1" applyBorder="1" applyAlignment="1">
      <alignment vertical="center" shrinkToFit="1"/>
    </xf>
    <xf numFmtId="0" fontId="7" fillId="0" borderId="0" xfId="0" applyFont="1"/>
    <xf numFmtId="0" fontId="2" fillId="0" borderId="7" xfId="0" applyFont="1" applyBorder="1"/>
    <xf numFmtId="0" fontId="2" fillId="0" borderId="15" xfId="0" applyFont="1" applyBorder="1"/>
    <xf numFmtId="0" fontId="2" fillId="0" borderId="15" xfId="0" applyFont="1" applyBorder="1" applyAlignment="1">
      <alignment horizontal="right"/>
    </xf>
    <xf numFmtId="9" fontId="2" fillId="0" borderId="7" xfId="0" applyNumberFormat="1" applyFont="1" applyBorder="1"/>
    <xf numFmtId="10" fontId="2" fillId="0" borderId="7" xfId="0" applyNumberFormat="1" applyFont="1" applyBorder="1"/>
    <xf numFmtId="43" fontId="2" fillId="0" borderId="7" xfId="0" applyNumberFormat="1" applyFont="1" applyBorder="1"/>
    <xf numFmtId="165" fontId="2" fillId="0" borderId="7" xfId="0" applyNumberFormat="1" applyFont="1" applyBorder="1"/>
    <xf numFmtId="0" fontId="6" fillId="0" borderId="15" xfId="0" applyFont="1" applyBorder="1"/>
    <xf numFmtId="166" fontId="2" fillId="0" borderId="15" xfId="2" applyNumberFormat="1" applyFont="1" applyBorder="1" applyAlignment="1"/>
    <xf numFmtId="0" fontId="2" fillId="0" borderId="10" xfId="0" applyFont="1" applyBorder="1"/>
    <xf numFmtId="0" fontId="2" fillId="0" borderId="16" xfId="0" applyFont="1" applyBorder="1"/>
    <xf numFmtId="10" fontId="4" fillId="0" borderId="15" xfId="4" applyNumberFormat="1" applyFont="1" applyBorder="1"/>
    <xf numFmtId="166" fontId="2" fillId="0" borderId="0" xfId="2" applyNumberFormat="1" applyFont="1" applyBorder="1" applyAlignment="1"/>
    <xf numFmtId="166" fontId="2" fillId="0" borderId="0" xfId="0" applyNumberFormat="1" applyFont="1"/>
    <xf numFmtId="166" fontId="2" fillId="0" borderId="15" xfId="0" applyNumberFormat="1" applyFont="1" applyBorder="1"/>
    <xf numFmtId="166" fontId="6" fillId="0" borderId="15" xfId="0" applyNumberFormat="1" applyFont="1" applyBorder="1"/>
    <xf numFmtId="10" fontId="8" fillId="0" borderId="15" xfId="0" applyNumberFormat="1" applyFont="1" applyBorder="1"/>
    <xf numFmtId="165" fontId="2" fillId="0" borderId="15" xfId="0" applyNumberFormat="1" applyFont="1" applyBorder="1"/>
    <xf numFmtId="2" fontId="2" fillId="0" borderId="15" xfId="0" applyNumberFormat="1" applyFont="1" applyBorder="1"/>
    <xf numFmtId="165" fontId="2" fillId="0" borderId="17" xfId="1" applyNumberFormat="1" applyFont="1" applyBorder="1"/>
    <xf numFmtId="165" fontId="2" fillId="0" borderId="0" xfId="0" applyNumberFormat="1" applyFont="1"/>
    <xf numFmtId="165" fontId="2" fillId="0" borderId="10" xfId="0" applyNumberFormat="1" applyFont="1" applyBorder="1"/>
    <xf numFmtId="165" fontId="2" fillId="0" borderId="16" xfId="0" applyNumberFormat="1" applyFont="1" applyBorder="1"/>
    <xf numFmtId="5" fontId="16" fillId="2" borderId="18" xfId="2" applyNumberFormat="1" applyFont="1" applyFill="1" applyBorder="1" applyAlignment="1" applyProtection="1">
      <alignment vertical="center"/>
      <protection locked="0"/>
    </xf>
    <xf numFmtId="5" fontId="16" fillId="2" borderId="18" xfId="1" applyNumberFormat="1" applyFont="1" applyFill="1" applyBorder="1" applyAlignment="1" applyProtection="1">
      <alignment vertical="center"/>
      <protection locked="0"/>
    </xf>
    <xf numFmtId="14" fontId="16" fillId="2" borderId="18" xfId="0" applyNumberFormat="1" applyFont="1" applyFill="1" applyBorder="1" applyAlignment="1" applyProtection="1">
      <alignment horizontal="center"/>
      <protection locked="0"/>
    </xf>
    <xf numFmtId="168" fontId="16" fillId="2" borderId="20" xfId="4" applyNumberFormat="1" applyFont="1" applyFill="1" applyBorder="1" applyAlignment="1" applyProtection="1">
      <alignment horizontal="center"/>
      <protection locked="0"/>
    </xf>
    <xf numFmtId="37" fontId="16" fillId="2" borderId="0" xfId="1" applyNumberFormat="1" applyFont="1" applyFill="1" applyBorder="1" applyAlignment="1" applyProtection="1">
      <alignment horizontal="center" vertical="center" shrinkToFit="1"/>
      <protection locked="0"/>
    </xf>
    <xf numFmtId="10" fontId="16" fillId="2" borderId="20" xfId="1" applyNumberFormat="1" applyFont="1" applyFill="1" applyBorder="1" applyAlignment="1" applyProtection="1">
      <alignment horizontal="center" vertical="center" shrinkToFit="1"/>
      <protection locked="0"/>
    </xf>
    <xf numFmtId="37" fontId="16" fillId="2" borderId="21" xfId="1" applyNumberFormat="1" applyFont="1" applyFill="1" applyBorder="1" applyAlignment="1" applyProtection="1">
      <alignment horizontal="center" vertical="center" shrinkToFit="1"/>
      <protection locked="0"/>
    </xf>
    <xf numFmtId="10" fontId="16" fillId="2" borderId="22" xfId="1" applyNumberFormat="1" applyFont="1" applyFill="1" applyBorder="1" applyAlignment="1" applyProtection="1">
      <alignment horizontal="center" vertical="center" shrinkToFit="1"/>
      <protection locked="0"/>
    </xf>
    <xf numFmtId="39" fontId="16" fillId="2" borderId="20" xfId="1" applyNumberFormat="1" applyFont="1" applyFill="1" applyBorder="1" applyAlignment="1" applyProtection="1">
      <alignment horizontal="center" vertical="center" shrinkToFit="1"/>
      <protection locked="0"/>
    </xf>
    <xf numFmtId="39" fontId="16" fillId="2" borderId="22" xfId="1" applyNumberFormat="1" applyFont="1" applyFill="1" applyBorder="1" applyAlignment="1" applyProtection="1">
      <alignment horizontal="center" vertical="center" shrinkToFit="1"/>
      <protection locked="0"/>
    </xf>
    <xf numFmtId="10" fontId="16" fillId="2" borderId="22" xfId="0" applyNumberFormat="1" applyFont="1" applyFill="1" applyBorder="1" applyAlignment="1" applyProtection="1">
      <alignment horizontal="center"/>
      <protection locked="0"/>
    </xf>
    <xf numFmtId="10" fontId="16" fillId="2" borderId="18" xfId="0" applyNumberFormat="1" applyFont="1" applyFill="1" applyBorder="1" applyAlignment="1" applyProtection="1">
      <alignment horizontal="center"/>
      <protection locked="0"/>
    </xf>
    <xf numFmtId="10" fontId="16" fillId="2" borderId="18" xfId="2" applyNumberFormat="1" applyFont="1" applyFill="1" applyBorder="1" applyAlignment="1" applyProtection="1">
      <alignment horizontal="center"/>
      <protection locked="0"/>
    </xf>
    <xf numFmtId="168" fontId="16" fillId="2" borderId="18" xfId="0" applyNumberFormat="1" applyFont="1" applyFill="1" applyBorder="1" applyProtection="1">
      <protection locked="0"/>
    </xf>
    <xf numFmtId="0" fontId="16" fillId="2" borderId="18" xfId="0" applyFont="1" applyFill="1" applyBorder="1" applyProtection="1">
      <protection locked="0"/>
    </xf>
    <xf numFmtId="10" fontId="16" fillId="2" borderId="18" xfId="0" applyNumberFormat="1" applyFont="1" applyFill="1" applyBorder="1" applyProtection="1">
      <protection locked="0"/>
    </xf>
    <xf numFmtId="0" fontId="13" fillId="0" borderId="0" xfId="0" applyFont="1" applyAlignment="1">
      <alignment wrapText="1"/>
    </xf>
    <xf numFmtId="0" fontId="13" fillId="0" borderId="0" xfId="0" applyFont="1"/>
    <xf numFmtId="0" fontId="13" fillId="0" borderId="0" xfId="0" applyFont="1" applyAlignment="1">
      <alignment horizontal="center" wrapText="1"/>
    </xf>
    <xf numFmtId="0" fontId="15" fillId="0" borderId="0" xfId="0" applyFont="1" applyAlignment="1">
      <alignment horizontal="right" wrapText="1"/>
    </xf>
    <xf numFmtId="0" fontId="11" fillId="0" borderId="0" xfId="0" applyFont="1"/>
    <xf numFmtId="0" fontId="11" fillId="0" borderId="0" xfId="0" applyFont="1" applyAlignment="1">
      <alignment horizontal="right"/>
    </xf>
    <xf numFmtId="0" fontId="12" fillId="0" borderId="0" xfId="0" applyFont="1"/>
    <xf numFmtId="168" fontId="11" fillId="0" borderId="24" xfId="3" applyNumberFormat="1" applyFont="1" applyBorder="1"/>
    <xf numFmtId="168" fontId="11" fillId="0" borderId="18" xfId="3" applyNumberFormat="1" applyFont="1" applyBorder="1" applyAlignment="1">
      <alignment horizontal="center" wrapText="1"/>
    </xf>
    <xf numFmtId="3" fontId="11" fillId="0" borderId="18" xfId="3" applyNumberFormat="1" applyFont="1" applyBorder="1" applyAlignment="1">
      <alignment horizontal="center" wrapText="1"/>
    </xf>
    <xf numFmtId="3" fontId="11" fillId="0" borderId="25" xfId="3" applyNumberFormat="1" applyFont="1" applyBorder="1" applyAlignment="1">
      <alignment horizontal="center" wrapText="1"/>
    </xf>
    <xf numFmtId="0" fontId="11" fillId="0" borderId="18" xfId="0" applyFont="1" applyBorder="1" applyAlignment="1">
      <alignment horizontal="center" wrapText="1"/>
    </xf>
    <xf numFmtId="0" fontId="11" fillId="0" borderId="0" xfId="0" applyFont="1" applyAlignment="1">
      <alignment vertical="center"/>
    </xf>
    <xf numFmtId="4" fontId="11" fillId="3" borderId="0" xfId="4" applyNumberFormat="1" applyFont="1" applyFill="1" applyBorder="1" applyAlignment="1" applyProtection="1">
      <alignment horizontal="center"/>
    </xf>
    <xf numFmtId="169" fontId="11" fillId="3" borderId="20" xfId="4" applyNumberFormat="1" applyFont="1" applyFill="1" applyBorder="1" applyAlignment="1" applyProtection="1">
      <alignment horizontal="center"/>
    </xf>
    <xf numFmtId="4" fontId="11" fillId="3" borderId="26" xfId="4" applyNumberFormat="1" applyFont="1" applyFill="1" applyBorder="1" applyAlignment="1" applyProtection="1">
      <alignment horizontal="center"/>
    </xf>
    <xf numFmtId="169" fontId="11" fillId="3" borderId="22" xfId="4" applyNumberFormat="1" applyFont="1" applyFill="1" applyBorder="1" applyAlignment="1" applyProtection="1">
      <alignment horizontal="center"/>
    </xf>
    <xf numFmtId="168" fontId="11" fillId="3" borderId="27" xfId="3" applyNumberFormat="1" applyFont="1" applyFill="1" applyBorder="1"/>
    <xf numFmtId="37" fontId="11" fillId="3" borderId="28" xfId="1" applyNumberFormat="1" applyFont="1" applyFill="1" applyBorder="1" applyAlignment="1" applyProtection="1">
      <alignment horizontal="center" vertical="center" shrinkToFit="1"/>
    </xf>
    <xf numFmtId="10" fontId="11" fillId="3" borderId="29" xfId="1" applyNumberFormat="1" applyFont="1" applyFill="1" applyBorder="1" applyAlignment="1" applyProtection="1">
      <alignment horizontal="center" vertical="center" shrinkToFit="1"/>
    </xf>
    <xf numFmtId="4" fontId="11" fillId="3" borderId="30" xfId="4" applyNumberFormat="1" applyFont="1" applyFill="1" applyBorder="1" applyAlignment="1" applyProtection="1">
      <alignment horizontal="center"/>
    </xf>
    <xf numFmtId="39" fontId="11" fillId="3" borderId="29" xfId="1" applyNumberFormat="1" applyFont="1" applyFill="1" applyBorder="1" applyAlignment="1" applyProtection="1">
      <alignment horizontal="center" vertical="center" shrinkToFit="1"/>
    </xf>
    <xf numFmtId="168" fontId="11" fillId="0" borderId="21" xfId="3" applyNumberFormat="1" applyFont="1" applyBorder="1"/>
    <xf numFmtId="168" fontId="11" fillId="4" borderId="22" xfId="4" applyNumberFormat="1" applyFont="1" applyFill="1" applyBorder="1" applyAlignment="1" applyProtection="1">
      <alignment horizontal="center"/>
    </xf>
    <xf numFmtId="37" fontId="11" fillId="3" borderId="26" xfId="4" applyNumberFormat="1" applyFont="1" applyFill="1" applyBorder="1" applyAlignment="1" applyProtection="1">
      <alignment horizontal="center"/>
    </xf>
    <xf numFmtId="10" fontId="11" fillId="3" borderId="22" xfId="4" applyNumberFormat="1" applyFont="1" applyFill="1" applyBorder="1" applyAlignment="1" applyProtection="1">
      <alignment horizontal="center"/>
    </xf>
    <xf numFmtId="4" fontId="11" fillId="3" borderId="22" xfId="4" applyNumberFormat="1" applyFont="1" applyFill="1" applyBorder="1" applyAlignment="1" applyProtection="1">
      <alignment horizontal="center"/>
    </xf>
    <xf numFmtId="0" fontId="12" fillId="0" borderId="0" xfId="0" applyFont="1" applyAlignment="1">
      <alignment horizontal="right"/>
    </xf>
    <xf numFmtId="168" fontId="11" fillId="0" borderId="0" xfId="3" applyNumberFormat="1" applyFont="1"/>
    <xf numFmtId="168" fontId="11" fillId="0" borderId="0" xfId="0" applyNumberFormat="1" applyFont="1" applyAlignment="1">
      <alignment vertical="center"/>
    </xf>
    <xf numFmtId="0" fontId="11" fillId="0" borderId="0" xfId="0" applyFont="1" applyAlignment="1">
      <alignment horizontal="center" vertical="center" wrapText="1"/>
    </xf>
    <xf numFmtId="0" fontId="12" fillId="0" borderId="31" xfId="0" applyFont="1" applyBorder="1" applyAlignment="1">
      <alignment horizontal="left" vertical="center" wrapText="1"/>
    </xf>
    <xf numFmtId="0" fontId="11" fillId="0" borderId="31" xfId="0" applyFont="1" applyBorder="1" applyAlignment="1">
      <alignment horizontal="center"/>
    </xf>
    <xf numFmtId="0" fontId="11" fillId="0" borderId="18" xfId="0" applyFont="1" applyBorder="1" applyAlignment="1">
      <alignment horizontal="center"/>
    </xf>
    <xf numFmtId="0" fontId="11" fillId="0" borderId="22" xfId="0" applyFont="1" applyBorder="1" applyAlignment="1">
      <alignment horizontal="left" vertical="center" wrapText="1"/>
    </xf>
    <xf numFmtId="0" fontId="11" fillId="0" borderId="22" xfId="0" applyFont="1" applyBorder="1" applyAlignment="1">
      <alignment horizontal="center"/>
    </xf>
    <xf numFmtId="0" fontId="11" fillId="0" borderId="0" xfId="0" applyFont="1" applyAlignment="1">
      <alignment horizontal="center"/>
    </xf>
    <xf numFmtId="5" fontId="11" fillId="3" borderId="18" xfId="2" applyNumberFormat="1" applyFont="1" applyFill="1" applyBorder="1" applyAlignment="1" applyProtection="1">
      <alignment vertical="center"/>
    </xf>
    <xf numFmtId="10" fontId="11" fillId="0" borderId="0" xfId="4" applyNumberFormat="1" applyFont="1" applyFill="1" applyBorder="1" applyAlignment="1" applyProtection="1">
      <alignment vertical="center"/>
    </xf>
    <xf numFmtId="5" fontId="11" fillId="0" borderId="22" xfId="0" applyNumberFormat="1" applyFont="1" applyBorder="1"/>
    <xf numFmtId="5" fontId="11" fillId="0" borderId="18" xfId="0" applyNumberFormat="1" applyFont="1" applyBorder="1"/>
    <xf numFmtId="0" fontId="11" fillId="3" borderId="18" xfId="3" applyFont="1" applyFill="1" applyBorder="1"/>
    <xf numFmtId="0" fontId="11" fillId="0" borderId="18" xfId="0" applyFont="1" applyBorder="1" applyAlignment="1">
      <alignment horizontal="center" vertical="center"/>
    </xf>
    <xf numFmtId="5" fontId="12" fillId="4" borderId="18" xfId="2" applyNumberFormat="1" applyFont="1" applyFill="1" applyBorder="1" applyAlignment="1" applyProtection="1">
      <alignment vertical="center" shrinkToFit="1"/>
    </xf>
    <xf numFmtId="5" fontId="12" fillId="3" borderId="18" xfId="2" applyNumberFormat="1" applyFont="1" applyFill="1" applyBorder="1" applyAlignment="1" applyProtection="1">
      <alignment vertical="center"/>
    </xf>
    <xf numFmtId="10" fontId="12" fillId="0" borderId="0" xfId="4" applyNumberFormat="1" applyFont="1" applyFill="1" applyBorder="1" applyAlignment="1" applyProtection="1">
      <alignment vertical="center" shrinkToFit="1"/>
    </xf>
    <xf numFmtId="0" fontId="11" fillId="0" borderId="0" xfId="0" applyFont="1" applyAlignment="1">
      <alignment horizontal="center" vertical="center"/>
    </xf>
    <xf numFmtId="166" fontId="12" fillId="0" borderId="0" xfId="2" applyNumberFormat="1" applyFont="1" applyFill="1" applyBorder="1" applyAlignment="1" applyProtection="1">
      <alignment vertical="center" shrinkToFit="1"/>
    </xf>
    <xf numFmtId="44" fontId="12" fillId="0" borderId="0" xfId="2" applyFont="1" applyFill="1" applyBorder="1" applyAlignment="1" applyProtection="1">
      <alignment vertical="center" shrinkToFit="1"/>
    </xf>
    <xf numFmtId="0" fontId="11" fillId="0" borderId="18" xfId="0" applyFont="1" applyBorder="1"/>
    <xf numFmtId="166" fontId="11" fillId="3" borderId="18" xfId="2" applyNumberFormat="1" applyFont="1" applyFill="1" applyBorder="1" applyAlignment="1" applyProtection="1">
      <alignment horizontal="right" shrinkToFit="1"/>
    </xf>
    <xf numFmtId="14" fontId="11" fillId="3" borderId="18" xfId="0" applyNumberFormat="1" applyFont="1" applyFill="1" applyBorder="1" applyAlignment="1">
      <alignment horizontal="center"/>
    </xf>
    <xf numFmtId="0" fontId="11" fillId="3" borderId="0" xfId="0" applyFont="1" applyFill="1"/>
    <xf numFmtId="3" fontId="11" fillId="3" borderId="18" xfId="3" applyNumberFormat="1" applyFont="1" applyFill="1" applyBorder="1" applyAlignment="1">
      <alignment horizontal="center" wrapText="1"/>
    </xf>
    <xf numFmtId="0" fontId="11" fillId="3" borderId="18" xfId="0" applyFont="1" applyFill="1" applyBorder="1" applyAlignment="1">
      <alignment horizontal="center" wrapText="1"/>
    </xf>
    <xf numFmtId="1" fontId="11" fillId="3" borderId="20" xfId="1" applyNumberFormat="1" applyFont="1" applyFill="1" applyBorder="1" applyAlignment="1" applyProtection="1">
      <alignment horizontal="center" vertical="center" shrinkToFit="1"/>
    </xf>
    <xf numFmtId="10" fontId="11" fillId="3" borderId="20" xfId="1" applyNumberFormat="1" applyFont="1" applyFill="1" applyBorder="1" applyAlignment="1" applyProtection="1">
      <alignment horizontal="center" vertical="center" shrinkToFit="1"/>
    </xf>
    <xf numFmtId="39" fontId="11" fillId="3" borderId="20" xfId="1" applyNumberFormat="1" applyFont="1" applyFill="1" applyBorder="1" applyAlignment="1" applyProtection="1">
      <alignment horizontal="center" vertical="center" shrinkToFit="1"/>
    </xf>
    <xf numFmtId="1" fontId="11" fillId="3" borderId="23" xfId="1" applyNumberFormat="1" applyFont="1" applyFill="1" applyBorder="1" applyAlignment="1" applyProtection="1">
      <alignment horizontal="center" vertical="center" shrinkToFit="1"/>
    </xf>
    <xf numFmtId="10" fontId="11" fillId="3" borderId="23" xfId="1" applyNumberFormat="1" applyFont="1" applyFill="1" applyBorder="1" applyAlignment="1" applyProtection="1">
      <alignment horizontal="center" vertical="center" shrinkToFit="1"/>
    </xf>
    <xf numFmtId="39" fontId="11" fillId="3" borderId="23" xfId="1" applyNumberFormat="1" applyFont="1" applyFill="1" applyBorder="1" applyAlignment="1" applyProtection="1">
      <alignment horizontal="center" vertical="center" shrinkToFit="1"/>
    </xf>
    <xf numFmtId="1" fontId="11" fillId="3" borderId="22" xfId="1" applyNumberFormat="1" applyFont="1" applyFill="1" applyBorder="1" applyAlignment="1" applyProtection="1">
      <alignment horizontal="center" vertical="center" shrinkToFit="1"/>
    </xf>
    <xf numFmtId="10" fontId="11" fillId="3" borderId="22" xfId="1" applyNumberFormat="1" applyFont="1" applyFill="1" applyBorder="1" applyAlignment="1" applyProtection="1">
      <alignment horizontal="center" vertical="center" shrinkToFit="1"/>
    </xf>
    <xf numFmtId="39" fontId="11" fillId="3" borderId="22" xfId="1" applyNumberFormat="1" applyFont="1" applyFill="1" applyBorder="1" applyAlignment="1" applyProtection="1">
      <alignment horizontal="center" vertical="center" shrinkToFit="1"/>
    </xf>
    <xf numFmtId="0" fontId="11" fillId="0" borderId="0" xfId="0" applyFont="1" applyAlignment="1">
      <alignment horizontal="right" vertical="center"/>
    </xf>
    <xf numFmtId="5" fontId="17" fillId="7" borderId="18" xfId="0" applyNumberFormat="1" applyFont="1" applyFill="1" applyBorder="1" applyAlignment="1">
      <alignment vertical="center"/>
    </xf>
    <xf numFmtId="168" fontId="11" fillId="0" borderId="45" xfId="3" applyNumberFormat="1" applyFont="1" applyBorder="1" applyAlignment="1">
      <alignment horizontal="center"/>
    </xf>
    <xf numFmtId="168" fontId="11" fillId="0" borderId="46" xfId="3" applyNumberFormat="1" applyFont="1" applyBorder="1" applyAlignment="1">
      <alignment horizont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21" xfId="0" applyFont="1" applyBorder="1" applyAlignment="1">
      <alignment horizontal="center"/>
    </xf>
    <xf numFmtId="0" fontId="11" fillId="0" borderId="26" xfId="0" applyFont="1" applyBorder="1" applyAlignment="1">
      <alignment horizontal="center"/>
    </xf>
    <xf numFmtId="0" fontId="11" fillId="0" borderId="48" xfId="0" applyFont="1" applyBorder="1" applyAlignment="1">
      <alignment horizontal="center"/>
    </xf>
    <xf numFmtId="2" fontId="11" fillId="0" borderId="26" xfId="0" applyNumberFormat="1" applyFont="1" applyBorder="1" applyAlignment="1">
      <alignment horizontal="center"/>
    </xf>
    <xf numFmtId="10" fontId="11" fillId="0" borderId="26" xfId="0" applyNumberFormat="1" applyFont="1" applyBorder="1" applyAlignment="1">
      <alignment horizontal="center"/>
    </xf>
    <xf numFmtId="5" fontId="11" fillId="0" borderId="26" xfId="0" applyNumberFormat="1" applyFont="1" applyBorder="1" applyAlignment="1">
      <alignment horizontal="center"/>
    </xf>
    <xf numFmtId="5" fontId="12" fillId="0" borderId="48" xfId="0" applyNumberFormat="1" applyFont="1" applyBorder="1" applyAlignment="1">
      <alignment horizontal="center"/>
    </xf>
    <xf numFmtId="0" fontId="11" fillId="0" borderId="24" xfId="0" applyFont="1" applyBorder="1" applyAlignment="1">
      <alignment horizontal="center"/>
    </xf>
    <xf numFmtId="2" fontId="11" fillId="0" borderId="25" xfId="0" applyNumberFormat="1" applyFont="1" applyBorder="1" applyAlignment="1">
      <alignment horizontal="center"/>
    </xf>
    <xf numFmtId="10" fontId="11" fillId="0" borderId="25" xfId="0" applyNumberFormat="1" applyFont="1" applyBorder="1" applyAlignment="1">
      <alignment horizontal="center"/>
    </xf>
    <xf numFmtId="5" fontId="11" fillId="0" borderId="25" xfId="0" applyNumberFormat="1" applyFont="1" applyBorder="1" applyAlignment="1">
      <alignment horizontal="center"/>
    </xf>
    <xf numFmtId="5" fontId="12" fillId="0" borderId="49" xfId="0" applyNumberFormat="1" applyFont="1" applyBorder="1" applyAlignment="1">
      <alignment horizontal="center"/>
    </xf>
    <xf numFmtId="169" fontId="11" fillId="3" borderId="58" xfId="4" applyNumberFormat="1" applyFont="1" applyFill="1" applyBorder="1" applyAlignment="1" applyProtection="1">
      <alignment horizontal="center"/>
    </xf>
    <xf numFmtId="168" fontId="16" fillId="2" borderId="23" xfId="4" applyNumberFormat="1" applyFont="1" applyFill="1" applyBorder="1" applyAlignment="1" applyProtection="1">
      <alignment horizontal="center"/>
      <protection locked="0"/>
    </xf>
    <xf numFmtId="168" fontId="16" fillId="2" borderId="18" xfId="3" applyNumberFormat="1" applyFont="1" applyFill="1" applyBorder="1" applyProtection="1">
      <protection locked="0"/>
    </xf>
    <xf numFmtId="7" fontId="11" fillId="3" borderId="22" xfId="2" applyNumberFormat="1" applyFont="1" applyFill="1" applyBorder="1" applyAlignment="1" applyProtection="1">
      <alignment horizontal="center" vertical="center" shrinkToFit="1"/>
    </xf>
    <xf numFmtId="7" fontId="11" fillId="3" borderId="18" xfId="2" applyNumberFormat="1" applyFont="1" applyFill="1" applyBorder="1" applyAlignment="1" applyProtection="1">
      <alignment horizontal="center" vertical="center"/>
    </xf>
    <xf numFmtId="7" fontId="11" fillId="3" borderId="18" xfId="1" applyNumberFormat="1" applyFont="1" applyFill="1" applyBorder="1" applyAlignment="1" applyProtection="1">
      <alignment horizontal="center" vertical="center"/>
    </xf>
    <xf numFmtId="7" fontId="12" fillId="0" borderId="18" xfId="2" applyNumberFormat="1" applyFont="1" applyFill="1" applyBorder="1" applyAlignment="1" applyProtection="1">
      <alignment horizontal="center" vertical="center" shrinkToFit="1"/>
    </xf>
    <xf numFmtId="5" fontId="11" fillId="3" borderId="18" xfId="1" applyNumberFormat="1" applyFont="1" applyFill="1" applyBorder="1" applyAlignment="1" applyProtection="1">
      <alignment horizontal="center" vertical="center"/>
    </xf>
    <xf numFmtId="5" fontId="11" fillId="3" borderId="18" xfId="2" applyNumberFormat="1" applyFont="1" applyFill="1" applyBorder="1" applyAlignment="1" applyProtection="1">
      <alignment horizontal="center" vertical="center"/>
    </xf>
    <xf numFmtId="5" fontId="12" fillId="0" borderId="18" xfId="2" applyNumberFormat="1" applyFont="1" applyFill="1" applyBorder="1" applyAlignment="1" applyProtection="1">
      <alignment horizontal="center" vertical="center" shrinkToFit="1"/>
    </xf>
    <xf numFmtId="10" fontId="11" fillId="3" borderId="18" xfId="4" applyNumberFormat="1" applyFont="1" applyFill="1" applyBorder="1" applyAlignment="1" applyProtection="1">
      <alignment horizontal="center" vertical="center"/>
    </xf>
    <xf numFmtId="10" fontId="12" fillId="0" borderId="18" xfId="4" applyNumberFormat="1" applyFont="1" applyFill="1" applyBorder="1" applyAlignment="1" applyProtection="1">
      <alignment horizontal="center" vertical="center" shrinkToFit="1"/>
    </xf>
    <xf numFmtId="0" fontId="11" fillId="0" borderId="0" xfId="0" applyFont="1" applyProtection="1">
      <protection locked="0"/>
    </xf>
    <xf numFmtId="168" fontId="11" fillId="0" borderId="19" xfId="3" applyNumberFormat="1" applyFont="1" applyBorder="1" applyProtection="1">
      <protection locked="0"/>
    </xf>
    <xf numFmtId="168" fontId="16" fillId="12" borderId="18" xfId="3" applyNumberFormat="1" applyFont="1" applyFill="1" applyBorder="1" applyProtection="1">
      <protection locked="0"/>
    </xf>
    <xf numFmtId="0" fontId="20" fillId="0" borderId="50" xfId="0" applyFont="1" applyBorder="1" applyAlignment="1">
      <alignment horizontal="left" vertical="top" shrinkToFit="1"/>
    </xf>
    <xf numFmtId="0" fontId="21" fillId="9" borderId="38" xfId="0" applyFont="1" applyFill="1" applyBorder="1" applyAlignment="1">
      <alignment horizontal="center" shrinkToFit="1"/>
    </xf>
    <xf numFmtId="0" fontId="21" fillId="9" borderId="56" xfId="0" applyFont="1" applyFill="1" applyBorder="1" applyAlignment="1">
      <alignment horizontal="center" shrinkToFit="1"/>
    </xf>
    <xf numFmtId="0" fontId="21" fillId="9" borderId="57" xfId="0" applyFont="1" applyFill="1" applyBorder="1" applyAlignment="1">
      <alignment horizontal="center" shrinkToFit="1"/>
    </xf>
    <xf numFmtId="0" fontId="21" fillId="8" borderId="32" xfId="0" applyFont="1" applyFill="1" applyBorder="1" applyAlignment="1">
      <alignment horizontal="center" shrinkToFit="1"/>
    </xf>
    <xf numFmtId="0" fontId="21" fillId="8" borderId="33" xfId="0" applyFont="1" applyFill="1" applyBorder="1" applyAlignment="1">
      <alignment horizontal="center" shrinkToFit="1"/>
    </xf>
    <xf numFmtId="0" fontId="21" fillId="5" borderId="50" xfId="0" applyFont="1" applyFill="1" applyBorder="1" applyAlignment="1">
      <alignment horizontal="center" shrinkToFit="1"/>
    </xf>
    <xf numFmtId="0" fontId="21" fillId="5" borderId="32" xfId="0" applyFont="1" applyFill="1" applyBorder="1" applyAlignment="1">
      <alignment horizontal="center" shrinkToFit="1"/>
    </xf>
    <xf numFmtId="0" fontId="21" fillId="5" borderId="32" xfId="0" applyFont="1" applyFill="1" applyBorder="1" applyAlignment="1">
      <alignment shrinkToFit="1"/>
    </xf>
    <xf numFmtId="0" fontId="21" fillId="5" borderId="56" xfId="0" applyFont="1" applyFill="1" applyBorder="1" applyAlignment="1">
      <alignment shrinkToFit="1"/>
    </xf>
    <xf numFmtId="0" fontId="21" fillId="11" borderId="24" xfId="0" quotePrefix="1" applyFont="1" applyFill="1" applyBorder="1"/>
    <xf numFmtId="0" fontId="21" fillId="11" borderId="25" xfId="0" applyFont="1" applyFill="1" applyBorder="1"/>
    <xf numFmtId="0" fontId="21" fillId="0" borderId="0" xfId="0" applyFont="1"/>
    <xf numFmtId="0" fontId="22" fillId="10" borderId="9" xfId="0" applyFont="1" applyFill="1" applyBorder="1" applyAlignment="1">
      <alignment horizontal="left" vertical="top" wrapText="1"/>
    </xf>
    <xf numFmtId="0" fontId="20" fillId="0" borderId="7" xfId="0" applyFont="1" applyBorder="1" applyAlignment="1">
      <alignment horizontal="center" wrapText="1" shrinkToFit="1"/>
    </xf>
    <xf numFmtId="0" fontId="20" fillId="0" borderId="8" xfId="0" applyFont="1" applyBorder="1" applyAlignment="1">
      <alignment horizontal="center" wrapText="1" shrinkToFit="1"/>
    </xf>
    <xf numFmtId="0" fontId="20" fillId="0" borderId="9" xfId="0" applyFont="1" applyBorder="1" applyAlignment="1">
      <alignment horizontal="center" wrapText="1" shrinkToFit="1"/>
    </xf>
    <xf numFmtId="0" fontId="20" fillId="0" borderId="31" xfId="0" applyFont="1" applyBorder="1" applyAlignment="1">
      <alignment horizontal="center" wrapText="1" shrinkToFit="1"/>
    </xf>
    <xf numFmtId="0" fontId="21" fillId="0" borderId="9" xfId="0" applyFont="1" applyBorder="1"/>
    <xf numFmtId="2" fontId="21" fillId="0" borderId="9" xfId="0" applyNumberFormat="1" applyFont="1" applyBorder="1" applyAlignment="1">
      <alignment horizontal="center" shrinkToFit="1"/>
    </xf>
    <xf numFmtId="2" fontId="23" fillId="2" borderId="9" xfId="0" applyNumberFormat="1" applyFont="1" applyFill="1" applyBorder="1" applyAlignment="1" applyProtection="1">
      <alignment horizontal="center" shrinkToFit="1"/>
      <protection locked="0"/>
    </xf>
    <xf numFmtId="2" fontId="24" fillId="2" borderId="9" xfId="0" applyNumberFormat="1" applyFont="1" applyFill="1" applyBorder="1" applyAlignment="1" applyProtection="1">
      <alignment horizontal="center" shrinkToFit="1"/>
      <protection locked="0"/>
    </xf>
    <xf numFmtId="2" fontId="21" fillId="0" borderId="15" xfId="0" applyNumberFormat="1" applyFont="1" applyBorder="1" applyAlignment="1">
      <alignment horizontal="center" shrinkToFit="1"/>
    </xf>
    <xf numFmtId="2" fontId="24" fillId="2" borderId="0" xfId="0" applyNumberFormat="1" applyFont="1" applyFill="1" applyAlignment="1" applyProtection="1">
      <alignment horizontal="center" shrinkToFit="1"/>
      <protection locked="0"/>
    </xf>
    <xf numFmtId="2" fontId="21" fillId="0" borderId="7" xfId="0" applyNumberFormat="1" applyFont="1" applyBorder="1" applyAlignment="1">
      <alignment horizontal="center" shrinkToFit="1"/>
    </xf>
    <xf numFmtId="2" fontId="24" fillId="2" borderId="7" xfId="0" applyNumberFormat="1" applyFont="1" applyFill="1" applyBorder="1" applyAlignment="1" applyProtection="1">
      <alignment horizontal="center" shrinkToFit="1"/>
      <protection locked="0"/>
    </xf>
    <xf numFmtId="2" fontId="24" fillId="2" borderId="20" xfId="0" applyNumberFormat="1" applyFont="1" applyFill="1" applyBorder="1" applyAlignment="1" applyProtection="1">
      <alignment horizontal="center" shrinkToFit="1"/>
      <protection locked="0"/>
    </xf>
    <xf numFmtId="2" fontId="23" fillId="2" borderId="7" xfId="0" applyNumberFormat="1" applyFont="1" applyFill="1" applyBorder="1" applyAlignment="1" applyProtection="1">
      <alignment horizontal="center" shrinkToFit="1"/>
      <protection locked="0"/>
    </xf>
    <xf numFmtId="0" fontId="21" fillId="0" borderId="34" xfId="0" applyFont="1" applyBorder="1"/>
    <xf numFmtId="2" fontId="21" fillId="0" borderId="35" xfId="0" applyNumberFormat="1" applyFont="1" applyBorder="1" applyAlignment="1">
      <alignment horizontal="center" shrinkToFit="1"/>
    </xf>
    <xf numFmtId="2" fontId="23" fillId="2" borderId="35" xfId="0" applyNumberFormat="1" applyFont="1" applyFill="1" applyBorder="1" applyAlignment="1" applyProtection="1">
      <alignment horizontal="center" shrinkToFit="1"/>
      <protection locked="0"/>
    </xf>
    <xf numFmtId="2" fontId="24" fillId="2" borderId="35" xfId="0" applyNumberFormat="1" applyFont="1" applyFill="1" applyBorder="1" applyAlignment="1" applyProtection="1">
      <alignment horizontal="center" shrinkToFit="1"/>
      <protection locked="0"/>
    </xf>
    <xf numFmtId="2" fontId="21" fillId="0" borderId="34" xfId="0" applyNumberFormat="1" applyFont="1" applyBorder="1" applyAlignment="1">
      <alignment horizontal="center" shrinkToFit="1"/>
    </xf>
    <xf numFmtId="2" fontId="24" fillId="2" borderId="23" xfId="0" applyNumberFormat="1" applyFont="1" applyFill="1" applyBorder="1" applyAlignment="1" applyProtection="1">
      <alignment horizontal="center" shrinkToFit="1"/>
      <protection locked="0"/>
    </xf>
    <xf numFmtId="0" fontId="21" fillId="0" borderId="14" xfId="0" applyFont="1" applyBorder="1"/>
    <xf numFmtId="2" fontId="21" fillId="0" borderId="36" xfId="1" applyNumberFormat="1" applyFont="1" applyFill="1" applyBorder="1" applyAlignment="1" applyProtection="1">
      <alignment horizontal="center" shrinkToFit="1"/>
    </xf>
    <xf numFmtId="2" fontId="21" fillId="0" borderId="36" xfId="1" applyNumberFormat="1" applyFont="1" applyFill="1" applyBorder="1" applyAlignment="1" applyProtection="1">
      <alignment horizontal="center" shrinkToFit="1"/>
      <protection locked="0"/>
    </xf>
    <xf numFmtId="2" fontId="21" fillId="0" borderId="37" xfId="1" applyNumberFormat="1" applyFont="1" applyFill="1" applyBorder="1" applyAlignment="1" applyProtection="1">
      <alignment horizontal="center" shrinkToFit="1"/>
    </xf>
    <xf numFmtId="2" fontId="21" fillId="0" borderId="59" xfId="1" applyNumberFormat="1" applyFont="1" applyFill="1" applyBorder="1" applyAlignment="1" applyProtection="1">
      <alignment horizontal="center" shrinkToFit="1"/>
    </xf>
    <xf numFmtId="0" fontId="21" fillId="0" borderId="11" xfId="0" applyFont="1" applyBorder="1"/>
    <xf numFmtId="1" fontId="21" fillId="0" borderId="55" xfId="1" applyNumberFormat="1" applyFont="1" applyFill="1" applyBorder="1" applyAlignment="1" applyProtection="1">
      <alignment horizontal="center" shrinkToFit="1"/>
    </xf>
    <xf numFmtId="1" fontId="21" fillId="2" borderId="55" xfId="1" applyNumberFormat="1" applyFont="1" applyFill="1" applyBorder="1" applyAlignment="1" applyProtection="1">
      <alignment horizontal="center" shrinkToFit="1"/>
      <protection locked="0"/>
    </xf>
    <xf numFmtId="1" fontId="21" fillId="0" borderId="11" xfId="1" applyNumberFormat="1" applyFont="1" applyFill="1" applyBorder="1" applyAlignment="1" applyProtection="1">
      <alignment horizontal="center" shrinkToFit="1"/>
    </xf>
    <xf numFmtId="1" fontId="21" fillId="2" borderId="18" xfId="1" applyNumberFormat="1" applyFont="1" applyFill="1" applyBorder="1" applyAlignment="1" applyProtection="1">
      <alignment horizontal="center" shrinkToFit="1"/>
      <protection locked="0"/>
    </xf>
    <xf numFmtId="3" fontId="20" fillId="0" borderId="1" xfId="0" applyNumberFormat="1" applyFont="1" applyBorder="1"/>
    <xf numFmtId="3" fontId="20" fillId="0" borderId="38" xfId="2" applyNumberFormat="1" applyFont="1" applyFill="1" applyBorder="1" applyAlignment="1" applyProtection="1">
      <alignment horizontal="center" shrinkToFit="1"/>
    </xf>
    <xf numFmtId="3" fontId="25" fillId="2" borderId="38" xfId="2" applyNumberFormat="1" applyFont="1" applyFill="1" applyBorder="1" applyAlignment="1" applyProtection="1">
      <alignment horizontal="center" shrinkToFit="1"/>
      <protection locked="0"/>
    </xf>
    <xf numFmtId="3" fontId="26" fillId="2" borderId="38" xfId="2" applyNumberFormat="1" applyFont="1" applyFill="1" applyBorder="1" applyAlignment="1" applyProtection="1">
      <alignment horizontal="center" shrinkToFit="1"/>
      <protection locked="0"/>
    </xf>
    <xf numFmtId="3" fontId="20" fillId="0" borderId="6" xfId="2" applyNumberFormat="1" applyFont="1" applyFill="1" applyBorder="1" applyAlignment="1" applyProtection="1">
      <alignment horizontal="center" shrinkToFit="1"/>
    </xf>
    <xf numFmtId="3" fontId="26" fillId="2" borderId="60" xfId="2" applyNumberFormat="1" applyFont="1" applyFill="1" applyBorder="1" applyAlignment="1" applyProtection="1">
      <alignment horizontal="center" shrinkToFit="1"/>
      <protection locked="0"/>
    </xf>
    <xf numFmtId="3" fontId="21" fillId="0" borderId="0" xfId="0" applyNumberFormat="1" applyFont="1"/>
    <xf numFmtId="3" fontId="21" fillId="0" borderId="39" xfId="0" applyNumberFormat="1" applyFont="1" applyBorder="1" applyAlignment="1" applyProtection="1">
      <alignment vertical="center" wrapText="1"/>
      <protection locked="0"/>
    </xf>
    <xf numFmtId="3" fontId="21" fillId="0" borderId="40" xfId="1" applyNumberFormat="1" applyFont="1" applyFill="1" applyBorder="1" applyAlignment="1" applyProtection="1">
      <alignment horizontal="center" shrinkToFit="1"/>
    </xf>
    <xf numFmtId="3" fontId="23" fillId="2" borderId="40" xfId="1" applyNumberFormat="1" applyFont="1" applyFill="1" applyBorder="1" applyAlignment="1" applyProtection="1">
      <alignment horizontal="center" shrinkToFit="1"/>
      <protection locked="0"/>
    </xf>
    <xf numFmtId="3" fontId="24" fillId="2" borderId="40" xfId="1" applyNumberFormat="1" applyFont="1" applyFill="1" applyBorder="1" applyAlignment="1" applyProtection="1">
      <alignment horizontal="center" shrinkToFit="1"/>
      <protection locked="0"/>
    </xf>
    <xf numFmtId="3" fontId="21" fillId="0" borderId="14" xfId="1" applyNumberFormat="1" applyFont="1" applyFill="1" applyBorder="1" applyAlignment="1" applyProtection="1">
      <alignment horizontal="center" shrinkToFit="1"/>
    </xf>
    <xf numFmtId="3" fontId="24" fillId="2" borderId="22" xfId="1" applyNumberFormat="1" applyFont="1" applyFill="1" applyBorder="1" applyAlignment="1" applyProtection="1">
      <alignment horizontal="center" shrinkToFit="1"/>
      <protection locked="0"/>
    </xf>
    <xf numFmtId="3" fontId="21" fillId="0" borderId="11" xfId="0" applyNumberFormat="1" applyFont="1" applyBorder="1" applyAlignment="1" applyProtection="1">
      <alignment vertical="center" wrapText="1"/>
      <protection locked="0"/>
    </xf>
    <xf numFmtId="3" fontId="21" fillId="0" borderId="11" xfId="0" applyNumberFormat="1" applyFont="1" applyBorder="1" applyAlignment="1">
      <alignment vertical="center" wrapText="1"/>
    </xf>
    <xf numFmtId="3" fontId="21" fillId="0" borderId="41" xfId="0" applyNumberFormat="1" applyFont="1" applyBorder="1" applyAlignment="1">
      <alignment vertical="center" wrapText="1"/>
    </xf>
    <xf numFmtId="3" fontId="21" fillId="0" borderId="42" xfId="1" applyNumberFormat="1" applyFont="1" applyFill="1" applyBorder="1" applyAlignment="1" applyProtection="1">
      <alignment horizontal="center" shrinkToFit="1"/>
    </xf>
    <xf numFmtId="3" fontId="23" fillId="2" borderId="42" xfId="1" applyNumberFormat="1" applyFont="1" applyFill="1" applyBorder="1" applyAlignment="1" applyProtection="1">
      <alignment horizontal="center" shrinkToFit="1"/>
      <protection locked="0"/>
    </xf>
    <xf numFmtId="3" fontId="24" fillId="2" borderId="42" xfId="1" applyNumberFormat="1" applyFont="1" applyFill="1" applyBorder="1" applyAlignment="1" applyProtection="1">
      <alignment horizontal="center" shrinkToFit="1"/>
      <protection locked="0"/>
    </xf>
    <xf numFmtId="3" fontId="21" fillId="0" borderId="41" xfId="1" applyNumberFormat="1" applyFont="1" applyFill="1" applyBorder="1" applyAlignment="1" applyProtection="1">
      <alignment horizontal="center" shrinkToFit="1"/>
    </xf>
    <xf numFmtId="3" fontId="24" fillId="2" borderId="58" xfId="1" applyNumberFormat="1" applyFont="1" applyFill="1" applyBorder="1" applyAlignment="1" applyProtection="1">
      <alignment horizontal="center" shrinkToFit="1"/>
      <protection locked="0"/>
    </xf>
    <xf numFmtId="3" fontId="20" fillId="0" borderId="43" xfId="0" applyNumberFormat="1" applyFont="1" applyBorder="1"/>
    <xf numFmtId="3" fontId="20" fillId="0" borderId="44" xfId="0" applyNumberFormat="1" applyFont="1" applyBorder="1" applyAlignment="1">
      <alignment horizontal="center" shrinkToFit="1"/>
    </xf>
    <xf numFmtId="3" fontId="20" fillId="0" borderId="44" xfId="0" applyNumberFormat="1" applyFont="1" applyBorder="1" applyAlignment="1" applyProtection="1">
      <alignment horizontal="center" shrinkToFit="1"/>
      <protection locked="0"/>
    </xf>
    <xf numFmtId="3" fontId="20" fillId="0" borderId="43" xfId="0" applyNumberFormat="1" applyFont="1" applyBorder="1" applyAlignment="1">
      <alignment horizontal="center" shrinkToFit="1"/>
    </xf>
    <xf numFmtId="3" fontId="20" fillId="0" borderId="61" xfId="0" applyNumberFormat="1" applyFont="1" applyBorder="1" applyAlignment="1">
      <alignment horizontal="center" shrinkToFit="1"/>
    </xf>
    <xf numFmtId="3" fontId="20" fillId="0" borderId="14" xfId="0" applyNumberFormat="1" applyFont="1" applyBorder="1"/>
    <xf numFmtId="3" fontId="20" fillId="0" borderId="40" xfId="0" applyNumberFormat="1" applyFont="1" applyBorder="1" applyAlignment="1">
      <alignment horizontal="center" shrinkToFit="1"/>
    </xf>
    <xf numFmtId="3" fontId="20" fillId="0" borderId="40" xfId="0" applyNumberFormat="1" applyFont="1" applyBorder="1" applyAlignment="1" applyProtection="1">
      <alignment horizontal="center" shrinkToFit="1"/>
      <protection locked="0"/>
    </xf>
    <xf numFmtId="3" fontId="20" fillId="0" borderId="14" xfId="0" applyNumberFormat="1" applyFont="1" applyBorder="1" applyAlignment="1">
      <alignment horizontal="center" shrinkToFit="1"/>
    </xf>
    <xf numFmtId="3" fontId="20" fillId="0" borderId="22" xfId="0" applyNumberFormat="1" applyFont="1" applyBorder="1" applyAlignment="1">
      <alignment horizontal="center" shrinkToFit="1"/>
    </xf>
    <xf numFmtId="3" fontId="21" fillId="0" borderId="9" xfId="0" applyNumberFormat="1" applyFont="1" applyBorder="1"/>
    <xf numFmtId="3" fontId="21" fillId="0" borderId="3" xfId="2" applyNumberFormat="1" applyFont="1" applyFill="1" applyBorder="1" applyAlignment="1" applyProtection="1">
      <alignment horizontal="center" shrinkToFit="1"/>
    </xf>
    <xf numFmtId="3" fontId="24" fillId="2" borderId="3" xfId="2" applyNumberFormat="1" applyFont="1" applyFill="1" applyBorder="1" applyAlignment="1" applyProtection="1">
      <alignment horizontal="center" shrinkToFit="1"/>
      <protection locked="0"/>
    </xf>
    <xf numFmtId="3" fontId="21" fillId="0" borderId="5" xfId="2" applyNumberFormat="1" applyFont="1" applyFill="1" applyBorder="1" applyAlignment="1" applyProtection="1">
      <alignment horizontal="center" shrinkToFit="1"/>
    </xf>
    <xf numFmtId="3" fontId="24" fillId="2" borderId="31" xfId="2" applyNumberFormat="1" applyFont="1" applyFill="1" applyBorder="1" applyAlignment="1" applyProtection="1">
      <alignment horizontal="center" shrinkToFit="1"/>
      <protection locked="0"/>
    </xf>
    <xf numFmtId="3" fontId="21" fillId="0" borderId="1" xfId="0" applyNumberFormat="1" applyFont="1" applyBorder="1"/>
    <xf numFmtId="3" fontId="21" fillId="0" borderId="10" xfId="2" applyNumberFormat="1" applyFont="1" applyFill="1" applyBorder="1" applyAlignment="1" applyProtection="1">
      <alignment horizontal="center" shrinkToFit="1"/>
    </xf>
    <xf numFmtId="3" fontId="24" fillId="2" borderId="10" xfId="2" applyNumberFormat="1" applyFont="1" applyFill="1" applyBorder="1" applyAlignment="1" applyProtection="1">
      <alignment horizontal="center" shrinkToFit="1"/>
      <protection locked="0"/>
    </xf>
    <xf numFmtId="3" fontId="21" fillId="0" borderId="1" xfId="2" applyNumberFormat="1" applyFont="1" applyFill="1" applyBorder="1" applyAlignment="1" applyProtection="1">
      <alignment horizontal="center" shrinkToFit="1"/>
    </xf>
    <xf numFmtId="3" fontId="24" fillId="2" borderId="62" xfId="2" applyNumberFormat="1" applyFont="1" applyFill="1" applyBorder="1" applyAlignment="1" applyProtection="1">
      <alignment horizontal="center" shrinkToFit="1"/>
      <protection locked="0"/>
    </xf>
    <xf numFmtId="3" fontId="21" fillId="0" borderId="34" xfId="0" applyNumberFormat="1" applyFont="1" applyBorder="1"/>
    <xf numFmtId="3" fontId="21" fillId="0" borderId="35" xfId="0" applyNumberFormat="1" applyFont="1" applyBorder="1" applyAlignment="1">
      <alignment horizontal="center" shrinkToFit="1"/>
    </xf>
    <xf numFmtId="3" fontId="21" fillId="12" borderId="35" xfId="0" applyNumberFormat="1" applyFont="1" applyFill="1" applyBorder="1" applyAlignment="1">
      <alignment horizontal="center" shrinkToFit="1"/>
    </xf>
    <xf numFmtId="3" fontId="21" fillId="12" borderId="35" xfId="0" applyNumberFormat="1" applyFont="1" applyFill="1" applyBorder="1" applyAlignment="1" applyProtection="1">
      <alignment horizontal="center" shrinkToFit="1"/>
      <protection locked="0"/>
    </xf>
    <xf numFmtId="3" fontId="21" fillId="0" borderId="34" xfId="0" applyNumberFormat="1" applyFont="1" applyBorder="1" applyAlignment="1">
      <alignment horizontal="center" shrinkToFit="1"/>
    </xf>
    <xf numFmtId="3" fontId="21" fillId="12" borderId="23" xfId="0" applyNumberFormat="1" applyFont="1" applyFill="1" applyBorder="1" applyAlignment="1">
      <alignment horizontal="center" shrinkToFit="1"/>
    </xf>
    <xf numFmtId="3" fontId="21" fillId="0" borderId="1" xfId="0" applyNumberFormat="1" applyFont="1" applyBorder="1" applyAlignment="1">
      <alignment vertical="center" wrapText="1"/>
    </xf>
    <xf numFmtId="3" fontId="21" fillId="0" borderId="44" xfId="0" applyNumberFormat="1" applyFont="1" applyBorder="1" applyAlignment="1">
      <alignment horizontal="center" shrinkToFit="1"/>
    </xf>
    <xf numFmtId="3" fontId="21" fillId="12" borderId="44" xfId="0" applyNumberFormat="1" applyFont="1" applyFill="1" applyBorder="1" applyAlignment="1">
      <alignment horizontal="center" shrinkToFit="1"/>
    </xf>
    <xf numFmtId="5" fontId="27" fillId="0" borderId="0" xfId="0" applyNumberFormat="1" applyFont="1" applyAlignment="1">
      <alignment horizontal="center"/>
    </xf>
    <xf numFmtId="3" fontId="21" fillId="0" borderId="0" xfId="0" applyNumberFormat="1" applyFont="1" applyAlignment="1">
      <alignment vertical="center" wrapText="1"/>
    </xf>
    <xf numFmtId="3" fontId="21" fillId="0" borderId="0" xfId="0" applyNumberFormat="1" applyFont="1" applyAlignment="1">
      <alignment horizontal="center" shrinkToFit="1"/>
    </xf>
    <xf numFmtId="5" fontId="28" fillId="0" borderId="0" xfId="0" applyNumberFormat="1" applyFont="1" applyAlignment="1">
      <alignment horizontal="center" shrinkToFit="1"/>
    </xf>
    <xf numFmtId="3" fontId="21" fillId="0" borderId="0" xfId="0" applyNumberFormat="1" applyFont="1" applyAlignment="1" applyProtection="1">
      <alignment horizontal="center" shrinkToFit="1"/>
      <protection locked="0"/>
    </xf>
    <xf numFmtId="0" fontId="29" fillId="0" borderId="0" xfId="0" applyFont="1" applyAlignment="1">
      <alignment horizontal="center"/>
    </xf>
    <xf numFmtId="0" fontId="21" fillId="0" borderId="0" xfId="0" applyFont="1" applyAlignment="1">
      <alignment horizontal="left"/>
    </xf>
    <xf numFmtId="164" fontId="21" fillId="0" borderId="0" xfId="4" applyNumberFormat="1" applyFont="1" applyFill="1" applyAlignment="1" applyProtection="1">
      <alignment horizontal="center" shrinkToFit="1"/>
    </xf>
    <xf numFmtId="164" fontId="21" fillId="0" borderId="0" xfId="4" applyNumberFormat="1" applyFont="1" applyFill="1" applyAlignment="1" applyProtection="1">
      <alignment horizontal="center" shrinkToFit="1"/>
      <protection locked="0"/>
    </xf>
    <xf numFmtId="164" fontId="21" fillId="0" borderId="20" xfId="4" applyNumberFormat="1" applyFont="1" applyFill="1" applyBorder="1" applyAlignment="1" applyProtection="1">
      <alignment horizontal="center" shrinkToFit="1"/>
    </xf>
    <xf numFmtId="0" fontId="21" fillId="0" borderId="0" xfId="0" applyFont="1" applyAlignment="1">
      <alignment horizontal="center"/>
    </xf>
    <xf numFmtId="0" fontId="21" fillId="0" borderId="0" xfId="4" applyNumberFormat="1" applyFont="1" applyFill="1" applyAlignment="1" applyProtection="1">
      <alignment horizontal="center" shrinkToFit="1"/>
    </xf>
    <xf numFmtId="0" fontId="21" fillId="0" borderId="20" xfId="4" applyNumberFormat="1" applyFont="1" applyFill="1" applyBorder="1" applyAlignment="1" applyProtection="1">
      <alignment horizontal="center" shrinkToFit="1"/>
    </xf>
    <xf numFmtId="5" fontId="30" fillId="0" borderId="0" xfId="0" applyNumberFormat="1" applyFont="1" applyAlignment="1">
      <alignment horizontal="left"/>
    </xf>
    <xf numFmtId="5" fontId="27" fillId="0" borderId="0" xfId="0" applyNumberFormat="1" applyFont="1" applyAlignment="1">
      <alignment horizontal="center" shrinkToFit="1"/>
    </xf>
    <xf numFmtId="3" fontId="31" fillId="2" borderId="18" xfId="0" applyNumberFormat="1" applyFont="1" applyFill="1" applyBorder="1" applyAlignment="1" applyProtection="1">
      <alignment horizontal="center" shrinkToFit="1"/>
      <protection locked="0"/>
    </xf>
    <xf numFmtId="3" fontId="27" fillId="0" borderId="0" xfId="0" applyNumberFormat="1" applyFont="1" applyAlignment="1">
      <alignment horizontal="center" shrinkToFit="1"/>
    </xf>
    <xf numFmtId="3" fontId="27" fillId="0" borderId="0" xfId="0" applyNumberFormat="1" applyFont="1" applyAlignment="1" applyProtection="1">
      <alignment horizontal="center" shrinkToFit="1"/>
      <protection locked="0"/>
    </xf>
    <xf numFmtId="3" fontId="31" fillId="2" borderId="18" xfId="0" applyNumberFormat="1" applyFont="1" applyFill="1" applyBorder="1" applyAlignment="1">
      <alignment horizontal="center" shrinkToFit="1"/>
    </xf>
    <xf numFmtId="3" fontId="31" fillId="2" borderId="24" xfId="0" applyNumberFormat="1" applyFont="1" applyFill="1" applyBorder="1" applyAlignment="1" applyProtection="1">
      <alignment horizontal="center" shrinkToFit="1"/>
      <protection locked="0"/>
    </xf>
    <xf numFmtId="3" fontId="30" fillId="3" borderId="18" xfId="0" applyNumberFormat="1" applyFont="1" applyFill="1" applyBorder="1" applyAlignment="1">
      <alignment horizontal="center" shrinkToFit="1"/>
    </xf>
    <xf numFmtId="3" fontId="31" fillId="9" borderId="18" xfId="0" applyNumberFormat="1" applyFont="1" applyFill="1" applyBorder="1" applyAlignment="1" applyProtection="1">
      <alignment horizontal="center" shrinkToFit="1"/>
      <protection locked="0"/>
    </xf>
    <xf numFmtId="3" fontId="31" fillId="9" borderId="24" xfId="0" applyNumberFormat="1" applyFont="1" applyFill="1" applyBorder="1" applyAlignment="1" applyProtection="1">
      <alignment horizontal="center" shrinkToFit="1"/>
      <protection locked="0"/>
    </xf>
    <xf numFmtId="0" fontId="21" fillId="0" borderId="0" xfId="0" applyFont="1" applyAlignment="1">
      <alignment shrinkToFit="1"/>
    </xf>
    <xf numFmtId="164" fontId="21" fillId="0" borderId="0" xfId="0" applyNumberFormat="1" applyFont="1" applyAlignment="1">
      <alignment shrinkToFit="1"/>
    </xf>
    <xf numFmtId="37" fontId="20" fillId="6" borderId="2" xfId="0" applyNumberFormat="1" applyFont="1" applyFill="1" applyBorder="1" applyAlignment="1">
      <alignment horizontal="center"/>
    </xf>
    <xf numFmtId="0" fontId="21" fillId="0" borderId="0" xfId="0" applyFont="1" applyAlignment="1">
      <alignment horizontal="left" shrinkToFit="1"/>
    </xf>
    <xf numFmtId="0" fontId="20" fillId="0" borderId="0" xfId="0" applyFont="1" applyAlignment="1">
      <alignment horizontal="left" shrinkToFit="1"/>
    </xf>
    <xf numFmtId="5" fontId="32" fillId="6" borderId="1" xfId="2" applyNumberFormat="1" applyFont="1" applyFill="1" applyBorder="1" applyAlignment="1" applyProtection="1">
      <alignment horizontal="center"/>
    </xf>
    <xf numFmtId="3" fontId="21" fillId="0" borderId="0" xfId="0" applyNumberFormat="1" applyFont="1" applyAlignment="1">
      <alignment shrinkToFit="1"/>
    </xf>
    <xf numFmtId="5" fontId="21" fillId="0" borderId="0" xfId="0" applyNumberFormat="1" applyFont="1" applyAlignment="1">
      <alignment shrinkToFit="1"/>
    </xf>
    <xf numFmtId="5" fontId="33" fillId="2" borderId="1" xfId="2" applyNumberFormat="1" applyFont="1" applyFill="1" applyBorder="1" applyAlignment="1" applyProtection="1">
      <alignment horizontal="center"/>
      <protection locked="0"/>
    </xf>
    <xf numFmtId="0" fontId="2" fillId="0" borderId="50"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center" vertical="center" wrapText="1"/>
    </xf>
    <xf numFmtId="0" fontId="11" fillId="0" borderId="0" xfId="0" applyFont="1" applyAlignment="1" applyProtection="1">
      <alignment horizontal="left"/>
      <protection locked="0"/>
    </xf>
    <xf numFmtId="0" fontId="11" fillId="0" borderId="0" xfId="0" applyFont="1" applyProtection="1">
      <protection locked="0"/>
    </xf>
    <xf numFmtId="0" fontId="0" fillId="0" borderId="0" xfId="0" applyProtection="1">
      <protection locked="0"/>
    </xf>
    <xf numFmtId="0" fontId="13" fillId="0" borderId="0" xfId="0" applyFont="1" applyAlignment="1">
      <alignment horizontal="center" wrapText="1"/>
    </xf>
    <xf numFmtId="0" fontId="18" fillId="2" borderId="24" xfId="0" applyFont="1" applyFill="1" applyBorder="1" applyAlignment="1" applyProtection="1">
      <alignment horizontal="left" shrinkToFit="1"/>
      <protection locked="0"/>
    </xf>
    <xf numFmtId="0" fontId="18" fillId="2" borderId="25" xfId="0" applyFont="1" applyFill="1" applyBorder="1" applyAlignment="1" applyProtection="1">
      <alignment horizontal="left" shrinkToFit="1"/>
      <protection locked="0"/>
    </xf>
    <xf numFmtId="0" fontId="18" fillId="2" borderId="49" xfId="0" applyFont="1" applyFill="1" applyBorder="1" applyAlignment="1" applyProtection="1">
      <alignment horizontal="left" shrinkToFit="1"/>
      <protection locked="0"/>
    </xf>
    <xf numFmtId="0" fontId="11" fillId="0" borderId="18" xfId="0" applyFont="1" applyBorder="1" applyAlignment="1">
      <alignment horizontal="center"/>
    </xf>
    <xf numFmtId="0" fontId="13" fillId="0" borderId="0" xfId="0" applyFont="1" applyAlignment="1">
      <alignment wrapText="1"/>
    </xf>
    <xf numFmtId="0" fontId="13" fillId="0" borderId="0" xfId="0" applyFont="1"/>
    <xf numFmtId="0" fontId="35" fillId="0" borderId="0" xfId="0" applyFont="1" applyAlignment="1">
      <alignment vertical="top" wrapText="1"/>
    </xf>
    <xf numFmtId="0" fontId="11" fillId="0" borderId="0" xfId="0" applyFont="1" applyAlignment="1">
      <alignment vertical="top" wrapText="1"/>
    </xf>
    <xf numFmtId="0" fontId="15" fillId="0" borderId="0" xfId="0" applyFont="1" applyAlignment="1">
      <alignment horizontal="right" wrapText="1"/>
    </xf>
    <xf numFmtId="14" fontId="16" fillId="2" borderId="24" xfId="0" applyNumberFormat="1" applyFont="1" applyFill="1" applyBorder="1" applyAlignment="1" applyProtection="1">
      <alignment horizontal="center"/>
      <protection locked="0"/>
    </xf>
    <xf numFmtId="14" fontId="16" fillId="2" borderId="25" xfId="0" applyNumberFormat="1" applyFont="1" applyFill="1" applyBorder="1" applyAlignment="1" applyProtection="1">
      <alignment horizontal="center"/>
      <protection locked="0"/>
    </xf>
    <xf numFmtId="14" fontId="16" fillId="2" borderId="49" xfId="0" applyNumberFormat="1" applyFont="1" applyFill="1" applyBorder="1" applyAlignment="1" applyProtection="1">
      <alignment horizontal="center"/>
      <protection locked="0"/>
    </xf>
    <xf numFmtId="168" fontId="11" fillId="3" borderId="51" xfId="3" applyNumberFormat="1" applyFont="1" applyFill="1" applyBorder="1"/>
    <xf numFmtId="168" fontId="11" fillId="3" borderId="52" xfId="3" applyNumberFormat="1" applyFont="1" applyFill="1" applyBorder="1"/>
    <xf numFmtId="0" fontId="12" fillId="3" borderId="24" xfId="0" applyFont="1" applyFill="1" applyBorder="1" applyAlignment="1">
      <alignment horizontal="center" shrinkToFit="1"/>
    </xf>
    <xf numFmtId="0" fontId="12" fillId="3" borderId="25" xfId="0" applyFont="1" applyFill="1" applyBorder="1" applyAlignment="1">
      <alignment horizontal="center" shrinkToFit="1"/>
    </xf>
    <xf numFmtId="0" fontId="12" fillId="3" borderId="49" xfId="0" applyFont="1" applyFill="1" applyBorder="1" applyAlignment="1">
      <alignment horizontal="center" shrinkToFit="1"/>
    </xf>
    <xf numFmtId="168" fontId="11" fillId="3" borderId="24" xfId="3" applyNumberFormat="1" applyFont="1" applyFill="1" applyBorder="1"/>
    <xf numFmtId="168" fontId="11" fillId="3" borderId="49" xfId="3" applyNumberFormat="1" applyFont="1" applyFill="1" applyBorder="1"/>
    <xf numFmtId="168" fontId="11" fillId="3" borderId="45" xfId="3" applyNumberFormat="1" applyFont="1" applyFill="1" applyBorder="1" applyAlignment="1">
      <alignment shrinkToFit="1"/>
    </xf>
    <xf numFmtId="168" fontId="11" fillId="3" borderId="47" xfId="3" applyNumberFormat="1" applyFont="1" applyFill="1" applyBorder="1" applyAlignment="1">
      <alignment shrinkToFit="1"/>
    </xf>
    <xf numFmtId="168" fontId="11" fillId="3" borderId="19" xfId="3" applyNumberFormat="1" applyFont="1" applyFill="1" applyBorder="1" applyAlignment="1">
      <alignment shrinkToFit="1"/>
    </xf>
    <xf numFmtId="168" fontId="11" fillId="3" borderId="53" xfId="3" applyNumberFormat="1" applyFont="1" applyFill="1" applyBorder="1" applyAlignment="1">
      <alignment shrinkToFit="1"/>
    </xf>
    <xf numFmtId="168" fontId="11" fillId="3" borderId="27" xfId="3" applyNumberFormat="1" applyFont="1" applyFill="1" applyBorder="1" applyAlignment="1">
      <alignment shrinkToFit="1"/>
    </xf>
    <xf numFmtId="168" fontId="11" fillId="3" borderId="54" xfId="3" applyNumberFormat="1" applyFont="1" applyFill="1" applyBorder="1" applyAlignment="1">
      <alignment shrinkToFit="1"/>
    </xf>
  </cellXfs>
  <cellStyles count="5">
    <cellStyle name="Comma" xfId="1" builtinId="3"/>
    <cellStyle name="Currency" xfId="2" builtinId="4"/>
    <cellStyle name="Normal" xfId="0" builtinId="0"/>
    <cellStyle name="Normal 2" xfId="3" xr:uid="{00000000-0005-0000-0000-000003000000}"/>
    <cellStyle name="Percent" xfId="4" builtinId="5"/>
  </cellStyles>
  <dxfs count="347">
    <dxf>
      <font>
        <strike val="0"/>
        <color rgb="FF00B050"/>
      </font>
    </dxf>
    <dxf>
      <font>
        <b/>
        <i val="0"/>
        <strike val="0"/>
        <color theme="0"/>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DAEEF3"/>
      <color rgb="FFDAF3EB"/>
      <color rgb="FF0033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8"/>
  <sheetViews>
    <sheetView workbookViewId="0">
      <selection activeCell="G9" sqref="G9"/>
    </sheetView>
  </sheetViews>
  <sheetFormatPr defaultColWidth="9.1796875" defaultRowHeight="12.5" x14ac:dyDescent="0.25"/>
  <cols>
    <col min="1" max="1" width="22.54296875" style="6" bestFit="1" customWidth="1"/>
    <col min="2" max="2" width="11.81640625" style="6" customWidth="1"/>
    <col min="3" max="5" width="9.1796875" style="6"/>
    <col min="6" max="6" width="13.453125" style="6" bestFit="1" customWidth="1"/>
    <col min="7" max="7" width="6" style="2" bestFit="1" customWidth="1"/>
    <col min="8" max="8" width="8.7265625" style="2" bestFit="1" customWidth="1"/>
    <col min="9" max="9" width="9" style="2" customWidth="1"/>
    <col min="10" max="10" width="9.7265625" style="6" bestFit="1" customWidth="1"/>
    <col min="11" max="11" width="5.1796875" style="6" customWidth="1"/>
    <col min="12" max="12" width="6" style="6" bestFit="1" customWidth="1"/>
    <col min="13" max="13" width="8.7265625" style="6" bestFit="1" customWidth="1"/>
    <col min="14" max="14" width="9.26953125" style="6" customWidth="1"/>
    <col min="15" max="15" width="9.7265625" style="6" bestFit="1" customWidth="1"/>
    <col min="16" max="16" width="6.26953125" style="6" customWidth="1"/>
    <col min="17" max="19" width="9.1796875" style="6"/>
    <col min="20" max="20" width="11.26953125" style="6" bestFit="1" customWidth="1"/>
    <col min="21" max="16384" width="9.1796875" style="6"/>
  </cols>
  <sheetData>
    <row r="1" spans="1:20" ht="13" x14ac:dyDescent="0.3">
      <c r="A1" s="5" t="s">
        <v>12</v>
      </c>
    </row>
    <row r="2" spans="1:20" ht="13" thickBot="1" x14ac:dyDescent="0.3">
      <c r="A2" t="s">
        <v>17</v>
      </c>
    </row>
    <row r="3" spans="1:20" ht="13" thickBot="1" x14ac:dyDescent="0.3">
      <c r="G3" s="301" t="s">
        <v>21</v>
      </c>
      <c r="H3" s="302"/>
      <c r="I3" s="302"/>
      <c r="J3" s="303"/>
      <c r="L3" s="301" t="s">
        <v>27</v>
      </c>
      <c r="M3" s="302"/>
      <c r="N3" s="302"/>
      <c r="O3" s="303"/>
      <c r="Q3" s="301" t="s">
        <v>28</v>
      </c>
      <c r="R3" s="302"/>
      <c r="S3" s="302"/>
      <c r="T3" s="303"/>
    </row>
    <row r="4" spans="1:20" s="2" customFormat="1" ht="10" x14ac:dyDescent="0.2">
      <c r="A4" s="304" t="s">
        <v>5</v>
      </c>
      <c r="B4" s="35" t="s">
        <v>17</v>
      </c>
      <c r="C4" s="35" t="s">
        <v>18</v>
      </c>
      <c r="D4" s="35" t="s">
        <v>19</v>
      </c>
      <c r="E4" s="35" t="s">
        <v>20</v>
      </c>
      <c r="G4" s="39"/>
      <c r="J4" s="40">
        <v>2</v>
      </c>
      <c r="L4" s="39"/>
      <c r="O4" s="40">
        <v>2</v>
      </c>
      <c r="Q4" s="39"/>
      <c r="T4" s="40">
        <v>10</v>
      </c>
    </row>
    <row r="5" spans="1:20" ht="13" thickBot="1" x14ac:dyDescent="0.3">
      <c r="A5" s="305"/>
      <c r="B5" s="8" t="e">
        <f>#REF!</f>
        <v>#REF!</v>
      </c>
      <c r="C5" s="3" t="s">
        <v>11</v>
      </c>
      <c r="D5" s="8" t="s">
        <v>11</v>
      </c>
      <c r="E5" s="8" t="s">
        <v>11</v>
      </c>
      <c r="G5" s="39"/>
      <c r="I5" s="22" t="s">
        <v>25</v>
      </c>
      <c r="J5" s="41" t="s">
        <v>26</v>
      </c>
      <c r="L5" s="39"/>
      <c r="M5" s="2"/>
      <c r="N5" s="22" t="s">
        <v>25</v>
      </c>
      <c r="O5" s="41" t="s">
        <v>26</v>
      </c>
      <c r="Q5" s="39"/>
      <c r="R5" s="2"/>
      <c r="S5" s="22" t="s">
        <v>25</v>
      </c>
      <c r="T5" s="41" t="s">
        <v>26</v>
      </c>
    </row>
    <row r="6" spans="1:20" ht="24" customHeight="1" x14ac:dyDescent="0.25">
      <c r="A6" s="10" t="e">
        <f>#REF!</f>
        <v>#REF!</v>
      </c>
      <c r="B6" s="26" t="e">
        <f>#REF!</f>
        <v>#REF!</v>
      </c>
      <c r="C6" s="33" t="e">
        <f>#REF!</f>
        <v>#REF!</v>
      </c>
      <c r="D6" s="26" t="e">
        <f>#REF!</f>
        <v>#REF!</v>
      </c>
      <c r="E6" s="29" t="e">
        <f>#REF!</f>
        <v>#REF!</v>
      </c>
      <c r="G6" s="42">
        <v>1</v>
      </c>
      <c r="H6" s="2" t="s">
        <v>23</v>
      </c>
      <c r="I6" s="51" t="e">
        <f>G6*($B6/12)</f>
        <v>#REF!</v>
      </c>
      <c r="J6" s="53" t="e">
        <f>I6*J$4</f>
        <v>#REF!</v>
      </c>
      <c r="L6" s="42">
        <v>1</v>
      </c>
      <c r="M6" s="2" t="s">
        <v>23</v>
      </c>
      <c r="N6" s="51" t="e">
        <f>L6*($B6/12)</f>
        <v>#REF!</v>
      </c>
      <c r="O6" s="53" t="e">
        <f>N6*O$4</f>
        <v>#REF!</v>
      </c>
      <c r="Q6" s="42">
        <v>1</v>
      </c>
      <c r="R6" s="2" t="s">
        <v>23</v>
      </c>
      <c r="S6" s="51" t="e">
        <f>Q6*($B6/12)</f>
        <v>#REF!</v>
      </c>
      <c r="T6" s="53" t="e">
        <f>S6*T$4</f>
        <v>#REF!</v>
      </c>
    </row>
    <row r="7" spans="1:20" ht="24" customHeight="1" x14ac:dyDescent="0.25">
      <c r="A7" s="11" t="e">
        <f>#REF!</f>
        <v>#REF!</v>
      </c>
      <c r="B7" s="9" t="e">
        <f>#REF!</f>
        <v>#REF!</v>
      </c>
      <c r="C7" s="34" t="e">
        <f>#REF!</f>
        <v>#REF!</v>
      </c>
      <c r="D7" s="9" t="e">
        <f>#REF!</f>
        <v>#REF!</v>
      </c>
      <c r="E7" s="30" t="e">
        <f>#REF!</f>
        <v>#REF!</v>
      </c>
      <c r="G7" s="43">
        <v>0.05</v>
      </c>
      <c r="H7" s="2" t="s">
        <v>22</v>
      </c>
      <c r="I7" s="52"/>
      <c r="J7" s="53">
        <f>G7*J$26</f>
        <v>5479</v>
      </c>
      <c r="L7" s="43">
        <v>5.1999999999999998E-2</v>
      </c>
      <c r="M7" s="2" t="s">
        <v>22</v>
      </c>
      <c r="N7" s="52"/>
      <c r="O7" s="53">
        <f>L7*O$26</f>
        <v>8737.1959999999999</v>
      </c>
      <c r="Q7" s="43">
        <v>5.1999999999999998E-2</v>
      </c>
      <c r="R7" s="2" t="s">
        <v>22</v>
      </c>
      <c r="S7" s="52"/>
      <c r="T7" s="53">
        <f>Q7*T$26</f>
        <v>88701.34</v>
      </c>
    </row>
    <row r="8" spans="1:20" ht="24" customHeight="1" x14ac:dyDescent="0.25">
      <c r="A8" s="11" t="e">
        <f>#REF!</f>
        <v>#REF!</v>
      </c>
      <c r="B8" s="9" t="e">
        <f>#REF!</f>
        <v>#REF!</v>
      </c>
      <c r="C8" s="34" t="e">
        <f>#REF!</f>
        <v>#REF!</v>
      </c>
      <c r="D8" s="9" t="e">
        <f>#REF!</f>
        <v>#REF!</v>
      </c>
      <c r="E8" s="30" t="e">
        <f>#REF!</f>
        <v>#REF!</v>
      </c>
      <c r="G8" s="42">
        <v>1</v>
      </c>
      <c r="H8" s="2" t="s">
        <v>23</v>
      </c>
      <c r="I8" s="51" t="e">
        <f>G8*($B8/12)</f>
        <v>#REF!</v>
      </c>
      <c r="J8" s="53" t="e">
        <f>I8*J$4</f>
        <v>#REF!</v>
      </c>
      <c r="L8" s="42">
        <v>1</v>
      </c>
      <c r="M8" s="2" t="s">
        <v>23</v>
      </c>
      <c r="N8" s="51" t="e">
        <f>L8*($B8/12)</f>
        <v>#REF!</v>
      </c>
      <c r="O8" s="53" t="e">
        <f>N8*O$4</f>
        <v>#REF!</v>
      </c>
      <c r="Q8" s="42">
        <v>1</v>
      </c>
      <c r="R8" s="2" t="s">
        <v>23</v>
      </c>
      <c r="S8" s="51" t="e">
        <f>Q8*($B8/12)</f>
        <v>#REF!</v>
      </c>
      <c r="T8" s="53" t="e">
        <f>S8*T$4</f>
        <v>#REF!</v>
      </c>
    </row>
    <row r="9" spans="1:20" ht="24" customHeight="1" x14ac:dyDescent="0.25">
      <c r="A9" s="11" t="e">
        <f>#REF!</f>
        <v>#REF!</v>
      </c>
      <c r="B9" s="9" t="e">
        <f>#REF!</f>
        <v>#REF!</v>
      </c>
      <c r="C9" s="34" t="e">
        <f>#REF!</f>
        <v>#REF!</v>
      </c>
      <c r="D9" s="9" t="e">
        <f>#REF!</f>
        <v>#REF!</v>
      </c>
      <c r="E9" s="30" t="e">
        <f>#REF!</f>
        <v>#REF!</v>
      </c>
      <c r="F9" s="38" t="s">
        <v>29</v>
      </c>
      <c r="G9" s="44" t="e">
        <f>$C9</f>
        <v>#REF!</v>
      </c>
      <c r="H9" s="2" t="s">
        <v>16</v>
      </c>
      <c r="I9" s="52"/>
      <c r="J9" s="53" t="e">
        <f>MAX(33%*($B9/12*J$4),$G9*J$37)</f>
        <v>#REF!</v>
      </c>
      <c r="L9" s="44" t="e">
        <f>$C9</f>
        <v>#REF!</v>
      </c>
      <c r="M9" s="2" t="s">
        <v>16</v>
      </c>
      <c r="N9" s="52"/>
      <c r="O9" s="53" t="e">
        <f>MAX(33%*($B9/12*O$4),$G9*O$37)</f>
        <v>#REF!</v>
      </c>
      <c r="Q9" s="44" t="e">
        <f>$C9</f>
        <v>#REF!</v>
      </c>
      <c r="R9" s="2" t="s">
        <v>16</v>
      </c>
      <c r="S9" s="52"/>
      <c r="T9" s="53" t="e">
        <f>MAX(33%*($B9/12*T$4),$G9*T$37)</f>
        <v>#REF!</v>
      </c>
    </row>
    <row r="10" spans="1:20" ht="24" customHeight="1" x14ac:dyDescent="0.25">
      <c r="A10" s="11" t="e">
        <f>#REF!</f>
        <v>#REF!</v>
      </c>
      <c r="B10" s="9" t="e">
        <f>#REF!</f>
        <v>#REF!</v>
      </c>
      <c r="C10" s="34" t="e">
        <f>#REF!</f>
        <v>#REF!</v>
      </c>
      <c r="D10" s="9" t="e">
        <f>#REF!</f>
        <v>#REF!</v>
      </c>
      <c r="E10" s="30" t="e">
        <f>#REF!</f>
        <v>#REF!</v>
      </c>
      <c r="G10" s="42">
        <v>0.1</v>
      </c>
      <c r="H10" s="2" t="s">
        <v>23</v>
      </c>
      <c r="I10" s="51" t="e">
        <f>G10*($B10/12)</f>
        <v>#REF!</v>
      </c>
      <c r="J10" s="53" t="e">
        <f>I10*J$4</f>
        <v>#REF!</v>
      </c>
      <c r="L10" s="42">
        <v>0.2</v>
      </c>
      <c r="M10" s="2" t="s">
        <v>23</v>
      </c>
      <c r="N10" s="51" t="e">
        <f>L10*($B10/12)</f>
        <v>#REF!</v>
      </c>
      <c r="O10" s="53" t="e">
        <f>N10*O$4</f>
        <v>#REF!</v>
      </c>
      <c r="Q10" s="42">
        <v>0.5</v>
      </c>
      <c r="R10" s="2" t="s">
        <v>23</v>
      </c>
      <c r="S10" s="51" t="e">
        <f>Q10*($B10/12)</f>
        <v>#REF!</v>
      </c>
      <c r="T10" s="53" t="e">
        <f>S10*T$4</f>
        <v>#REF!</v>
      </c>
    </row>
    <row r="11" spans="1:20" ht="24" customHeight="1" x14ac:dyDescent="0.25">
      <c r="A11" s="11" t="e">
        <f>#REF!</f>
        <v>#REF!</v>
      </c>
      <c r="B11" s="9" t="e">
        <f>#REF!</f>
        <v>#REF!</v>
      </c>
      <c r="C11" s="34" t="e">
        <f>#REF!</f>
        <v>#REF!</v>
      </c>
      <c r="D11" s="9" t="e">
        <f>#REF!</f>
        <v>#REF!</v>
      </c>
      <c r="E11" s="30" t="e">
        <f>#REF!</f>
        <v>#REF!</v>
      </c>
      <c r="F11" s="38" t="s">
        <v>29</v>
      </c>
      <c r="G11" s="44" t="e">
        <f>$C11</f>
        <v>#REF!</v>
      </c>
      <c r="H11" s="2" t="s">
        <v>16</v>
      </c>
      <c r="I11" s="52"/>
      <c r="J11" s="53" t="e">
        <f>MAX(33%*($B11/12*J$4),$G11*J$37)</f>
        <v>#REF!</v>
      </c>
      <c r="L11" s="44" t="e">
        <f>$C11</f>
        <v>#REF!</v>
      </c>
      <c r="M11" s="2" t="s">
        <v>16</v>
      </c>
      <c r="N11" s="52"/>
      <c r="O11" s="53" t="e">
        <f>MAX(33%*($B11/12*O$4),$G11*O$37)</f>
        <v>#REF!</v>
      </c>
      <c r="Q11" s="44" t="e">
        <f>$C11</f>
        <v>#REF!</v>
      </c>
      <c r="R11" s="2" t="s">
        <v>16</v>
      </c>
      <c r="S11" s="52"/>
      <c r="T11" s="53" t="e">
        <f>MAX(33%*($B11/12*T$4),$G11*T$37)</f>
        <v>#REF!</v>
      </c>
    </row>
    <row r="12" spans="1:20" ht="24" customHeight="1" x14ac:dyDescent="0.25">
      <c r="A12" s="11" t="e">
        <f>#REF!</f>
        <v>#REF!</v>
      </c>
      <c r="B12" s="9" t="e">
        <f>#REF!</f>
        <v>#REF!</v>
      </c>
      <c r="C12" s="34" t="e">
        <f>#REF!</f>
        <v>#REF!</v>
      </c>
      <c r="D12" s="9" t="e">
        <f>#REF!</f>
        <v>#REF!</v>
      </c>
      <c r="E12" s="30" t="e">
        <f>#REF!</f>
        <v>#REF!</v>
      </c>
      <c r="F12" s="38" t="s">
        <v>29</v>
      </c>
      <c r="G12" s="44" t="e">
        <f>$C12</f>
        <v>#REF!</v>
      </c>
      <c r="H12" s="2" t="s">
        <v>16</v>
      </c>
      <c r="I12" s="52"/>
      <c r="J12" s="53" t="e">
        <f>MAX(33%*($B12/12*J$4),$G12*J$37)</f>
        <v>#REF!</v>
      </c>
      <c r="L12" s="44" t="e">
        <f>$C12</f>
        <v>#REF!</v>
      </c>
      <c r="M12" s="2" t="s">
        <v>16</v>
      </c>
      <c r="N12" s="52"/>
      <c r="O12" s="53" t="e">
        <f>MAX(33%*($B12/12*O$4),$G12*O$37)</f>
        <v>#REF!</v>
      </c>
      <c r="Q12" s="44" t="e">
        <f>$C12</f>
        <v>#REF!</v>
      </c>
      <c r="R12" s="2" t="s">
        <v>16</v>
      </c>
      <c r="S12" s="52"/>
      <c r="T12" s="53" t="e">
        <f>MAX(33%*($B12/12*T$4),$G12*T$37)</f>
        <v>#REF!</v>
      </c>
    </row>
    <row r="13" spans="1:20" ht="24" customHeight="1" x14ac:dyDescent="0.25">
      <c r="A13" s="11" t="e">
        <f>#REF!</f>
        <v>#REF!</v>
      </c>
      <c r="B13" s="9" t="e">
        <f>#REF!</f>
        <v>#REF!</v>
      </c>
      <c r="C13" s="34" t="e">
        <f>#REF!</f>
        <v>#REF!</v>
      </c>
      <c r="D13" s="9" t="e">
        <f>#REF!</f>
        <v>#REF!</v>
      </c>
      <c r="E13" s="30" t="e">
        <f>#REF!</f>
        <v>#REF!</v>
      </c>
      <c r="G13" s="45" t="e">
        <f>$D13</f>
        <v>#REF!</v>
      </c>
      <c r="H13" s="2" t="s">
        <v>30</v>
      </c>
      <c r="I13" s="52" t="e">
        <f>$G13/12*J$36</f>
        <v>#REF!</v>
      </c>
      <c r="J13" s="53" t="e">
        <f>I13*J$4</f>
        <v>#REF!</v>
      </c>
      <c r="L13" s="45" t="e">
        <f>$D13</f>
        <v>#REF!</v>
      </c>
      <c r="M13" s="2" t="s">
        <v>24</v>
      </c>
      <c r="N13" s="52" t="e">
        <f>$G13/12*O$36</f>
        <v>#REF!</v>
      </c>
      <c r="O13" s="53" t="e">
        <f>N13*O$4</f>
        <v>#REF!</v>
      </c>
      <c r="Q13" s="45" t="e">
        <f>$D13</f>
        <v>#REF!</v>
      </c>
      <c r="R13" s="2" t="s">
        <v>24</v>
      </c>
      <c r="S13" s="52" t="e">
        <f>$G13/12*T$36</f>
        <v>#REF!</v>
      </c>
      <c r="T13" s="53" t="e">
        <f>S13*T$4</f>
        <v>#REF!</v>
      </c>
    </row>
    <row r="14" spans="1:20" ht="24" customHeight="1" x14ac:dyDescent="0.25">
      <c r="A14" s="11" t="e">
        <f>#REF!</f>
        <v>#REF!</v>
      </c>
      <c r="B14" s="9" t="e">
        <f>#REF!</f>
        <v>#REF!</v>
      </c>
      <c r="C14" s="34" t="e">
        <f>#REF!</f>
        <v>#REF!</v>
      </c>
      <c r="D14" s="9" t="e">
        <f>#REF!</f>
        <v>#REF!</v>
      </c>
      <c r="E14" s="30" t="e">
        <f>#REF!</f>
        <v>#REF!</v>
      </c>
      <c r="G14" s="42">
        <v>0</v>
      </c>
      <c r="H14" s="2" t="s">
        <v>23</v>
      </c>
      <c r="I14" s="51" t="e">
        <f>G14*($B14/12)</f>
        <v>#REF!</v>
      </c>
      <c r="J14" s="53" t="e">
        <f>I14*J$4</f>
        <v>#REF!</v>
      </c>
      <c r="L14" s="42">
        <v>0</v>
      </c>
      <c r="M14" s="2" t="s">
        <v>23</v>
      </c>
      <c r="N14" s="51" t="e">
        <f>L14*($B14/12)</f>
        <v>#REF!</v>
      </c>
      <c r="O14" s="53" t="e">
        <f>N14*O$4</f>
        <v>#REF!</v>
      </c>
      <c r="Q14" s="42">
        <v>1</v>
      </c>
      <c r="R14" s="2" t="s">
        <v>23</v>
      </c>
      <c r="S14" s="51" t="e">
        <f>Q14*($B14/12)</f>
        <v>#REF!</v>
      </c>
      <c r="T14" s="53" t="e">
        <f>S14*T$4</f>
        <v>#REF!</v>
      </c>
    </row>
    <row r="15" spans="1:20" ht="24" customHeight="1" x14ac:dyDescent="0.25">
      <c r="A15" s="11" t="e">
        <f>#REF!</f>
        <v>#REF!</v>
      </c>
      <c r="B15" s="9" t="e">
        <f>#REF!</f>
        <v>#REF!</v>
      </c>
      <c r="C15" s="34" t="e">
        <f>#REF!</f>
        <v>#REF!</v>
      </c>
      <c r="D15" s="9" t="e">
        <f>#REF!</f>
        <v>#REF!</v>
      </c>
      <c r="E15" s="30" t="e">
        <f>#REF!</f>
        <v>#REF!</v>
      </c>
      <c r="G15" s="42">
        <v>0</v>
      </c>
      <c r="H15" s="2" t="s">
        <v>23</v>
      </c>
      <c r="I15" s="51" t="e">
        <f>G15*($B15/12)</f>
        <v>#REF!</v>
      </c>
      <c r="J15" s="53" t="e">
        <f>I15*J$4</f>
        <v>#REF!</v>
      </c>
      <c r="L15" s="42">
        <v>0</v>
      </c>
      <c r="M15" s="2" t="s">
        <v>23</v>
      </c>
      <c r="N15" s="51" t="e">
        <f>L15*($B15/12)</f>
        <v>#REF!</v>
      </c>
      <c r="O15" s="53" t="e">
        <f>N15*O$4</f>
        <v>#REF!</v>
      </c>
      <c r="Q15" s="42">
        <v>1</v>
      </c>
      <c r="R15" s="2" t="s">
        <v>23</v>
      </c>
      <c r="S15" s="51" t="e">
        <f>Q15*($B15/12)</f>
        <v>#REF!</v>
      </c>
      <c r="T15" s="53" t="e">
        <f>S15*T$4</f>
        <v>#REF!</v>
      </c>
    </row>
    <row r="16" spans="1:20" ht="24" hidden="1" customHeight="1" x14ac:dyDescent="0.25">
      <c r="A16" s="11" t="e">
        <f>#REF!</f>
        <v>#REF!</v>
      </c>
      <c r="B16" s="9" t="e">
        <f>#REF!</f>
        <v>#REF!</v>
      </c>
      <c r="C16" s="34" t="e">
        <f>#REF!</f>
        <v>#REF!</v>
      </c>
      <c r="D16" s="9" t="e">
        <f>#REF!</f>
        <v>#REF!</v>
      </c>
      <c r="E16" s="30" t="e">
        <f>#REF!</f>
        <v>#REF!</v>
      </c>
      <c r="G16" s="39"/>
      <c r="I16" s="52"/>
      <c r="J16" s="53">
        <f>I16*$J$4</f>
        <v>0</v>
      </c>
      <c r="L16" s="39"/>
      <c r="M16" s="2"/>
      <c r="N16" s="52"/>
      <c r="O16" s="53">
        <f>N16*$J$4</f>
        <v>0</v>
      </c>
      <c r="Q16" s="39"/>
      <c r="R16" s="2"/>
      <c r="S16" s="52"/>
      <c r="T16" s="53">
        <f>S16*$J$4</f>
        <v>0</v>
      </c>
    </row>
    <row r="17" spans="1:20" ht="24" hidden="1" customHeight="1" x14ac:dyDescent="0.25">
      <c r="A17" s="11" t="e">
        <f>#REF!</f>
        <v>#REF!</v>
      </c>
      <c r="B17" s="9" t="e">
        <f>#REF!</f>
        <v>#REF!</v>
      </c>
      <c r="C17" s="34" t="e">
        <f>#REF!</f>
        <v>#REF!</v>
      </c>
      <c r="D17" s="9" t="e">
        <f>#REF!</f>
        <v>#REF!</v>
      </c>
      <c r="E17" s="30" t="e">
        <f>#REF!</f>
        <v>#REF!</v>
      </c>
      <c r="G17" s="39"/>
      <c r="I17" s="52"/>
      <c r="J17" s="53">
        <f>I17*$J$4</f>
        <v>0</v>
      </c>
      <c r="L17" s="39"/>
      <c r="M17" s="2"/>
      <c r="N17" s="52"/>
      <c r="O17" s="53">
        <f>N17*$J$4</f>
        <v>0</v>
      </c>
      <c r="Q17" s="39"/>
      <c r="R17" s="2"/>
      <c r="S17" s="52"/>
      <c r="T17" s="53">
        <f>S17*$J$4</f>
        <v>0</v>
      </c>
    </row>
    <row r="18" spans="1:20" ht="24" hidden="1" customHeight="1" x14ac:dyDescent="0.25">
      <c r="A18" s="11" t="e">
        <f>#REF!</f>
        <v>#REF!</v>
      </c>
      <c r="B18" s="9" t="e">
        <f>#REF!</f>
        <v>#REF!</v>
      </c>
      <c r="C18" s="34" t="e">
        <f>#REF!</f>
        <v>#REF!</v>
      </c>
      <c r="D18" s="9" t="e">
        <f>#REF!</f>
        <v>#REF!</v>
      </c>
      <c r="E18" s="30" t="e">
        <f>#REF!</f>
        <v>#REF!</v>
      </c>
      <c r="G18" s="39"/>
      <c r="I18" s="52"/>
      <c r="J18" s="53">
        <f>I18*$J$4</f>
        <v>0</v>
      </c>
      <c r="L18" s="39"/>
      <c r="M18" s="2"/>
      <c r="N18" s="52"/>
      <c r="O18" s="53">
        <f>N18*$J$4</f>
        <v>0</v>
      </c>
      <c r="Q18" s="39"/>
      <c r="R18" s="2"/>
      <c r="S18" s="52"/>
      <c r="T18" s="53">
        <f>S18*$J$4</f>
        <v>0</v>
      </c>
    </row>
    <row r="19" spans="1:20" ht="24" hidden="1" customHeight="1" x14ac:dyDescent="0.25">
      <c r="A19" s="11" t="e">
        <f>#REF!</f>
        <v>#REF!</v>
      </c>
      <c r="B19" s="9" t="e">
        <f>#REF!</f>
        <v>#REF!</v>
      </c>
      <c r="C19" s="34" t="e">
        <f>#REF!</f>
        <v>#REF!</v>
      </c>
      <c r="D19" s="9" t="e">
        <f>#REF!</f>
        <v>#REF!</v>
      </c>
      <c r="E19" s="30" t="e">
        <f>#REF!</f>
        <v>#REF!</v>
      </c>
      <c r="G19" s="39"/>
      <c r="I19" s="52"/>
      <c r="J19" s="53">
        <f>I19*$J$4</f>
        <v>0</v>
      </c>
      <c r="L19" s="39"/>
      <c r="M19" s="2"/>
      <c r="N19" s="52"/>
      <c r="O19" s="53">
        <f>N19*$J$4</f>
        <v>0</v>
      </c>
      <c r="Q19" s="39"/>
      <c r="R19" s="2"/>
      <c r="S19" s="52"/>
      <c r="T19" s="53">
        <f>S19*$J$4</f>
        <v>0</v>
      </c>
    </row>
    <row r="20" spans="1:20" ht="24" customHeight="1" thickBot="1" x14ac:dyDescent="0.3">
      <c r="A20" s="12" t="e">
        <f>#REF!</f>
        <v>#REF!</v>
      </c>
      <c r="B20" s="9" t="e">
        <f>#REF!</f>
        <v>#REF!</v>
      </c>
      <c r="C20" s="34" t="e">
        <f>#REF!</f>
        <v>#REF!</v>
      </c>
      <c r="D20" s="9" t="e">
        <f>#REF!</f>
        <v>#REF!</v>
      </c>
      <c r="E20" s="30" t="e">
        <f>#REF!</f>
        <v>#REF!</v>
      </c>
      <c r="G20" s="42">
        <v>0</v>
      </c>
      <c r="H20" s="2" t="s">
        <v>23</v>
      </c>
      <c r="I20" s="51" t="e">
        <f>G20*($B20/12)</f>
        <v>#REF!</v>
      </c>
      <c r="J20" s="53" t="e">
        <f>I20*J$4</f>
        <v>#REF!</v>
      </c>
      <c r="L20" s="42">
        <v>0</v>
      </c>
      <c r="M20" s="2" t="s">
        <v>23</v>
      </c>
      <c r="N20" s="51" t="e">
        <f>L20*($B20/12)</f>
        <v>#REF!</v>
      </c>
      <c r="O20" s="53" t="e">
        <f>N20*O$4</f>
        <v>#REF!</v>
      </c>
      <c r="Q20" s="42">
        <v>1</v>
      </c>
      <c r="R20" s="2" t="s">
        <v>23</v>
      </c>
      <c r="S20" s="51" t="e">
        <f>Q20*($B20/12)</f>
        <v>#REF!</v>
      </c>
      <c r="T20" s="53" t="e">
        <f>S20*T$4</f>
        <v>#REF!</v>
      </c>
    </row>
    <row r="21" spans="1:20" ht="24" customHeight="1" thickBot="1" x14ac:dyDescent="0.3">
      <c r="A21" s="13" t="s">
        <v>0</v>
      </c>
      <c r="B21" s="28" t="e">
        <f>SUM(B6:B20)</f>
        <v>#REF!</v>
      </c>
      <c r="C21" s="37" t="e">
        <f>SUM(C6:C20)</f>
        <v>#REF!</v>
      </c>
      <c r="D21" s="28" t="e">
        <f>SUM(D6:D20)</f>
        <v>#REF!</v>
      </c>
      <c r="E21" s="31" t="e">
        <f>SUM(E6:E20)</f>
        <v>#REF!</v>
      </c>
      <c r="G21" s="39"/>
      <c r="J21" s="54" t="e">
        <f>SUM(J6:J20)</f>
        <v>#REF!</v>
      </c>
      <c r="L21" s="39"/>
      <c r="M21" s="2"/>
      <c r="N21" s="2"/>
      <c r="O21" s="54" t="e">
        <f>SUM(O6:O20)</f>
        <v>#REF!</v>
      </c>
      <c r="Q21" s="39"/>
      <c r="R21" s="2"/>
      <c r="S21" s="2"/>
      <c r="T21" s="54" t="e">
        <f>SUM(T6:T20)</f>
        <v>#REF!</v>
      </c>
    </row>
    <row r="22" spans="1:20" ht="13" x14ac:dyDescent="0.3">
      <c r="G22" s="39"/>
      <c r="J22" s="50" t="e">
        <f>J21/($B$21/12*J$4)</f>
        <v>#REF!</v>
      </c>
      <c r="L22" s="39"/>
      <c r="M22" s="2"/>
      <c r="N22" s="2"/>
      <c r="O22" s="50" t="e">
        <f>O21/($B$21/12*O$4)</f>
        <v>#REF!</v>
      </c>
      <c r="Q22" s="39"/>
      <c r="R22" s="2"/>
      <c r="S22" s="2"/>
      <c r="T22" s="50" t="e">
        <f>T21/($B$21/12*T$4)</f>
        <v>#REF!</v>
      </c>
    </row>
    <row r="23" spans="1:20" ht="13" thickBot="1" x14ac:dyDescent="0.3">
      <c r="A23" s="1"/>
      <c r="G23" s="39"/>
      <c r="J23" s="46"/>
      <c r="L23" s="39"/>
      <c r="M23" s="2"/>
      <c r="N23" s="2"/>
      <c r="O23" s="46"/>
      <c r="Q23" s="39"/>
      <c r="R23" s="2"/>
      <c r="S23" s="2"/>
      <c r="T23" s="46"/>
    </row>
    <row r="24" spans="1:20" x14ac:dyDescent="0.25">
      <c r="A24" s="306" t="s">
        <v>6</v>
      </c>
      <c r="B24" s="4" t="str">
        <f>B4</f>
        <v>Total</v>
      </c>
      <c r="G24" s="39"/>
      <c r="J24" s="46"/>
      <c r="L24" s="39"/>
      <c r="M24" s="2"/>
      <c r="N24" s="2"/>
      <c r="O24" s="46"/>
      <c r="Q24" s="39"/>
      <c r="R24" s="2"/>
      <c r="S24" s="2"/>
      <c r="T24" s="46"/>
    </row>
    <row r="25" spans="1:20" ht="13" thickBot="1" x14ac:dyDescent="0.3">
      <c r="A25" s="307"/>
      <c r="B25" s="8" t="e">
        <f>B5</f>
        <v>#REF!</v>
      </c>
      <c r="G25" s="39"/>
      <c r="J25" s="46"/>
      <c r="L25" s="39"/>
      <c r="M25" s="2"/>
      <c r="N25" s="2"/>
      <c r="O25" s="46"/>
      <c r="Q25" s="39"/>
      <c r="R25" s="2"/>
      <c r="S25" s="2"/>
      <c r="T25" s="46"/>
    </row>
    <row r="26" spans="1:20" ht="24" customHeight="1" x14ac:dyDescent="0.25">
      <c r="A26" s="14" t="s">
        <v>1</v>
      </c>
      <c r="B26" s="27" t="e">
        <f>#REF!</f>
        <v>#REF!</v>
      </c>
      <c r="G26" s="39"/>
      <c r="J26" s="47">
        <f>109580</f>
        <v>109580</v>
      </c>
      <c r="L26" s="39"/>
      <c r="M26" s="2"/>
      <c r="N26" s="2"/>
      <c r="O26" s="47">
        <f>168023</f>
        <v>168023</v>
      </c>
      <c r="Q26" s="39"/>
      <c r="R26" s="2"/>
      <c r="S26" s="2"/>
      <c r="T26" s="47">
        <f>1705795</f>
        <v>1705795</v>
      </c>
    </row>
    <row r="27" spans="1:20" ht="24" customHeight="1" x14ac:dyDescent="0.25">
      <c r="A27" s="15" t="s">
        <v>2</v>
      </c>
      <c r="B27" s="32" t="e">
        <f>B26-B21</f>
        <v>#REF!</v>
      </c>
      <c r="D27" s="16"/>
      <c r="G27" s="39"/>
      <c r="J27" s="46"/>
      <c r="L27" s="39"/>
      <c r="M27" s="2"/>
      <c r="N27" s="2"/>
      <c r="O27" s="46"/>
      <c r="Q27" s="39"/>
      <c r="R27" s="2"/>
      <c r="S27" s="2"/>
      <c r="T27" s="46"/>
    </row>
    <row r="28" spans="1:20" ht="24" customHeight="1" x14ac:dyDescent="0.25">
      <c r="A28" s="7" t="s">
        <v>3</v>
      </c>
      <c r="B28" s="17" t="e">
        <f>B21/B26</f>
        <v>#REF!</v>
      </c>
      <c r="G28" s="39"/>
      <c r="J28" s="46"/>
      <c r="L28" s="39"/>
      <c r="M28" s="2"/>
      <c r="N28" s="2"/>
      <c r="O28" s="46"/>
      <c r="Q28" s="39"/>
      <c r="R28" s="2"/>
      <c r="S28" s="2"/>
      <c r="T28" s="46"/>
    </row>
    <row r="29" spans="1:20" ht="24" customHeight="1" x14ac:dyDescent="0.25">
      <c r="A29" s="15" t="s">
        <v>4</v>
      </c>
      <c r="B29" s="25" t="e">
        <f>#REF!</f>
        <v>#REF!</v>
      </c>
      <c r="G29" s="39"/>
      <c r="J29" s="55">
        <v>0.2196969696969697</v>
      </c>
      <c r="L29" s="39"/>
      <c r="M29" s="2"/>
      <c r="N29" s="2"/>
      <c r="O29" s="55">
        <v>0.31060606060606061</v>
      </c>
      <c r="Q29" s="39"/>
      <c r="R29" s="2"/>
      <c r="S29" s="2"/>
      <c r="T29" s="55">
        <v>0.67207792207792205</v>
      </c>
    </row>
    <row r="30" spans="1:20" ht="24" customHeight="1" x14ac:dyDescent="0.25">
      <c r="A30" s="15" t="s">
        <v>15</v>
      </c>
      <c r="B30" s="36">
        <f>Inputs!E14</f>
        <v>0</v>
      </c>
      <c r="G30" s="39"/>
      <c r="J30" s="56">
        <f>$B30</f>
        <v>0</v>
      </c>
      <c r="K30" s="2"/>
      <c r="L30" s="39"/>
      <c r="M30" s="2"/>
      <c r="N30" s="2"/>
      <c r="O30" s="56">
        <f>$B30</f>
        <v>0</v>
      </c>
      <c r="P30" s="2"/>
      <c r="Q30" s="39"/>
      <c r="R30" s="2"/>
      <c r="S30" s="2"/>
      <c r="T30" s="56">
        <f>$B30</f>
        <v>0</v>
      </c>
    </row>
    <row r="31" spans="1:20" x14ac:dyDescent="0.25">
      <c r="A31" s="18" t="s">
        <v>7</v>
      </c>
      <c r="B31" s="19" t="e">
        <f>#REF!</f>
        <v>#REF!</v>
      </c>
      <c r="G31" s="39"/>
      <c r="J31" s="40"/>
      <c r="K31" s="2"/>
      <c r="L31" s="39"/>
      <c r="M31" s="2"/>
      <c r="N31" s="2"/>
      <c r="O31" s="40"/>
      <c r="P31" s="2"/>
      <c r="Q31" s="39"/>
      <c r="R31" s="2"/>
      <c r="S31" s="2"/>
      <c r="T31" s="40"/>
    </row>
    <row r="32" spans="1:20" x14ac:dyDescent="0.25">
      <c r="A32" s="18" t="s">
        <v>8</v>
      </c>
      <c r="B32" s="19"/>
      <c r="G32" s="39"/>
      <c r="J32" s="40"/>
      <c r="K32" s="2"/>
      <c r="L32" s="39"/>
      <c r="M32" s="2"/>
      <c r="N32" s="2"/>
      <c r="O32" s="40"/>
      <c r="P32" s="2"/>
      <c r="Q32" s="39"/>
      <c r="R32" s="2"/>
      <c r="S32" s="2"/>
      <c r="T32" s="40"/>
    </row>
    <row r="33" spans="1:20" x14ac:dyDescent="0.25">
      <c r="A33" s="18" t="s">
        <v>9</v>
      </c>
      <c r="B33" s="19"/>
      <c r="G33" s="39"/>
      <c r="J33" s="40"/>
      <c r="K33" s="2"/>
      <c r="L33" s="39"/>
      <c r="M33" s="2"/>
      <c r="N33" s="2"/>
      <c r="O33" s="40"/>
      <c r="P33" s="2"/>
      <c r="Q33" s="39"/>
      <c r="R33" s="2"/>
      <c r="S33" s="2"/>
      <c r="T33" s="40"/>
    </row>
    <row r="34" spans="1:20" ht="13" thickBot="1" x14ac:dyDescent="0.3">
      <c r="A34" s="20" t="s">
        <v>10</v>
      </c>
      <c r="B34" s="21" t="e">
        <f>1-SUM(B31:B33)</f>
        <v>#REF!</v>
      </c>
      <c r="G34" s="39"/>
      <c r="J34" s="40"/>
      <c r="K34" s="2"/>
      <c r="L34" s="39"/>
      <c r="M34" s="2"/>
      <c r="N34" s="2"/>
      <c r="O34" s="40"/>
      <c r="P34" s="2"/>
      <c r="Q34" s="39"/>
      <c r="R34" s="2"/>
      <c r="S34" s="2"/>
      <c r="T34" s="40"/>
    </row>
    <row r="35" spans="1:20" x14ac:dyDescent="0.25">
      <c r="G35" s="39"/>
      <c r="J35" s="40"/>
      <c r="K35" s="2"/>
      <c r="L35" s="39"/>
      <c r="M35" s="2"/>
      <c r="N35" s="2"/>
      <c r="O35" s="40"/>
      <c r="P35" s="2"/>
      <c r="Q35" s="39"/>
      <c r="R35" s="2"/>
      <c r="S35" s="2"/>
      <c r="T35" s="40"/>
    </row>
    <row r="36" spans="1:20" x14ac:dyDescent="0.25">
      <c r="A36" s="22" t="s">
        <v>13</v>
      </c>
      <c r="B36" s="23" t="e">
        <f>B30*B29</f>
        <v>#REF!</v>
      </c>
      <c r="G36" s="39"/>
      <c r="J36" s="57">
        <f>J29*J30</f>
        <v>0</v>
      </c>
      <c r="K36" s="2"/>
      <c r="L36" s="39"/>
      <c r="M36" s="2"/>
      <c r="N36" s="2"/>
      <c r="O36" s="57">
        <f>O29*O30</f>
        <v>0</v>
      </c>
      <c r="P36" s="2"/>
      <c r="Q36" s="39"/>
      <c r="R36" s="2"/>
      <c r="S36" s="2"/>
      <c r="T36" s="57">
        <f>T29*T30</f>
        <v>0</v>
      </c>
    </row>
    <row r="37" spans="1:20" ht="13" thickBot="1" x14ac:dyDescent="0.3">
      <c r="A37" s="22" t="s">
        <v>14</v>
      </c>
      <c r="B37" s="16" t="e">
        <f>B36*365</f>
        <v>#REF!</v>
      </c>
      <c r="G37" s="48"/>
      <c r="H37" s="49"/>
      <c r="I37" s="49"/>
      <c r="J37" s="58">
        <f>J36*(365/12*J4)</f>
        <v>0</v>
      </c>
      <c r="K37" s="59"/>
      <c r="L37" s="60"/>
      <c r="M37" s="61"/>
      <c r="N37" s="61"/>
      <c r="O37" s="58">
        <f>O36*(365/12*O4)</f>
        <v>0</v>
      </c>
      <c r="P37" s="59"/>
      <c r="Q37" s="60"/>
      <c r="R37" s="61"/>
      <c r="S37" s="61"/>
      <c r="T37" s="58">
        <f>T36*(365/12*T4)</f>
        <v>0</v>
      </c>
    </row>
    <row r="38" spans="1:20" x14ac:dyDescent="0.25">
      <c r="B38" s="24" t="e">
        <f>B36/B30</f>
        <v>#REF!</v>
      </c>
    </row>
  </sheetData>
  <mergeCells count="5">
    <mergeCell ref="Q3:T3"/>
    <mergeCell ref="A4:A5"/>
    <mergeCell ref="A24:A25"/>
    <mergeCell ref="G3:J3"/>
    <mergeCell ref="L3:O3"/>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44"/>
  <sheetViews>
    <sheetView showGridLines="0" tabSelected="1" showRuler="0" view="pageLayout" zoomScaleNormal="100" workbookViewId="0">
      <selection activeCell="I37" sqref="I37:L38"/>
    </sheetView>
  </sheetViews>
  <sheetFormatPr defaultColWidth="9.1796875" defaultRowHeight="13" x14ac:dyDescent="0.3"/>
  <cols>
    <col min="1" max="1" width="27" style="82" bestFit="1" customWidth="1"/>
    <col min="2" max="10" width="11.81640625" style="82" customWidth="1"/>
    <col min="11" max="11" width="9.1796875" style="82"/>
    <col min="12" max="12" width="15" style="82" customWidth="1"/>
    <col min="13" max="16384" width="9.1796875" style="82"/>
  </cols>
  <sheetData>
    <row r="1" spans="1:12" ht="24.75" customHeight="1" x14ac:dyDescent="0.3">
      <c r="A1" s="318" t="s">
        <v>252</v>
      </c>
      <c r="B1" s="319"/>
      <c r="C1" s="319"/>
      <c r="D1" s="313" t="s">
        <v>204</v>
      </c>
      <c r="E1" s="313"/>
      <c r="F1" s="313"/>
      <c r="G1" s="313"/>
      <c r="H1" s="313"/>
      <c r="I1" s="80"/>
      <c r="J1" s="322" t="s">
        <v>254</v>
      </c>
      <c r="K1" s="322"/>
      <c r="L1" s="322"/>
    </row>
    <row r="2" spans="1:12" ht="16.5" customHeight="1" x14ac:dyDescent="0.3">
      <c r="A2" s="78"/>
      <c r="B2" s="79"/>
      <c r="C2" s="79"/>
      <c r="D2" s="80"/>
      <c r="E2" s="80"/>
      <c r="F2" s="80"/>
      <c r="G2" s="80"/>
      <c r="H2" s="81"/>
      <c r="I2" s="81"/>
      <c r="J2" s="81"/>
    </row>
    <row r="3" spans="1:12" ht="80.5" customHeight="1" x14ac:dyDescent="0.3">
      <c r="A3" s="320" t="s">
        <v>253</v>
      </c>
      <c r="B3" s="321"/>
      <c r="C3" s="321"/>
      <c r="D3" s="321"/>
      <c r="E3" s="321"/>
      <c r="F3" s="321"/>
      <c r="G3" s="321"/>
      <c r="H3" s="321"/>
      <c r="I3" s="321"/>
      <c r="J3" s="321"/>
      <c r="K3" s="321"/>
      <c r="L3" s="321"/>
    </row>
    <row r="5" spans="1:12" x14ac:dyDescent="0.3">
      <c r="A5" s="83" t="s">
        <v>56</v>
      </c>
      <c r="B5" s="314"/>
      <c r="C5" s="315"/>
      <c r="D5" s="315"/>
      <c r="E5" s="316"/>
      <c r="F5" s="83" t="s">
        <v>85</v>
      </c>
      <c r="G5" s="64"/>
      <c r="H5" s="83" t="s">
        <v>205</v>
      </c>
      <c r="I5" s="323"/>
      <c r="J5" s="324"/>
      <c r="K5" s="325"/>
    </row>
    <row r="7" spans="1:12" ht="12.75" customHeight="1" x14ac:dyDescent="0.3">
      <c r="A7" s="84" t="s">
        <v>61</v>
      </c>
    </row>
    <row r="8" spans="1:12" ht="40.5" customHeight="1" x14ac:dyDescent="0.3">
      <c r="A8" s="85" t="s">
        <v>44</v>
      </c>
      <c r="B8" s="86" t="s">
        <v>50</v>
      </c>
      <c r="C8" s="87" t="s">
        <v>79</v>
      </c>
      <c r="D8" s="87" t="s">
        <v>83</v>
      </c>
      <c r="E8" s="88" t="s">
        <v>52</v>
      </c>
      <c r="F8" s="86" t="s">
        <v>53</v>
      </c>
      <c r="G8" s="89" t="s">
        <v>43</v>
      </c>
      <c r="H8" s="89" t="s">
        <v>39</v>
      </c>
      <c r="J8" s="90"/>
    </row>
    <row r="9" spans="1:12" x14ac:dyDescent="0.3">
      <c r="A9" s="173" t="s">
        <v>239</v>
      </c>
      <c r="B9" s="65"/>
      <c r="C9" s="66"/>
      <c r="D9" s="67"/>
      <c r="E9" s="91">
        <f>C9*D9</f>
        <v>0</v>
      </c>
      <c r="F9" s="92">
        <f>IFERROR(B9/E9,0)</f>
        <v>0</v>
      </c>
      <c r="G9" s="70"/>
      <c r="H9" s="70"/>
    </row>
    <row r="10" spans="1:12" x14ac:dyDescent="0.3">
      <c r="A10" s="173" t="s">
        <v>240</v>
      </c>
      <c r="B10" s="65"/>
      <c r="C10" s="66"/>
      <c r="D10" s="67"/>
      <c r="E10" s="91">
        <f>C10*D10</f>
        <v>0</v>
      </c>
      <c r="F10" s="92">
        <f t="shared" ref="F10:F12" si="0">IFERROR(B10/E10,0)</f>
        <v>0</v>
      </c>
      <c r="G10" s="70"/>
      <c r="H10" s="70"/>
    </row>
    <row r="11" spans="1:12" x14ac:dyDescent="0.3">
      <c r="A11" s="173" t="s">
        <v>241</v>
      </c>
      <c r="B11" s="65"/>
      <c r="C11" s="66"/>
      <c r="D11" s="67"/>
      <c r="E11" s="91">
        <f>C11*D11</f>
        <v>0</v>
      </c>
      <c r="F11" s="92">
        <f t="shared" si="0"/>
        <v>0</v>
      </c>
      <c r="G11" s="70"/>
      <c r="H11" s="70"/>
    </row>
    <row r="12" spans="1:12" x14ac:dyDescent="0.3">
      <c r="A12" s="173" t="s">
        <v>242</v>
      </c>
      <c r="B12" s="65"/>
      <c r="C12" s="68"/>
      <c r="D12" s="69"/>
      <c r="E12" s="93">
        <f>C12*D12</f>
        <v>0</v>
      </c>
      <c r="F12" s="94">
        <f t="shared" si="0"/>
        <v>0</v>
      </c>
      <c r="G12" s="71"/>
      <c r="H12" s="71"/>
    </row>
    <row r="13" spans="1:12" ht="13.5" thickBot="1" x14ac:dyDescent="0.35">
      <c r="A13" s="95" t="s">
        <v>86</v>
      </c>
      <c r="B13" s="161"/>
      <c r="C13" s="96"/>
      <c r="D13" s="97"/>
      <c r="E13" s="98"/>
      <c r="F13" s="160">
        <f>IFERROR(B13/E14,0)</f>
        <v>0</v>
      </c>
      <c r="G13" s="99"/>
      <c r="H13" s="99"/>
    </row>
    <row r="14" spans="1:12" ht="13.5" thickTop="1" x14ac:dyDescent="0.3">
      <c r="A14" s="100" t="s">
        <v>51</v>
      </c>
      <c r="B14" s="101">
        <f>SUM(B9:B13)</f>
        <v>0</v>
      </c>
      <c r="C14" s="102">
        <f>SUM(C9:C12)</f>
        <v>0</v>
      </c>
      <c r="D14" s="103">
        <f>IFERROR(E14/C14,0)</f>
        <v>0</v>
      </c>
      <c r="E14" s="104">
        <f>SUM(E9:E12)</f>
        <v>0</v>
      </c>
      <c r="F14" s="163">
        <f>IFERROR(B14/E14,0)</f>
        <v>0</v>
      </c>
      <c r="G14" s="104">
        <f>SUM(G9:G12)</f>
        <v>0</v>
      </c>
      <c r="H14" s="104">
        <f>SUM(H9:H12)</f>
        <v>0</v>
      </c>
      <c r="K14" s="105"/>
      <c r="L14" s="105"/>
    </row>
    <row r="15" spans="1:12" x14ac:dyDescent="0.3">
      <c r="A15" s="106"/>
      <c r="B15" s="107"/>
      <c r="C15" s="90"/>
      <c r="D15" s="90"/>
      <c r="E15" s="90"/>
      <c r="K15" s="105"/>
      <c r="L15" s="105"/>
    </row>
    <row r="16" spans="1:12" ht="12.75" customHeight="1" x14ac:dyDescent="0.3">
      <c r="A16" s="84" t="s">
        <v>45</v>
      </c>
      <c r="B16" s="90"/>
      <c r="C16" s="90"/>
      <c r="D16" s="90"/>
      <c r="E16" s="90"/>
      <c r="G16" s="108"/>
      <c r="H16" s="108"/>
      <c r="I16" s="108"/>
    </row>
    <row r="17" spans="1:10" x14ac:dyDescent="0.3">
      <c r="A17" s="109"/>
      <c r="B17" s="110" t="s">
        <v>49</v>
      </c>
      <c r="C17" s="110" t="s">
        <v>49</v>
      </c>
      <c r="D17" s="110" t="s">
        <v>47</v>
      </c>
      <c r="E17" s="110" t="s">
        <v>19</v>
      </c>
      <c r="F17" s="110" t="s">
        <v>20</v>
      </c>
      <c r="H17" s="317" t="s">
        <v>60</v>
      </c>
      <c r="I17" s="317"/>
      <c r="J17" s="317"/>
    </row>
    <row r="18" spans="1:10" x14ac:dyDescent="0.3">
      <c r="A18" s="112" t="s">
        <v>5</v>
      </c>
      <c r="B18" s="113" t="s">
        <v>57</v>
      </c>
      <c r="C18" s="113" t="s">
        <v>65</v>
      </c>
      <c r="D18" s="113" t="s">
        <v>46</v>
      </c>
      <c r="E18" s="113" t="s">
        <v>48</v>
      </c>
      <c r="F18" s="113" t="s">
        <v>11</v>
      </c>
      <c r="G18" s="114"/>
      <c r="H18" s="111" t="s">
        <v>66</v>
      </c>
      <c r="I18" s="111" t="s">
        <v>67</v>
      </c>
      <c r="J18" s="111" t="s">
        <v>68</v>
      </c>
    </row>
    <row r="19" spans="1:10" x14ac:dyDescent="0.3">
      <c r="A19" s="174" t="s">
        <v>243</v>
      </c>
      <c r="B19" s="62"/>
      <c r="C19" s="115">
        <f>B19/12</f>
        <v>0</v>
      </c>
      <c r="D19" s="164">
        <f>IFERROR(B19/($E$14*365),0)</f>
        <v>0</v>
      </c>
      <c r="E19" s="168">
        <f>IFERROR(B19/$E$14,0)</f>
        <v>0</v>
      </c>
      <c r="F19" s="170">
        <f>IFERROR(B19/$B$14,0)</f>
        <v>0</v>
      </c>
      <c r="G19" s="116"/>
      <c r="H19" s="72">
        <v>1</v>
      </c>
      <c r="I19" s="117">
        <f>B19*H19</f>
        <v>0</v>
      </c>
      <c r="J19" s="117">
        <f>I19/12</f>
        <v>0</v>
      </c>
    </row>
    <row r="20" spans="1:10" x14ac:dyDescent="0.3">
      <c r="A20" s="174" t="s">
        <v>244</v>
      </c>
      <c r="B20" s="63"/>
      <c r="C20" s="115">
        <f t="shared" ref="C20:C35" si="1">B20/12</f>
        <v>0</v>
      </c>
      <c r="D20" s="165">
        <f t="shared" ref="D20:D34" si="2">IFERROR(B20/($E$14*365),0)</f>
        <v>0</v>
      </c>
      <c r="E20" s="167">
        <f t="shared" ref="E20:E34" si="3">IFERROR(B20/$E$14,0)</f>
        <v>0</v>
      </c>
      <c r="F20" s="170">
        <f t="shared" ref="F20:F34" si="4">IFERROR(B20/$B$14,0)</f>
        <v>0</v>
      </c>
      <c r="G20" s="116"/>
      <c r="H20" s="73">
        <v>0.8</v>
      </c>
      <c r="I20" s="118">
        <f t="shared" ref="I20:I34" si="5">B20*H20</f>
        <v>0</v>
      </c>
      <c r="J20" s="118">
        <f t="shared" ref="J20:J34" si="6">I20/12</f>
        <v>0</v>
      </c>
    </row>
    <row r="21" spans="1:10" x14ac:dyDescent="0.3">
      <c r="A21" s="174" t="s">
        <v>245</v>
      </c>
      <c r="B21" s="63"/>
      <c r="C21" s="115">
        <f t="shared" si="1"/>
        <v>0</v>
      </c>
      <c r="D21" s="165">
        <f t="shared" si="2"/>
        <v>0</v>
      </c>
      <c r="E21" s="167">
        <f t="shared" si="3"/>
        <v>0</v>
      </c>
      <c r="F21" s="170">
        <f t="shared" si="4"/>
        <v>0</v>
      </c>
      <c r="G21" s="116"/>
      <c r="H21" s="73">
        <v>0.3</v>
      </c>
      <c r="I21" s="118">
        <f t="shared" si="5"/>
        <v>0</v>
      </c>
      <c r="J21" s="118">
        <f t="shared" si="6"/>
        <v>0</v>
      </c>
    </row>
    <row r="22" spans="1:10" x14ac:dyDescent="0.3">
      <c r="A22" s="174" t="s">
        <v>246</v>
      </c>
      <c r="B22" s="63"/>
      <c r="C22" s="115">
        <f t="shared" si="1"/>
        <v>0</v>
      </c>
      <c r="D22" s="165">
        <f t="shared" si="2"/>
        <v>0</v>
      </c>
      <c r="E22" s="167">
        <f t="shared" si="3"/>
        <v>0</v>
      </c>
      <c r="F22" s="170">
        <f t="shared" si="4"/>
        <v>0</v>
      </c>
      <c r="G22" s="116"/>
      <c r="H22" s="74">
        <v>0.3</v>
      </c>
      <c r="I22" s="118">
        <f t="shared" si="5"/>
        <v>0</v>
      </c>
      <c r="J22" s="118">
        <f t="shared" si="6"/>
        <v>0</v>
      </c>
    </row>
    <row r="23" spans="1:10" x14ac:dyDescent="0.3">
      <c r="A23" s="174" t="s">
        <v>247</v>
      </c>
      <c r="B23" s="63"/>
      <c r="C23" s="115">
        <f t="shared" si="1"/>
        <v>0</v>
      </c>
      <c r="D23" s="165">
        <f t="shared" si="2"/>
        <v>0</v>
      </c>
      <c r="E23" s="167">
        <f t="shared" si="3"/>
        <v>0</v>
      </c>
      <c r="F23" s="170">
        <f t="shared" si="4"/>
        <v>0</v>
      </c>
      <c r="G23" s="116"/>
      <c r="H23" s="73">
        <v>0.3</v>
      </c>
      <c r="I23" s="118">
        <f t="shared" si="5"/>
        <v>0</v>
      </c>
      <c r="J23" s="118">
        <f t="shared" si="6"/>
        <v>0</v>
      </c>
    </row>
    <row r="24" spans="1:10" x14ac:dyDescent="0.3">
      <c r="A24" s="174" t="s">
        <v>248</v>
      </c>
      <c r="B24" s="63"/>
      <c r="C24" s="115">
        <f t="shared" si="1"/>
        <v>0</v>
      </c>
      <c r="D24" s="165">
        <f t="shared" si="2"/>
        <v>0</v>
      </c>
      <c r="E24" s="167">
        <f t="shared" si="3"/>
        <v>0</v>
      </c>
      <c r="F24" s="170">
        <f t="shared" si="4"/>
        <v>0</v>
      </c>
      <c r="G24" s="116"/>
      <c r="H24" s="73">
        <v>0.1</v>
      </c>
      <c r="I24" s="118">
        <f t="shared" si="5"/>
        <v>0</v>
      </c>
      <c r="J24" s="118">
        <f t="shared" si="6"/>
        <v>0</v>
      </c>
    </row>
    <row r="25" spans="1:10" x14ac:dyDescent="0.3">
      <c r="A25" s="174" t="s">
        <v>249</v>
      </c>
      <c r="B25" s="63"/>
      <c r="C25" s="115">
        <f t="shared" si="1"/>
        <v>0</v>
      </c>
      <c r="D25" s="165">
        <f t="shared" si="2"/>
        <v>0</v>
      </c>
      <c r="E25" s="167">
        <f t="shared" si="3"/>
        <v>0</v>
      </c>
      <c r="F25" s="170">
        <f t="shared" si="4"/>
        <v>0</v>
      </c>
      <c r="G25" s="116"/>
      <c r="H25" s="73">
        <v>0.3</v>
      </c>
      <c r="I25" s="118">
        <f t="shared" si="5"/>
        <v>0</v>
      </c>
      <c r="J25" s="118">
        <f t="shared" si="6"/>
        <v>0</v>
      </c>
    </row>
    <row r="26" spans="1:10" x14ac:dyDescent="0.3">
      <c r="A26" s="174" t="s">
        <v>250</v>
      </c>
      <c r="B26" s="63"/>
      <c r="C26" s="115">
        <f t="shared" si="1"/>
        <v>0</v>
      </c>
      <c r="D26" s="165">
        <f t="shared" si="2"/>
        <v>0</v>
      </c>
      <c r="E26" s="167">
        <f t="shared" si="3"/>
        <v>0</v>
      </c>
      <c r="F26" s="170">
        <f t="shared" si="4"/>
        <v>0</v>
      </c>
      <c r="G26" s="116"/>
      <c r="H26" s="73">
        <v>0.5</v>
      </c>
      <c r="I26" s="118">
        <f t="shared" si="5"/>
        <v>0</v>
      </c>
      <c r="J26" s="118">
        <f t="shared" si="6"/>
        <v>0</v>
      </c>
    </row>
    <row r="27" spans="1:10" x14ac:dyDescent="0.3">
      <c r="A27" s="174" t="s">
        <v>251</v>
      </c>
      <c r="B27" s="63"/>
      <c r="C27" s="115">
        <f t="shared" si="1"/>
        <v>0</v>
      </c>
      <c r="D27" s="165">
        <f t="shared" si="2"/>
        <v>0</v>
      </c>
      <c r="E27" s="167">
        <f t="shared" si="3"/>
        <v>0</v>
      </c>
      <c r="F27" s="170">
        <f t="shared" si="4"/>
        <v>0</v>
      </c>
      <c r="G27" s="116"/>
      <c r="H27" s="73">
        <v>0</v>
      </c>
      <c r="I27" s="118">
        <f t="shared" si="5"/>
        <v>0</v>
      </c>
      <c r="J27" s="118">
        <f t="shared" si="6"/>
        <v>0</v>
      </c>
    </row>
    <row r="28" spans="1:10" x14ac:dyDescent="0.3">
      <c r="A28" s="162"/>
      <c r="B28" s="63"/>
      <c r="C28" s="115">
        <f t="shared" si="1"/>
        <v>0</v>
      </c>
      <c r="D28" s="165">
        <f t="shared" si="2"/>
        <v>0</v>
      </c>
      <c r="E28" s="167">
        <f t="shared" si="3"/>
        <v>0</v>
      </c>
      <c r="F28" s="170">
        <f t="shared" si="4"/>
        <v>0</v>
      </c>
      <c r="G28" s="116"/>
      <c r="H28" s="73">
        <v>0</v>
      </c>
      <c r="I28" s="118">
        <f t="shared" si="5"/>
        <v>0</v>
      </c>
      <c r="J28" s="118">
        <f t="shared" si="6"/>
        <v>0</v>
      </c>
    </row>
    <row r="29" spans="1:10" x14ac:dyDescent="0.3">
      <c r="A29" s="119" t="s">
        <v>87</v>
      </c>
      <c r="B29" s="63"/>
      <c r="C29" s="115">
        <f>B29/12</f>
        <v>0</v>
      </c>
      <c r="D29" s="165">
        <f t="shared" si="2"/>
        <v>0</v>
      </c>
      <c r="E29" s="167">
        <f t="shared" si="3"/>
        <v>0</v>
      </c>
      <c r="F29" s="170">
        <f t="shared" si="4"/>
        <v>0</v>
      </c>
      <c r="G29" s="116"/>
      <c r="H29" s="73">
        <v>1</v>
      </c>
      <c r="I29" s="118">
        <f>B29*H29</f>
        <v>0</v>
      </c>
      <c r="J29" s="118">
        <f>I29/12</f>
        <v>0</v>
      </c>
    </row>
    <row r="30" spans="1:10" x14ac:dyDescent="0.3">
      <c r="A30" s="119" t="s">
        <v>58</v>
      </c>
      <c r="B30" s="63"/>
      <c r="C30" s="115">
        <f t="shared" si="1"/>
        <v>0</v>
      </c>
      <c r="D30" s="165">
        <f t="shared" si="2"/>
        <v>0</v>
      </c>
      <c r="E30" s="167">
        <f t="shared" si="3"/>
        <v>0</v>
      </c>
      <c r="F30" s="170">
        <f t="shared" si="4"/>
        <v>0</v>
      </c>
      <c r="G30" s="116"/>
      <c r="H30" s="73">
        <v>1</v>
      </c>
      <c r="I30" s="118">
        <f t="shared" si="5"/>
        <v>0</v>
      </c>
      <c r="J30" s="118">
        <f t="shared" si="6"/>
        <v>0</v>
      </c>
    </row>
    <row r="31" spans="1:10" x14ac:dyDescent="0.3">
      <c r="A31" s="119" t="s">
        <v>59</v>
      </c>
      <c r="B31" s="63"/>
      <c r="C31" s="115">
        <f t="shared" si="1"/>
        <v>0</v>
      </c>
      <c r="D31" s="165">
        <f t="shared" si="2"/>
        <v>0</v>
      </c>
      <c r="E31" s="167">
        <f t="shared" si="3"/>
        <v>0</v>
      </c>
      <c r="F31" s="170">
        <f t="shared" si="4"/>
        <v>0</v>
      </c>
      <c r="G31" s="116"/>
      <c r="H31" s="73">
        <v>1</v>
      </c>
      <c r="I31" s="118">
        <f t="shared" si="5"/>
        <v>0</v>
      </c>
      <c r="J31" s="118">
        <f t="shared" si="6"/>
        <v>0</v>
      </c>
    </row>
    <row r="32" spans="1:10" x14ac:dyDescent="0.3">
      <c r="A32" s="119" t="s">
        <v>41</v>
      </c>
      <c r="B32" s="63"/>
      <c r="C32" s="115">
        <f t="shared" si="1"/>
        <v>0</v>
      </c>
      <c r="D32" s="165">
        <f t="shared" si="2"/>
        <v>0</v>
      </c>
      <c r="E32" s="167">
        <f t="shared" si="3"/>
        <v>0</v>
      </c>
      <c r="F32" s="170">
        <f t="shared" si="4"/>
        <v>0</v>
      </c>
      <c r="G32" s="116"/>
      <c r="H32" s="73">
        <v>1</v>
      </c>
      <c r="I32" s="118">
        <f t="shared" si="5"/>
        <v>0</v>
      </c>
      <c r="J32" s="118">
        <f t="shared" si="6"/>
        <v>0</v>
      </c>
    </row>
    <row r="33" spans="1:12" x14ac:dyDescent="0.3">
      <c r="A33" s="119" t="s">
        <v>42</v>
      </c>
      <c r="B33" s="63"/>
      <c r="C33" s="115">
        <f t="shared" si="1"/>
        <v>0</v>
      </c>
      <c r="D33" s="165">
        <f t="shared" si="2"/>
        <v>0</v>
      </c>
      <c r="E33" s="167">
        <f t="shared" si="3"/>
        <v>0</v>
      </c>
      <c r="F33" s="170">
        <f t="shared" si="4"/>
        <v>0</v>
      </c>
      <c r="G33" s="116"/>
      <c r="H33" s="73">
        <v>0.8</v>
      </c>
      <c r="I33" s="118">
        <f t="shared" si="5"/>
        <v>0</v>
      </c>
      <c r="J33" s="118">
        <f t="shared" si="6"/>
        <v>0</v>
      </c>
    </row>
    <row r="34" spans="1:12" x14ac:dyDescent="0.3">
      <c r="A34" s="119" t="s">
        <v>40</v>
      </c>
      <c r="B34" s="63"/>
      <c r="C34" s="115">
        <f t="shared" si="1"/>
        <v>0</v>
      </c>
      <c r="D34" s="165">
        <f t="shared" si="2"/>
        <v>0</v>
      </c>
      <c r="E34" s="167">
        <f t="shared" si="3"/>
        <v>0</v>
      </c>
      <c r="F34" s="170">
        <f t="shared" si="4"/>
        <v>0</v>
      </c>
      <c r="G34" s="116"/>
      <c r="H34" s="73">
        <v>1</v>
      </c>
      <c r="I34" s="118">
        <f t="shared" si="5"/>
        <v>0</v>
      </c>
      <c r="J34" s="118">
        <f t="shared" si="6"/>
        <v>0</v>
      </c>
    </row>
    <row r="35" spans="1:12" x14ac:dyDescent="0.3">
      <c r="A35" s="120" t="s">
        <v>0</v>
      </c>
      <c r="B35" s="121">
        <f>SUM(B19:B34)</f>
        <v>0</v>
      </c>
      <c r="C35" s="122">
        <f t="shared" si="1"/>
        <v>0</v>
      </c>
      <c r="D35" s="166">
        <f>SUM(D19:D34)</f>
        <v>0</v>
      </c>
      <c r="E35" s="169">
        <f>SUM(E19:E34)</f>
        <v>0</v>
      </c>
      <c r="F35" s="171">
        <f>SUM(F19:F34)</f>
        <v>0</v>
      </c>
      <c r="G35" s="123"/>
    </row>
    <row r="36" spans="1:12" x14ac:dyDescent="0.3">
      <c r="A36" s="124"/>
      <c r="B36" s="125"/>
      <c r="C36" s="126"/>
      <c r="D36" s="125"/>
      <c r="E36" s="123"/>
      <c r="F36" s="123"/>
    </row>
    <row r="37" spans="1:12" x14ac:dyDescent="0.3">
      <c r="A37" s="84" t="s">
        <v>63</v>
      </c>
      <c r="I37" s="308"/>
      <c r="J37" s="309"/>
      <c r="K37" s="309"/>
      <c r="L37" s="309"/>
    </row>
    <row r="38" spans="1:12" x14ac:dyDescent="0.3">
      <c r="A38" s="127" t="s">
        <v>33</v>
      </c>
      <c r="B38" s="128">
        <f>$G$39/12*$G$41</f>
        <v>0</v>
      </c>
      <c r="C38" s="111" t="s">
        <v>64</v>
      </c>
      <c r="E38" s="82" t="s">
        <v>88</v>
      </c>
      <c r="I38" s="309"/>
      <c r="J38" s="309"/>
      <c r="K38" s="309"/>
      <c r="L38" s="309"/>
    </row>
    <row r="39" spans="1:12" x14ac:dyDescent="0.3">
      <c r="A39" s="127" t="s">
        <v>62</v>
      </c>
      <c r="B39" s="128">
        <f>IFERROR(-PMT($G$41/12,$G$40,$G$39),0)</f>
        <v>0</v>
      </c>
      <c r="C39" s="111" t="s">
        <v>64</v>
      </c>
      <c r="E39" s="82" t="s">
        <v>89</v>
      </c>
      <c r="G39" s="75"/>
      <c r="J39" s="310"/>
      <c r="K39" s="310"/>
    </row>
    <row r="40" spans="1:12" x14ac:dyDescent="0.3">
      <c r="A40" s="127" t="s">
        <v>35</v>
      </c>
      <c r="B40" s="128">
        <f>($G$42*$G$39)/12</f>
        <v>0</v>
      </c>
      <c r="C40" s="111" t="s">
        <v>64</v>
      </c>
      <c r="E40" s="82" t="s">
        <v>91</v>
      </c>
      <c r="G40" s="76"/>
      <c r="J40" s="310"/>
      <c r="K40" s="310"/>
      <c r="L40" s="172"/>
    </row>
    <row r="41" spans="1:12" x14ac:dyDescent="0.3">
      <c r="E41" s="82" t="s">
        <v>90</v>
      </c>
      <c r="G41" s="77"/>
      <c r="J41" s="311"/>
      <c r="K41" s="312"/>
      <c r="L41" s="312"/>
    </row>
    <row r="42" spans="1:12" x14ac:dyDescent="0.3">
      <c r="E42" s="82" t="s">
        <v>92</v>
      </c>
      <c r="G42" s="77">
        <v>7.7000000000000002E-3</v>
      </c>
      <c r="J42" s="312"/>
      <c r="K42" s="312"/>
      <c r="L42" s="312"/>
    </row>
    <row r="43" spans="1:12" ht="9" customHeight="1" x14ac:dyDescent="0.3"/>
    <row r="44" spans="1:12" ht="9" customHeight="1" x14ac:dyDescent="0.3"/>
  </sheetData>
  <sheetProtection selectLockedCells="1"/>
  <protectedRanges>
    <protectedRange sqref="B13" name="Range1"/>
    <protectedRange sqref="A19:B26" name="Range1_1"/>
  </protectedRanges>
  <mergeCells count="11">
    <mergeCell ref="I37:L38"/>
    <mergeCell ref="J39:K39"/>
    <mergeCell ref="J41:L42"/>
    <mergeCell ref="J40:K40"/>
    <mergeCell ref="D1:H1"/>
    <mergeCell ref="B5:E5"/>
    <mergeCell ref="H17:J17"/>
    <mergeCell ref="A1:C1"/>
    <mergeCell ref="A3:L3"/>
    <mergeCell ref="J1:L1"/>
    <mergeCell ref="I5:K5"/>
  </mergeCells>
  <pageMargins left="0.5" right="0.5" top="0.5" bottom="0.5" header="0.4" footer="0.4"/>
  <pageSetup scale="81" orientation="landscape" horizontalDpi="300" verticalDpi="300" r:id="rId1"/>
  <headerFooter>
    <oddFooter>&amp;L&amp;"Times New Roman,Regular"Previous Versions Obsolete&amp;R&amp;"Times New Roman,Regular"form HUD-91128-ORCF (01/2023)</oddFooter>
  </headerFooter>
  <ignoredErrors>
    <ignoredError sqref="C35"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D62"/>
  <sheetViews>
    <sheetView showGridLines="0" showRuler="0" view="pageLayout" topLeftCell="G52" zoomScaleNormal="100" workbookViewId="0">
      <selection activeCell="S62" sqref="S62"/>
    </sheetView>
  </sheetViews>
  <sheetFormatPr defaultColWidth="9.1796875" defaultRowHeight="13" x14ac:dyDescent="0.3"/>
  <cols>
    <col min="1" max="1" width="28.1796875" style="187" customWidth="1"/>
    <col min="2" max="73" width="9.7265625" style="292" customWidth="1"/>
    <col min="74" max="94" width="9.1796875" style="187"/>
    <col min="95" max="95" width="10" style="187" customWidth="1"/>
    <col min="96" max="97" width="9.81640625" style="187" customWidth="1"/>
    <col min="98" max="16384" width="9.1796875" style="187"/>
  </cols>
  <sheetData>
    <row r="1" spans="1:98" ht="14.25" customHeight="1" thickBot="1" x14ac:dyDescent="0.35">
      <c r="A1" s="175">
        <f>Inputs!B5</f>
        <v>0</v>
      </c>
      <c r="B1" s="176" t="s">
        <v>21</v>
      </c>
      <c r="C1" s="177"/>
      <c r="D1" s="177"/>
      <c r="E1" s="178"/>
      <c r="F1" s="179" t="s">
        <v>27</v>
      </c>
      <c r="G1" s="179"/>
      <c r="H1" s="179"/>
      <c r="I1" s="180"/>
      <c r="J1" s="181" t="s">
        <v>28</v>
      </c>
      <c r="K1" s="182"/>
      <c r="L1" s="182"/>
      <c r="M1" s="182"/>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4"/>
      <c r="BU1" s="184"/>
      <c r="BV1" s="185" t="s">
        <v>208</v>
      </c>
      <c r="BW1" s="186"/>
      <c r="BX1" s="186"/>
      <c r="BY1" s="186"/>
      <c r="BZ1" s="186"/>
      <c r="CA1" s="186"/>
      <c r="CB1" s="186"/>
      <c r="CC1" s="186"/>
      <c r="CD1" s="186"/>
      <c r="CE1" s="186"/>
      <c r="CF1" s="186"/>
      <c r="CG1" s="186"/>
      <c r="CH1" s="186"/>
      <c r="CI1" s="186"/>
      <c r="CJ1" s="186"/>
      <c r="CK1" s="186"/>
      <c r="CL1" s="186"/>
      <c r="CM1" s="186"/>
      <c r="CN1" s="186"/>
      <c r="CO1" s="186"/>
      <c r="CP1" s="186"/>
      <c r="CQ1" s="186"/>
      <c r="CR1" s="186"/>
      <c r="CS1" s="186"/>
    </row>
    <row r="2" spans="1:98" ht="56.25" customHeight="1" x14ac:dyDescent="0.3">
      <c r="A2" s="188" t="s">
        <v>207</v>
      </c>
      <c r="B2" s="189" t="s">
        <v>96</v>
      </c>
      <c r="C2" s="189" t="s">
        <v>93</v>
      </c>
      <c r="D2" s="189" t="s">
        <v>94</v>
      </c>
      <c r="E2" s="189" t="s">
        <v>95</v>
      </c>
      <c r="F2" s="189" t="s">
        <v>97</v>
      </c>
      <c r="G2" s="189" t="s">
        <v>98</v>
      </c>
      <c r="H2" s="189" t="s">
        <v>99</v>
      </c>
      <c r="I2" s="189" t="s">
        <v>100</v>
      </c>
      <c r="J2" s="190" t="s">
        <v>101</v>
      </c>
      <c r="K2" s="190" t="s">
        <v>102</v>
      </c>
      <c r="L2" s="190" t="s">
        <v>103</v>
      </c>
      <c r="M2" s="190" t="s">
        <v>104</v>
      </c>
      <c r="N2" s="190" t="s">
        <v>106</v>
      </c>
      <c r="O2" s="190" t="s">
        <v>107</v>
      </c>
      <c r="P2" s="190" t="s">
        <v>108</v>
      </c>
      <c r="Q2" s="190" t="s">
        <v>109</v>
      </c>
      <c r="R2" s="190" t="s">
        <v>110</v>
      </c>
      <c r="S2" s="190" t="s">
        <v>111</v>
      </c>
      <c r="T2" s="190" t="s">
        <v>112</v>
      </c>
      <c r="U2" s="190" t="s">
        <v>113</v>
      </c>
      <c r="V2" s="190" t="s">
        <v>114</v>
      </c>
      <c r="W2" s="190" t="s">
        <v>115</v>
      </c>
      <c r="X2" s="190" t="s">
        <v>140</v>
      </c>
      <c r="Y2" s="190" t="s">
        <v>116</v>
      </c>
      <c r="Z2" s="190" t="s">
        <v>141</v>
      </c>
      <c r="AA2" s="190" t="s">
        <v>117</v>
      </c>
      <c r="AB2" s="190" t="s">
        <v>142</v>
      </c>
      <c r="AC2" s="190" t="s">
        <v>118</v>
      </c>
      <c r="AD2" s="190" t="s">
        <v>143</v>
      </c>
      <c r="AE2" s="190" t="s">
        <v>119</v>
      </c>
      <c r="AF2" s="190" t="s">
        <v>144</v>
      </c>
      <c r="AG2" s="190" t="s">
        <v>120</v>
      </c>
      <c r="AH2" s="190" t="s">
        <v>145</v>
      </c>
      <c r="AI2" s="190" t="s">
        <v>121</v>
      </c>
      <c r="AJ2" s="190" t="s">
        <v>146</v>
      </c>
      <c r="AK2" s="190" t="s">
        <v>122</v>
      </c>
      <c r="AL2" s="190" t="s">
        <v>147</v>
      </c>
      <c r="AM2" s="190" t="s">
        <v>123</v>
      </c>
      <c r="AN2" s="190" t="s">
        <v>148</v>
      </c>
      <c r="AO2" s="190" t="s">
        <v>124</v>
      </c>
      <c r="AP2" s="190" t="s">
        <v>149</v>
      </c>
      <c r="AQ2" s="190" t="s">
        <v>125</v>
      </c>
      <c r="AR2" s="190" t="s">
        <v>150</v>
      </c>
      <c r="AS2" s="190" t="s">
        <v>126</v>
      </c>
      <c r="AT2" s="190" t="s">
        <v>151</v>
      </c>
      <c r="AU2" s="190" t="s">
        <v>127</v>
      </c>
      <c r="AV2" s="190" t="s">
        <v>152</v>
      </c>
      <c r="AW2" s="190" t="s">
        <v>128</v>
      </c>
      <c r="AX2" s="190" t="s">
        <v>153</v>
      </c>
      <c r="AY2" s="190" t="s">
        <v>129</v>
      </c>
      <c r="AZ2" s="190" t="s">
        <v>154</v>
      </c>
      <c r="BA2" s="190" t="s">
        <v>130</v>
      </c>
      <c r="BB2" s="190" t="s">
        <v>155</v>
      </c>
      <c r="BC2" s="190" t="s">
        <v>131</v>
      </c>
      <c r="BD2" s="190" t="s">
        <v>156</v>
      </c>
      <c r="BE2" s="190" t="s">
        <v>132</v>
      </c>
      <c r="BF2" s="190" t="s">
        <v>157</v>
      </c>
      <c r="BG2" s="190" t="s">
        <v>133</v>
      </c>
      <c r="BH2" s="190" t="s">
        <v>158</v>
      </c>
      <c r="BI2" s="190" t="s">
        <v>134</v>
      </c>
      <c r="BJ2" s="190" t="s">
        <v>159</v>
      </c>
      <c r="BK2" s="190" t="s">
        <v>135</v>
      </c>
      <c r="BL2" s="190" t="s">
        <v>160</v>
      </c>
      <c r="BM2" s="190" t="s">
        <v>136</v>
      </c>
      <c r="BN2" s="190" t="s">
        <v>161</v>
      </c>
      <c r="BO2" s="190" t="s">
        <v>137</v>
      </c>
      <c r="BP2" s="190" t="s">
        <v>162</v>
      </c>
      <c r="BQ2" s="190" t="s">
        <v>138</v>
      </c>
      <c r="BR2" s="190" t="s">
        <v>163</v>
      </c>
      <c r="BS2" s="190" t="s">
        <v>139</v>
      </c>
      <c r="BT2" s="191" t="s">
        <v>164</v>
      </c>
      <c r="BU2" s="189" t="s">
        <v>233</v>
      </c>
      <c r="BV2" s="189" t="s">
        <v>209</v>
      </c>
      <c r="BW2" s="189" t="s">
        <v>210</v>
      </c>
      <c r="BX2" s="189" t="s">
        <v>211</v>
      </c>
      <c r="BY2" s="189" t="s">
        <v>212</v>
      </c>
      <c r="BZ2" s="189" t="s">
        <v>213</v>
      </c>
      <c r="CA2" s="189" t="s">
        <v>214</v>
      </c>
      <c r="CB2" s="189" t="s">
        <v>215</v>
      </c>
      <c r="CC2" s="189" t="s">
        <v>216</v>
      </c>
      <c r="CD2" s="189" t="s">
        <v>217</v>
      </c>
      <c r="CE2" s="189" t="s">
        <v>218</v>
      </c>
      <c r="CF2" s="189" t="s">
        <v>219</v>
      </c>
      <c r="CG2" s="189" t="s">
        <v>220</v>
      </c>
      <c r="CH2" s="189" t="s">
        <v>221</v>
      </c>
      <c r="CI2" s="189" t="s">
        <v>222</v>
      </c>
      <c r="CJ2" s="189" t="s">
        <v>223</v>
      </c>
      <c r="CK2" s="189" t="s">
        <v>224</v>
      </c>
      <c r="CL2" s="189" t="s">
        <v>225</v>
      </c>
      <c r="CM2" s="189" t="s">
        <v>226</v>
      </c>
      <c r="CN2" s="189" t="s">
        <v>227</v>
      </c>
      <c r="CO2" s="189" t="s">
        <v>228</v>
      </c>
      <c r="CP2" s="189" t="s">
        <v>229</v>
      </c>
      <c r="CQ2" s="189" t="s">
        <v>230</v>
      </c>
      <c r="CR2" s="189" t="s">
        <v>231</v>
      </c>
      <c r="CS2" s="192" t="s">
        <v>232</v>
      </c>
    </row>
    <row r="3" spans="1:98" ht="14.25" customHeight="1" x14ac:dyDescent="0.3">
      <c r="A3" s="193" t="str">
        <f>Inputs!A9</f>
        <v>Assisted Living</v>
      </c>
      <c r="B3" s="194">
        <f>MIN(Inputs!$E$9,Inputs!G9)</f>
        <v>0</v>
      </c>
      <c r="C3" s="195"/>
      <c r="D3" s="194">
        <f>MIN(Inputs!$E$9,B3+Inputs!$H9)</f>
        <v>0</v>
      </c>
      <c r="E3" s="196"/>
      <c r="F3" s="194">
        <f>MIN(Inputs!$E$9,D3+Inputs!$H9)</f>
        <v>0</v>
      </c>
      <c r="G3" s="196"/>
      <c r="H3" s="197">
        <f>MIN(Inputs!$E$9,F3+Inputs!$H9)</f>
        <v>0</v>
      </c>
      <c r="I3" s="198"/>
      <c r="J3" s="199">
        <f>MIN(Inputs!$E$9,H3+Inputs!$H9)</f>
        <v>0</v>
      </c>
      <c r="K3" s="200"/>
      <c r="L3" s="199">
        <f>MIN(Inputs!$E$9,J3+Inputs!$H9)</f>
        <v>0</v>
      </c>
      <c r="M3" s="200"/>
      <c r="N3" s="199">
        <f>MIN(Inputs!$E$9,L3+Inputs!$H9)</f>
        <v>0</v>
      </c>
      <c r="O3" s="200"/>
      <c r="P3" s="199">
        <f>MIN(Inputs!$E$9,N3+Inputs!$H9)</f>
        <v>0</v>
      </c>
      <c r="Q3" s="200"/>
      <c r="R3" s="199">
        <f>MIN(Inputs!$E$9,P3+Inputs!$H9)</f>
        <v>0</v>
      </c>
      <c r="S3" s="200"/>
      <c r="T3" s="199">
        <f>MIN(Inputs!$E$9,R3+Inputs!$H9)</f>
        <v>0</v>
      </c>
      <c r="U3" s="200"/>
      <c r="V3" s="199">
        <f>MIN(Inputs!$E$9,T3+Inputs!$H9)</f>
        <v>0</v>
      </c>
      <c r="W3" s="200"/>
      <c r="X3" s="199">
        <f>MIN(Inputs!$E$9,V3+Inputs!$H9)</f>
        <v>0</v>
      </c>
      <c r="Y3" s="200"/>
      <c r="Z3" s="199">
        <f>MIN(Inputs!$E$9,X3+Inputs!$H9)</f>
        <v>0</v>
      </c>
      <c r="AA3" s="200"/>
      <c r="AB3" s="199">
        <f>MIN(Inputs!$E$9,Z3+Inputs!$H9)</f>
        <v>0</v>
      </c>
      <c r="AC3" s="200"/>
      <c r="AD3" s="199">
        <f>MIN(Inputs!$E$9,AB3+Inputs!$H9)</f>
        <v>0</v>
      </c>
      <c r="AE3" s="200"/>
      <c r="AF3" s="199">
        <f>MIN(Inputs!$E$9,AD3+Inputs!$H9)</f>
        <v>0</v>
      </c>
      <c r="AG3" s="200"/>
      <c r="AH3" s="199">
        <f>MIN(Inputs!$E$9,AF3+Inputs!$H9)</f>
        <v>0</v>
      </c>
      <c r="AI3" s="200"/>
      <c r="AJ3" s="199">
        <f>MIN(Inputs!$E$9,AH3+Inputs!$H9)</f>
        <v>0</v>
      </c>
      <c r="AK3" s="200"/>
      <c r="AL3" s="199">
        <f>MIN(Inputs!$E$9,AJ3+Inputs!$H9)</f>
        <v>0</v>
      </c>
      <c r="AM3" s="200"/>
      <c r="AN3" s="199">
        <f>MIN(Inputs!$E$9,AL3+Inputs!$H9)</f>
        <v>0</v>
      </c>
      <c r="AO3" s="200"/>
      <c r="AP3" s="199">
        <f>MIN(Inputs!$E$9,AN3+Inputs!$H9)</f>
        <v>0</v>
      </c>
      <c r="AQ3" s="200"/>
      <c r="AR3" s="199">
        <f>MIN(Inputs!$E$9,AP3+Inputs!$H9)</f>
        <v>0</v>
      </c>
      <c r="AS3" s="200"/>
      <c r="AT3" s="199">
        <f>MIN(Inputs!$E$9,AR3+Inputs!$H9)</f>
        <v>0</v>
      </c>
      <c r="AU3" s="200"/>
      <c r="AV3" s="199">
        <f>MIN(Inputs!$E$9,AT3+Inputs!$H9)</f>
        <v>0</v>
      </c>
      <c r="AW3" s="200"/>
      <c r="AX3" s="199">
        <f>MIN(Inputs!$E$9,AV3+Inputs!$H9)</f>
        <v>0</v>
      </c>
      <c r="AY3" s="200"/>
      <c r="AZ3" s="199">
        <f>MIN(Inputs!$E$9,AX3+Inputs!$H9)</f>
        <v>0</v>
      </c>
      <c r="BA3" s="200"/>
      <c r="BB3" s="199">
        <f>MIN(Inputs!$E$9,AZ3+Inputs!$H9)</f>
        <v>0</v>
      </c>
      <c r="BC3" s="200"/>
      <c r="BD3" s="199">
        <f>MIN(Inputs!$E$9,BB3+Inputs!$H9)</f>
        <v>0</v>
      </c>
      <c r="BE3" s="200"/>
      <c r="BF3" s="199">
        <f>MIN(Inputs!$E$9,BD3+Inputs!$H9)</f>
        <v>0</v>
      </c>
      <c r="BG3" s="200"/>
      <c r="BH3" s="199">
        <f>MIN(Inputs!$E$9,BF3+Inputs!$H9)</f>
        <v>0</v>
      </c>
      <c r="BI3" s="200"/>
      <c r="BJ3" s="199">
        <f>MIN(Inputs!$E$9,BH3+Inputs!$H9)</f>
        <v>0</v>
      </c>
      <c r="BK3" s="200"/>
      <c r="BL3" s="199">
        <f>MIN(Inputs!$E$9,BJ3+Inputs!$H9)</f>
        <v>0</v>
      </c>
      <c r="BM3" s="200"/>
      <c r="BN3" s="199">
        <f>MIN(Inputs!$E$9,BL3+Inputs!$H9)</f>
        <v>0</v>
      </c>
      <c r="BO3" s="200"/>
      <c r="BP3" s="199">
        <f>MIN(Inputs!$E$9,BN3+Inputs!$H9)</f>
        <v>0</v>
      </c>
      <c r="BQ3" s="200"/>
      <c r="BR3" s="199">
        <f>MIN(Inputs!$E$9,BP3+Inputs!$H9)</f>
        <v>0</v>
      </c>
      <c r="BS3" s="200"/>
      <c r="BT3" s="194">
        <f>MIN(Inputs!$E$9,BR3+Inputs!$H9)</f>
        <v>0</v>
      </c>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1"/>
    </row>
    <row r="4" spans="1:98" ht="14.25" customHeight="1" x14ac:dyDescent="0.3">
      <c r="A4" s="193" t="str">
        <f>Inputs!A10</f>
        <v>Memory Care</v>
      </c>
      <c r="B4" s="194">
        <v>0</v>
      </c>
      <c r="C4" s="195"/>
      <c r="D4" s="194">
        <v>0</v>
      </c>
      <c r="E4" s="196"/>
      <c r="F4" s="194">
        <f>MIN(Inputs!$E$10,Inputs!G10)</f>
        <v>0</v>
      </c>
      <c r="G4" s="196"/>
      <c r="H4" s="197">
        <f>MIN(Inputs!$E$10,F4+Inputs!$H10)</f>
        <v>0</v>
      </c>
      <c r="I4" s="198"/>
      <c r="J4" s="199">
        <f>MIN(Inputs!$E$10,H4+Inputs!$H10)</f>
        <v>0</v>
      </c>
      <c r="K4" s="200"/>
      <c r="L4" s="199">
        <f>MIN(Inputs!$E$10,J4+Inputs!$H10)</f>
        <v>0</v>
      </c>
      <c r="M4" s="200"/>
      <c r="N4" s="199">
        <f>MIN(Inputs!$E$10,L4+Inputs!$H10)</f>
        <v>0</v>
      </c>
      <c r="O4" s="200"/>
      <c r="P4" s="199">
        <f>MIN(Inputs!$E$10,N4+Inputs!$H10)</f>
        <v>0</v>
      </c>
      <c r="Q4" s="200"/>
      <c r="R4" s="199">
        <f>MIN(Inputs!$E$10,P4+Inputs!$H10)</f>
        <v>0</v>
      </c>
      <c r="S4" s="200"/>
      <c r="T4" s="199">
        <f>MIN(Inputs!$E$10,R4+Inputs!$H10)</f>
        <v>0</v>
      </c>
      <c r="U4" s="200"/>
      <c r="V4" s="199">
        <f>MIN(Inputs!$E$10,T4+Inputs!$H10)</f>
        <v>0</v>
      </c>
      <c r="W4" s="200"/>
      <c r="X4" s="199">
        <f>MIN(Inputs!$E$10,V4+Inputs!$H10)</f>
        <v>0</v>
      </c>
      <c r="Y4" s="200"/>
      <c r="Z4" s="199">
        <f>MIN(Inputs!$E$10,X4+Inputs!$H10)</f>
        <v>0</v>
      </c>
      <c r="AA4" s="200"/>
      <c r="AB4" s="199">
        <f>MIN(Inputs!$E$10,Z4+Inputs!$H10)</f>
        <v>0</v>
      </c>
      <c r="AC4" s="200"/>
      <c r="AD4" s="199">
        <f>MIN(Inputs!$E$10,AB4+Inputs!$H10)</f>
        <v>0</v>
      </c>
      <c r="AE4" s="200"/>
      <c r="AF4" s="199">
        <f>MIN(Inputs!$E$10,AD4+Inputs!$H10)</f>
        <v>0</v>
      </c>
      <c r="AG4" s="200"/>
      <c r="AH4" s="199">
        <f>MIN(Inputs!$E$10,AF4+Inputs!$H10)</f>
        <v>0</v>
      </c>
      <c r="AI4" s="200"/>
      <c r="AJ4" s="199">
        <f>MIN(Inputs!$E$10,AH4+Inputs!$H10)</f>
        <v>0</v>
      </c>
      <c r="AK4" s="200"/>
      <c r="AL4" s="199">
        <f>MIN(Inputs!$E$10,AJ4+Inputs!$H10)</f>
        <v>0</v>
      </c>
      <c r="AM4" s="200"/>
      <c r="AN4" s="199">
        <f>MIN(Inputs!$E$10,AL4+Inputs!$H10)</f>
        <v>0</v>
      </c>
      <c r="AO4" s="200"/>
      <c r="AP4" s="199">
        <f>MIN(Inputs!$E$10,AN4+Inputs!$H10)</f>
        <v>0</v>
      </c>
      <c r="AQ4" s="200"/>
      <c r="AR4" s="199">
        <f>MIN(Inputs!$E$10,AP4+Inputs!$H10)</f>
        <v>0</v>
      </c>
      <c r="AS4" s="200"/>
      <c r="AT4" s="199">
        <f>MIN(Inputs!$E$10,AR4+Inputs!$H10)</f>
        <v>0</v>
      </c>
      <c r="AU4" s="200"/>
      <c r="AV4" s="199">
        <f>MIN(Inputs!$E$10,AT4+Inputs!$H10)</f>
        <v>0</v>
      </c>
      <c r="AW4" s="200"/>
      <c r="AX4" s="199">
        <f>MIN(Inputs!$E$10,AV4+Inputs!$H10)</f>
        <v>0</v>
      </c>
      <c r="AY4" s="200"/>
      <c r="AZ4" s="199">
        <f>MIN(Inputs!$E$10,AX4+Inputs!$H10)</f>
        <v>0</v>
      </c>
      <c r="BA4" s="200"/>
      <c r="BB4" s="199">
        <f>MIN(Inputs!$E$10,AZ4+Inputs!$H10)</f>
        <v>0</v>
      </c>
      <c r="BC4" s="200"/>
      <c r="BD4" s="199">
        <f>MIN(Inputs!$E$10,BB4+Inputs!$H10)</f>
        <v>0</v>
      </c>
      <c r="BE4" s="200"/>
      <c r="BF4" s="199">
        <f>MIN(Inputs!$E$10,BD4+Inputs!$H10)</f>
        <v>0</v>
      </c>
      <c r="BG4" s="200"/>
      <c r="BH4" s="199">
        <f>MIN(Inputs!$E$10,BF4+Inputs!$H10)</f>
        <v>0</v>
      </c>
      <c r="BI4" s="200"/>
      <c r="BJ4" s="199">
        <f>MIN(Inputs!$E$10,BH4+Inputs!$H10)</f>
        <v>0</v>
      </c>
      <c r="BK4" s="200"/>
      <c r="BL4" s="199">
        <f>MIN(Inputs!$E$10,BJ4+Inputs!$H10)</f>
        <v>0</v>
      </c>
      <c r="BM4" s="200"/>
      <c r="BN4" s="199">
        <f>MIN(Inputs!$E$10,BL4+Inputs!$H10)</f>
        <v>0</v>
      </c>
      <c r="BO4" s="200"/>
      <c r="BP4" s="199">
        <f>MIN(Inputs!$E$10,BN4+Inputs!$H10)</f>
        <v>0</v>
      </c>
      <c r="BQ4" s="200"/>
      <c r="BR4" s="199">
        <f>MIN(Inputs!$E$10,BP4+Inputs!$H10)</f>
        <v>0</v>
      </c>
      <c r="BS4" s="200"/>
      <c r="BT4" s="194">
        <f>MIN(Inputs!$E$10,BR4+Inputs!$H10)</f>
        <v>0</v>
      </c>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1"/>
    </row>
    <row r="5" spans="1:98" ht="14.25" customHeight="1" x14ac:dyDescent="0.3">
      <c r="A5" s="193" t="str">
        <f>Inputs!A11</f>
        <v>Skilled Nursing or Sub-Acute</v>
      </c>
      <c r="B5" s="199">
        <v>0</v>
      </c>
      <c r="C5" s="202"/>
      <c r="D5" s="199">
        <v>0</v>
      </c>
      <c r="E5" s="200"/>
      <c r="F5" s="199">
        <f>MIN(Inputs!$E$11,Inputs!G11)</f>
        <v>0</v>
      </c>
      <c r="G5" s="200"/>
      <c r="H5" s="199">
        <f>MIN(Inputs!$E$11,F5+Inputs!$H11)</f>
        <v>0</v>
      </c>
      <c r="I5" s="200"/>
      <c r="J5" s="199">
        <f>MIN(Inputs!$E$11,H5+Inputs!$H11)</f>
        <v>0</v>
      </c>
      <c r="K5" s="200"/>
      <c r="L5" s="199">
        <f>MIN(Inputs!$E$11,J5+Inputs!$H11)</f>
        <v>0</v>
      </c>
      <c r="M5" s="200"/>
      <c r="N5" s="199">
        <f>MIN(Inputs!$E$11,L5+Inputs!$H11)</f>
        <v>0</v>
      </c>
      <c r="O5" s="200"/>
      <c r="P5" s="199">
        <f>MIN(Inputs!$E$11,N5+Inputs!$H11)</f>
        <v>0</v>
      </c>
      <c r="Q5" s="200"/>
      <c r="R5" s="199">
        <f>MIN(Inputs!$E$11,P5+Inputs!$H11)</f>
        <v>0</v>
      </c>
      <c r="S5" s="200"/>
      <c r="T5" s="199">
        <f>MIN(Inputs!$E$11,R5+Inputs!$H11)</f>
        <v>0</v>
      </c>
      <c r="U5" s="200"/>
      <c r="V5" s="199">
        <f>MIN(Inputs!$E$11,T5+Inputs!$H11)</f>
        <v>0</v>
      </c>
      <c r="W5" s="200"/>
      <c r="X5" s="199">
        <f>MIN(Inputs!$E$11,V5+Inputs!$H11)</f>
        <v>0</v>
      </c>
      <c r="Y5" s="200"/>
      <c r="Z5" s="199">
        <f>MIN(Inputs!$E$11,X5+Inputs!$H11)</f>
        <v>0</v>
      </c>
      <c r="AA5" s="200"/>
      <c r="AB5" s="199">
        <f>MIN(Inputs!$E$11,Z5+Inputs!$H11)</f>
        <v>0</v>
      </c>
      <c r="AC5" s="200"/>
      <c r="AD5" s="199">
        <f>MIN(Inputs!$E$11,AB5+Inputs!$H11)</f>
        <v>0</v>
      </c>
      <c r="AE5" s="200"/>
      <c r="AF5" s="199">
        <f>MIN(Inputs!$E$11,AD5+Inputs!$H11)</f>
        <v>0</v>
      </c>
      <c r="AG5" s="200"/>
      <c r="AH5" s="199">
        <f>MIN(Inputs!$E$11,AF5+Inputs!$H11)</f>
        <v>0</v>
      </c>
      <c r="AI5" s="200"/>
      <c r="AJ5" s="199">
        <f>MIN(Inputs!$E$11,AH5+Inputs!$H11)</f>
        <v>0</v>
      </c>
      <c r="AK5" s="200"/>
      <c r="AL5" s="199">
        <f>MIN(Inputs!$E$11,AJ5+Inputs!$H11)</f>
        <v>0</v>
      </c>
      <c r="AM5" s="200"/>
      <c r="AN5" s="199">
        <f>MIN(Inputs!$E$11,AL5+Inputs!$H11)</f>
        <v>0</v>
      </c>
      <c r="AO5" s="200"/>
      <c r="AP5" s="199">
        <f>MIN(Inputs!$E$11,AN5+Inputs!$H11)</f>
        <v>0</v>
      </c>
      <c r="AQ5" s="200"/>
      <c r="AR5" s="199">
        <f>MIN(Inputs!$E$11,AP5+Inputs!$H11)</f>
        <v>0</v>
      </c>
      <c r="AS5" s="200"/>
      <c r="AT5" s="199">
        <f>MIN(Inputs!$E$11,AR5+Inputs!$H11)</f>
        <v>0</v>
      </c>
      <c r="AU5" s="200"/>
      <c r="AV5" s="199">
        <f>MIN(Inputs!$E$11,AT5+Inputs!$H11)</f>
        <v>0</v>
      </c>
      <c r="AW5" s="200"/>
      <c r="AX5" s="199">
        <f>MIN(Inputs!$E$11,AV5+Inputs!$H11)</f>
        <v>0</v>
      </c>
      <c r="AY5" s="200"/>
      <c r="AZ5" s="199">
        <f>MIN(Inputs!$E$11,AX5+Inputs!$H11)</f>
        <v>0</v>
      </c>
      <c r="BA5" s="200"/>
      <c r="BB5" s="199">
        <f>MIN(Inputs!$E$11,AZ5+Inputs!$H11)</f>
        <v>0</v>
      </c>
      <c r="BC5" s="200"/>
      <c r="BD5" s="199">
        <f>MIN(Inputs!$E$11,BB5+Inputs!$H11)</f>
        <v>0</v>
      </c>
      <c r="BE5" s="200"/>
      <c r="BF5" s="199">
        <f>MIN(Inputs!$E$11,BD5+Inputs!$H11)</f>
        <v>0</v>
      </c>
      <c r="BG5" s="200"/>
      <c r="BH5" s="199">
        <f>MIN(Inputs!$E$11,BF5+Inputs!$H11)</f>
        <v>0</v>
      </c>
      <c r="BI5" s="200"/>
      <c r="BJ5" s="199">
        <f>MIN(Inputs!$E$11,BH5+Inputs!$H11)</f>
        <v>0</v>
      </c>
      <c r="BK5" s="200"/>
      <c r="BL5" s="199">
        <f>MIN(Inputs!$E$11,BJ5+Inputs!$H11)</f>
        <v>0</v>
      </c>
      <c r="BM5" s="200"/>
      <c r="BN5" s="199">
        <f>MIN(Inputs!$E$11,BL5+Inputs!$H11)</f>
        <v>0</v>
      </c>
      <c r="BO5" s="200"/>
      <c r="BP5" s="199">
        <f>MIN(Inputs!$E$11,BN5+Inputs!$H11)</f>
        <v>0</v>
      </c>
      <c r="BQ5" s="200"/>
      <c r="BR5" s="199">
        <f>MIN(Inputs!$E$11,BP5+Inputs!$H11)</f>
        <v>0</v>
      </c>
      <c r="BS5" s="200"/>
      <c r="BT5" s="194">
        <f>MIN(Inputs!$E$11,BR5+Inputs!$H11)</f>
        <v>0</v>
      </c>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1"/>
    </row>
    <row r="6" spans="1:98" ht="14.25" customHeight="1" thickBot="1" x14ac:dyDescent="0.35">
      <c r="A6" s="203" t="str">
        <f>Inputs!A12</f>
        <v>Independent Living</v>
      </c>
      <c r="B6" s="204">
        <f>MIN(Inputs!$E$12,Inputs!G12)</f>
        <v>0</v>
      </c>
      <c r="C6" s="205"/>
      <c r="D6" s="204">
        <f>MIN(Inputs!$E$12,B6+Inputs!$H12)</f>
        <v>0</v>
      </c>
      <c r="E6" s="206"/>
      <c r="F6" s="204">
        <f>MIN(Inputs!$E$12,D6+Inputs!$H12)</f>
        <v>0</v>
      </c>
      <c r="G6" s="206"/>
      <c r="H6" s="204">
        <f>MIN(Inputs!$E$12,F6+Inputs!$H12)</f>
        <v>0</v>
      </c>
      <c r="I6" s="206"/>
      <c r="J6" s="204">
        <f>MIN(Inputs!$E$12,H6+Inputs!$H12)</f>
        <v>0</v>
      </c>
      <c r="K6" s="206"/>
      <c r="L6" s="204">
        <f>MIN(Inputs!$E$12,J6+Inputs!$H12)</f>
        <v>0</v>
      </c>
      <c r="M6" s="206"/>
      <c r="N6" s="204">
        <f>MIN(Inputs!$E$12,L6+Inputs!$H12)</f>
        <v>0</v>
      </c>
      <c r="O6" s="206"/>
      <c r="P6" s="204">
        <f>MIN(Inputs!$E$12,N6+Inputs!$H12)</f>
        <v>0</v>
      </c>
      <c r="Q6" s="206"/>
      <c r="R6" s="204">
        <f>MIN(Inputs!$E$12,P6+Inputs!$H12)</f>
        <v>0</v>
      </c>
      <c r="S6" s="206"/>
      <c r="T6" s="204">
        <f>MIN(Inputs!$E$12,R6+Inputs!$H12)</f>
        <v>0</v>
      </c>
      <c r="U6" s="206"/>
      <c r="V6" s="204">
        <f>MIN(Inputs!$E$12,T6+Inputs!$H12)</f>
        <v>0</v>
      </c>
      <c r="W6" s="206"/>
      <c r="X6" s="204">
        <f>MIN(Inputs!$E$12,V6+Inputs!$H12)</f>
        <v>0</v>
      </c>
      <c r="Y6" s="206"/>
      <c r="Z6" s="204">
        <f>MIN(Inputs!$E$12,X6+Inputs!$H12)</f>
        <v>0</v>
      </c>
      <c r="AA6" s="206"/>
      <c r="AB6" s="204">
        <f>MIN(Inputs!$E$12,Z6+Inputs!$H12)</f>
        <v>0</v>
      </c>
      <c r="AC6" s="206"/>
      <c r="AD6" s="204">
        <f>MIN(Inputs!$E$12,AB6+Inputs!$H12)</f>
        <v>0</v>
      </c>
      <c r="AE6" s="206"/>
      <c r="AF6" s="204">
        <f>MIN(Inputs!$E$12,AD6+Inputs!$H12)</f>
        <v>0</v>
      </c>
      <c r="AG6" s="206"/>
      <c r="AH6" s="204">
        <f>MIN(Inputs!$E$12,AF6+Inputs!$H12)</f>
        <v>0</v>
      </c>
      <c r="AI6" s="206"/>
      <c r="AJ6" s="204">
        <f>MIN(Inputs!$E$12,AH6+Inputs!$H12)</f>
        <v>0</v>
      </c>
      <c r="AK6" s="206"/>
      <c r="AL6" s="204">
        <f>MIN(Inputs!$E$12,AJ6+Inputs!$H12)</f>
        <v>0</v>
      </c>
      <c r="AM6" s="206"/>
      <c r="AN6" s="204">
        <f>MIN(Inputs!$E$12,AL6+Inputs!$H12)</f>
        <v>0</v>
      </c>
      <c r="AO6" s="206"/>
      <c r="AP6" s="204">
        <f>MIN(Inputs!$E$12,AN6+Inputs!$H12)</f>
        <v>0</v>
      </c>
      <c r="AQ6" s="206"/>
      <c r="AR6" s="204">
        <f>MIN(Inputs!$E$12,AP6+Inputs!$H12)</f>
        <v>0</v>
      </c>
      <c r="AS6" s="206"/>
      <c r="AT6" s="204">
        <f>MIN(Inputs!$E$12,AR6+Inputs!$H12)</f>
        <v>0</v>
      </c>
      <c r="AU6" s="206"/>
      <c r="AV6" s="204">
        <f>MIN(Inputs!$E$12,AT6+Inputs!$H12)</f>
        <v>0</v>
      </c>
      <c r="AW6" s="206"/>
      <c r="AX6" s="204">
        <f>MIN(Inputs!$E$12,AV6+Inputs!$H12)</f>
        <v>0</v>
      </c>
      <c r="AY6" s="206"/>
      <c r="AZ6" s="204">
        <f>MIN(Inputs!$E$12,AX6+Inputs!$H12)</f>
        <v>0</v>
      </c>
      <c r="BA6" s="206"/>
      <c r="BB6" s="204">
        <f>MIN(Inputs!$E$12,AZ6+Inputs!$H12)</f>
        <v>0</v>
      </c>
      <c r="BC6" s="206"/>
      <c r="BD6" s="204">
        <f>MIN(Inputs!$E$12,BB6+Inputs!$H12)</f>
        <v>0</v>
      </c>
      <c r="BE6" s="206"/>
      <c r="BF6" s="204">
        <f>MIN(Inputs!$E$12,BD6+Inputs!$H12)</f>
        <v>0</v>
      </c>
      <c r="BG6" s="206"/>
      <c r="BH6" s="204">
        <f>MIN(Inputs!$E$12,BF6+Inputs!$H12)</f>
        <v>0</v>
      </c>
      <c r="BI6" s="206"/>
      <c r="BJ6" s="204">
        <f>MIN(Inputs!$E$12,BH6+Inputs!$H12)</f>
        <v>0</v>
      </c>
      <c r="BK6" s="206"/>
      <c r="BL6" s="204">
        <f>MIN(Inputs!$E$12,BJ6+Inputs!$H12)</f>
        <v>0</v>
      </c>
      <c r="BM6" s="206"/>
      <c r="BN6" s="204">
        <f>MIN(Inputs!$E$12,BL6+Inputs!$H12)</f>
        <v>0</v>
      </c>
      <c r="BO6" s="206"/>
      <c r="BP6" s="204">
        <f>MIN(Inputs!$E$12,BN6+Inputs!$H12)</f>
        <v>0</v>
      </c>
      <c r="BQ6" s="206"/>
      <c r="BR6" s="204">
        <f>MIN(Inputs!$E$12,BP6+Inputs!$H12)</f>
        <v>0</v>
      </c>
      <c r="BS6" s="206"/>
      <c r="BT6" s="207">
        <f>MIN(Inputs!$E$12,BR6+Inputs!$H12)</f>
        <v>0</v>
      </c>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8"/>
    </row>
    <row r="7" spans="1:98" ht="14.25" customHeight="1" thickTop="1" x14ac:dyDescent="0.3">
      <c r="A7" s="209" t="s">
        <v>54</v>
      </c>
      <c r="B7" s="210">
        <f t="shared" ref="B7:BT7" si="0">SUM(B3:B6)</f>
        <v>0</v>
      </c>
      <c r="C7" s="210">
        <f t="shared" si="0"/>
        <v>0</v>
      </c>
      <c r="D7" s="210">
        <f t="shared" si="0"/>
        <v>0</v>
      </c>
      <c r="E7" s="210">
        <f t="shared" si="0"/>
        <v>0</v>
      </c>
      <c r="F7" s="210">
        <f t="shared" si="0"/>
        <v>0</v>
      </c>
      <c r="G7" s="210">
        <f t="shared" si="0"/>
        <v>0</v>
      </c>
      <c r="H7" s="210">
        <f t="shared" si="0"/>
        <v>0</v>
      </c>
      <c r="I7" s="210">
        <f t="shared" si="0"/>
        <v>0</v>
      </c>
      <c r="J7" s="210">
        <f t="shared" si="0"/>
        <v>0</v>
      </c>
      <c r="K7" s="210">
        <f t="shared" ref="K7:L7" si="1">SUM(K3:K6)</f>
        <v>0</v>
      </c>
      <c r="L7" s="210">
        <f t="shared" si="1"/>
        <v>0</v>
      </c>
      <c r="M7" s="210">
        <f t="shared" si="0"/>
        <v>0</v>
      </c>
      <c r="N7" s="210">
        <f t="shared" si="0"/>
        <v>0</v>
      </c>
      <c r="O7" s="210">
        <f t="shared" ref="O7:Q7" si="2">SUM(O3:O6)</f>
        <v>0</v>
      </c>
      <c r="P7" s="210">
        <f t="shared" si="0"/>
        <v>0</v>
      </c>
      <c r="Q7" s="210">
        <f t="shared" si="2"/>
        <v>0</v>
      </c>
      <c r="R7" s="210">
        <f t="shared" si="0"/>
        <v>0</v>
      </c>
      <c r="S7" s="210">
        <f t="shared" si="0"/>
        <v>0</v>
      </c>
      <c r="T7" s="210">
        <f t="shared" si="0"/>
        <v>0</v>
      </c>
      <c r="U7" s="210">
        <f t="shared" ref="U7:W7" si="3">SUM(U3:U6)</f>
        <v>0</v>
      </c>
      <c r="V7" s="210">
        <f t="shared" si="0"/>
        <v>0</v>
      </c>
      <c r="W7" s="210">
        <f t="shared" si="3"/>
        <v>0</v>
      </c>
      <c r="X7" s="210">
        <f t="shared" si="0"/>
        <v>0</v>
      </c>
      <c r="Y7" s="210">
        <f t="shared" si="0"/>
        <v>0</v>
      </c>
      <c r="Z7" s="210">
        <f t="shared" si="0"/>
        <v>0</v>
      </c>
      <c r="AA7" s="210">
        <f t="shared" ref="AA7:AC7" si="4">SUM(AA3:AA6)</f>
        <v>0</v>
      </c>
      <c r="AB7" s="210">
        <f t="shared" si="0"/>
        <v>0</v>
      </c>
      <c r="AC7" s="210">
        <f t="shared" si="4"/>
        <v>0</v>
      </c>
      <c r="AD7" s="210">
        <f t="shared" si="0"/>
        <v>0</v>
      </c>
      <c r="AE7" s="210">
        <f t="shared" si="0"/>
        <v>0</v>
      </c>
      <c r="AF7" s="210">
        <f t="shared" si="0"/>
        <v>0</v>
      </c>
      <c r="AG7" s="210">
        <f t="shared" ref="AG7" si="5">SUM(AG3:AG6)</f>
        <v>0</v>
      </c>
      <c r="AH7" s="210">
        <f t="shared" si="0"/>
        <v>0</v>
      </c>
      <c r="AI7" s="210">
        <f t="shared" ref="AI7:AK7" si="6">SUM(AI3:AI6)</f>
        <v>0</v>
      </c>
      <c r="AJ7" s="210">
        <f t="shared" si="0"/>
        <v>0</v>
      </c>
      <c r="AK7" s="210">
        <f t="shared" si="6"/>
        <v>0</v>
      </c>
      <c r="AL7" s="210">
        <f t="shared" si="0"/>
        <v>0</v>
      </c>
      <c r="AM7" s="210">
        <f t="shared" ref="AM7:AO7" si="7">SUM(AM3:AM6)</f>
        <v>0</v>
      </c>
      <c r="AN7" s="210">
        <f t="shared" si="0"/>
        <v>0</v>
      </c>
      <c r="AO7" s="210">
        <f t="shared" si="7"/>
        <v>0</v>
      </c>
      <c r="AP7" s="210">
        <f t="shared" si="0"/>
        <v>0</v>
      </c>
      <c r="AQ7" s="210">
        <f t="shared" si="0"/>
        <v>0</v>
      </c>
      <c r="AR7" s="210">
        <f t="shared" si="0"/>
        <v>0</v>
      </c>
      <c r="AS7" s="210">
        <f t="shared" ref="AS7:AU7" si="8">SUM(AS3:AS6)</f>
        <v>0</v>
      </c>
      <c r="AT7" s="210">
        <f t="shared" si="0"/>
        <v>0</v>
      </c>
      <c r="AU7" s="210">
        <f t="shared" si="8"/>
        <v>0</v>
      </c>
      <c r="AV7" s="210">
        <f t="shared" si="0"/>
        <v>0</v>
      </c>
      <c r="AW7" s="211">
        <f t="shared" si="0"/>
        <v>0</v>
      </c>
      <c r="AX7" s="210">
        <f t="shared" si="0"/>
        <v>0</v>
      </c>
      <c r="AY7" s="211">
        <f t="shared" ref="AY7:BA7" si="9">SUM(AY3:AY6)</f>
        <v>0</v>
      </c>
      <c r="AZ7" s="210">
        <f t="shared" si="0"/>
        <v>0</v>
      </c>
      <c r="BA7" s="210">
        <f t="shared" si="9"/>
        <v>0</v>
      </c>
      <c r="BB7" s="210">
        <f t="shared" si="0"/>
        <v>0</v>
      </c>
      <c r="BC7" s="210">
        <f t="shared" si="0"/>
        <v>0</v>
      </c>
      <c r="BD7" s="210">
        <f t="shared" si="0"/>
        <v>0</v>
      </c>
      <c r="BE7" s="210">
        <f t="shared" ref="BE7:BG7" si="10">SUM(BE3:BE6)</f>
        <v>0</v>
      </c>
      <c r="BF7" s="210">
        <f t="shared" si="0"/>
        <v>0</v>
      </c>
      <c r="BG7" s="210">
        <f t="shared" si="10"/>
        <v>0</v>
      </c>
      <c r="BH7" s="210">
        <f t="shared" si="0"/>
        <v>0</v>
      </c>
      <c r="BI7" s="210">
        <f t="shared" si="0"/>
        <v>0</v>
      </c>
      <c r="BJ7" s="210">
        <f t="shared" si="0"/>
        <v>0</v>
      </c>
      <c r="BK7" s="210">
        <f t="shared" ref="BK7:BM7" si="11">SUM(BK3:BK6)</f>
        <v>0</v>
      </c>
      <c r="BL7" s="210">
        <f t="shared" si="0"/>
        <v>0</v>
      </c>
      <c r="BM7" s="210">
        <f t="shared" si="11"/>
        <v>0</v>
      </c>
      <c r="BN7" s="210">
        <f t="shared" si="0"/>
        <v>0</v>
      </c>
      <c r="BO7" s="210">
        <f t="shared" si="0"/>
        <v>0</v>
      </c>
      <c r="BP7" s="210">
        <f t="shared" si="0"/>
        <v>0</v>
      </c>
      <c r="BQ7" s="210">
        <f t="shared" ref="BQ7:BS7" si="12">SUM(BQ3:BQ6)</f>
        <v>0</v>
      </c>
      <c r="BR7" s="210">
        <f t="shared" si="0"/>
        <v>0</v>
      </c>
      <c r="BS7" s="210">
        <f t="shared" si="12"/>
        <v>0</v>
      </c>
      <c r="BT7" s="212">
        <f t="shared" si="0"/>
        <v>0</v>
      </c>
      <c r="BU7" s="210">
        <f t="shared" ref="BU7" si="13">SUM(BU3:BU6)</f>
        <v>0</v>
      </c>
      <c r="BV7" s="210">
        <f t="shared" ref="BV7:CR7" si="14">SUM(BV3:BV6)</f>
        <v>0</v>
      </c>
      <c r="BW7" s="210">
        <f t="shared" si="14"/>
        <v>0</v>
      </c>
      <c r="BX7" s="210">
        <f t="shared" si="14"/>
        <v>0</v>
      </c>
      <c r="BY7" s="210">
        <f t="shared" si="14"/>
        <v>0</v>
      </c>
      <c r="BZ7" s="210">
        <f t="shared" si="14"/>
        <v>0</v>
      </c>
      <c r="CA7" s="210">
        <f t="shared" si="14"/>
        <v>0</v>
      </c>
      <c r="CB7" s="210">
        <f t="shared" si="14"/>
        <v>0</v>
      </c>
      <c r="CC7" s="210">
        <f t="shared" si="14"/>
        <v>0</v>
      </c>
      <c r="CD7" s="210">
        <f t="shared" si="14"/>
        <v>0</v>
      </c>
      <c r="CE7" s="210">
        <f t="shared" si="14"/>
        <v>0</v>
      </c>
      <c r="CF7" s="210">
        <f t="shared" si="14"/>
        <v>0</v>
      </c>
      <c r="CG7" s="210">
        <f t="shared" si="14"/>
        <v>0</v>
      </c>
      <c r="CH7" s="210">
        <f t="shared" si="14"/>
        <v>0</v>
      </c>
      <c r="CI7" s="210">
        <f t="shared" si="14"/>
        <v>0</v>
      </c>
      <c r="CJ7" s="210">
        <f t="shared" si="14"/>
        <v>0</v>
      </c>
      <c r="CK7" s="210">
        <f t="shared" si="14"/>
        <v>0</v>
      </c>
      <c r="CL7" s="210">
        <f t="shared" si="14"/>
        <v>0</v>
      </c>
      <c r="CM7" s="210">
        <f t="shared" si="14"/>
        <v>0</v>
      </c>
      <c r="CN7" s="210">
        <f t="shared" si="14"/>
        <v>0</v>
      </c>
      <c r="CO7" s="210">
        <f t="shared" si="14"/>
        <v>0</v>
      </c>
      <c r="CP7" s="210">
        <f t="shared" si="14"/>
        <v>0</v>
      </c>
      <c r="CQ7" s="210">
        <f t="shared" si="14"/>
        <v>0</v>
      </c>
      <c r="CR7" s="210">
        <f t="shared" si="14"/>
        <v>0</v>
      </c>
      <c r="CS7" s="213">
        <f t="shared" ref="CS7" si="15">SUM(CS3:CS6)</f>
        <v>0</v>
      </c>
    </row>
    <row r="8" spans="1:98" ht="14.25" customHeight="1" x14ac:dyDescent="0.3">
      <c r="A8" s="214" t="s">
        <v>55</v>
      </c>
      <c r="B8" s="215">
        <f t="shared" ref="B8:BT8" si="16">SUM(B3:B6)*365/12</f>
        <v>0</v>
      </c>
      <c r="C8" s="216">
        <f t="shared" si="16"/>
        <v>0</v>
      </c>
      <c r="D8" s="215">
        <f t="shared" si="16"/>
        <v>0</v>
      </c>
      <c r="E8" s="216">
        <f t="shared" si="16"/>
        <v>0</v>
      </c>
      <c r="F8" s="215">
        <f t="shared" si="16"/>
        <v>0</v>
      </c>
      <c r="G8" s="216">
        <f>SUM(G3:G6)*365/12</f>
        <v>0</v>
      </c>
      <c r="H8" s="215">
        <f>SUM(H3:H6)*365/12</f>
        <v>0</v>
      </c>
      <c r="I8" s="216">
        <f>SUM(I3:I6)*365/12</f>
        <v>0</v>
      </c>
      <c r="J8" s="215">
        <f t="shared" si="16"/>
        <v>0</v>
      </c>
      <c r="K8" s="216">
        <f>SUM(K3:K6)*365/12</f>
        <v>0</v>
      </c>
      <c r="L8" s="215">
        <f t="shared" ref="L8" si="17">SUM(L3:L6)*365/12</f>
        <v>0</v>
      </c>
      <c r="M8" s="216">
        <f>SUM(M3:M6)*365/12</f>
        <v>0</v>
      </c>
      <c r="N8" s="215">
        <f t="shared" si="16"/>
        <v>0</v>
      </c>
      <c r="O8" s="216">
        <f>SUM(O3:O6)*365/12</f>
        <v>0</v>
      </c>
      <c r="P8" s="215">
        <f t="shared" si="16"/>
        <v>0</v>
      </c>
      <c r="Q8" s="216">
        <f>SUM(Q3:Q6)*365/12</f>
        <v>0</v>
      </c>
      <c r="R8" s="215">
        <f t="shared" si="16"/>
        <v>0</v>
      </c>
      <c r="S8" s="216">
        <f>SUM(S3:S6)*365/12</f>
        <v>0</v>
      </c>
      <c r="T8" s="215">
        <f t="shared" si="16"/>
        <v>0</v>
      </c>
      <c r="U8" s="216">
        <f>SUM(U3:U6)*365/12</f>
        <v>0</v>
      </c>
      <c r="V8" s="215">
        <f t="shared" si="16"/>
        <v>0</v>
      </c>
      <c r="W8" s="216">
        <f>SUM(W3:W6)*365/12</f>
        <v>0</v>
      </c>
      <c r="X8" s="215">
        <f t="shared" si="16"/>
        <v>0</v>
      </c>
      <c r="Y8" s="216">
        <f>SUM(Y3:Y6)*365/12</f>
        <v>0</v>
      </c>
      <c r="Z8" s="215">
        <f t="shared" si="16"/>
        <v>0</v>
      </c>
      <c r="AA8" s="216">
        <f>SUM(AA3:AA6)*365/12</f>
        <v>0</v>
      </c>
      <c r="AB8" s="215">
        <f t="shared" si="16"/>
        <v>0</v>
      </c>
      <c r="AC8" s="216">
        <f>SUM(AC3:AC6)*365/12</f>
        <v>0</v>
      </c>
      <c r="AD8" s="215">
        <f t="shared" si="16"/>
        <v>0</v>
      </c>
      <c r="AE8" s="216">
        <f>SUM(AE3:AE6)*365/12</f>
        <v>0</v>
      </c>
      <c r="AF8" s="215">
        <f t="shared" si="16"/>
        <v>0</v>
      </c>
      <c r="AG8" s="216">
        <f>SUM(AG3:AG6)*365/12</f>
        <v>0</v>
      </c>
      <c r="AH8" s="215">
        <f t="shared" si="16"/>
        <v>0</v>
      </c>
      <c r="AI8" s="216">
        <f>SUM(AI3:AI6)*365/12</f>
        <v>0</v>
      </c>
      <c r="AJ8" s="215">
        <f t="shared" si="16"/>
        <v>0</v>
      </c>
      <c r="AK8" s="216">
        <f>SUM(AK3:AK6)*365/12</f>
        <v>0</v>
      </c>
      <c r="AL8" s="215">
        <f t="shared" si="16"/>
        <v>0</v>
      </c>
      <c r="AM8" s="216">
        <f>SUM(AM3:AM6)*365/12</f>
        <v>0</v>
      </c>
      <c r="AN8" s="215">
        <f t="shared" si="16"/>
        <v>0</v>
      </c>
      <c r="AO8" s="216">
        <f>SUM(AO3:AO6)*365/12</f>
        <v>0</v>
      </c>
      <c r="AP8" s="215">
        <f t="shared" si="16"/>
        <v>0</v>
      </c>
      <c r="AQ8" s="216">
        <f>SUM(AQ3:AQ6)*365/12</f>
        <v>0</v>
      </c>
      <c r="AR8" s="215">
        <f t="shared" si="16"/>
        <v>0</v>
      </c>
      <c r="AS8" s="216">
        <f>SUM(AS3:AS6)*365/12</f>
        <v>0</v>
      </c>
      <c r="AT8" s="215">
        <f t="shared" si="16"/>
        <v>0</v>
      </c>
      <c r="AU8" s="216">
        <f>SUM(AU3:AU6)*365/12</f>
        <v>0</v>
      </c>
      <c r="AV8" s="215">
        <f t="shared" si="16"/>
        <v>0</v>
      </c>
      <c r="AW8" s="216">
        <f>SUM(AW3:AW6)*365/12</f>
        <v>0</v>
      </c>
      <c r="AX8" s="215">
        <f t="shared" si="16"/>
        <v>0</v>
      </c>
      <c r="AY8" s="216">
        <f>SUM(AY3:AY6)*365/12</f>
        <v>0</v>
      </c>
      <c r="AZ8" s="215">
        <f t="shared" si="16"/>
        <v>0</v>
      </c>
      <c r="BA8" s="216">
        <f>SUM(BA3:BA6)*365/12</f>
        <v>0</v>
      </c>
      <c r="BB8" s="215">
        <f t="shared" si="16"/>
        <v>0</v>
      </c>
      <c r="BC8" s="216">
        <f>SUM(BC3:BC6)*365/12</f>
        <v>0</v>
      </c>
      <c r="BD8" s="215">
        <f t="shared" si="16"/>
        <v>0</v>
      </c>
      <c r="BE8" s="216">
        <f>SUM(BE3:BE6)*365/12</f>
        <v>0</v>
      </c>
      <c r="BF8" s="215">
        <f t="shared" si="16"/>
        <v>0</v>
      </c>
      <c r="BG8" s="216">
        <f>SUM(BG3:BG6)*365/12</f>
        <v>0</v>
      </c>
      <c r="BH8" s="215">
        <f t="shared" si="16"/>
        <v>0</v>
      </c>
      <c r="BI8" s="216">
        <f>SUM(BI3:BI6)*365/12</f>
        <v>0</v>
      </c>
      <c r="BJ8" s="215">
        <f t="shared" si="16"/>
        <v>0</v>
      </c>
      <c r="BK8" s="216">
        <f>SUM(BK3:BK6)*365/12</f>
        <v>0</v>
      </c>
      <c r="BL8" s="215">
        <f t="shared" si="16"/>
        <v>0</v>
      </c>
      <c r="BM8" s="216">
        <f>SUM(BM3:BM6)*365/12</f>
        <v>0</v>
      </c>
      <c r="BN8" s="215">
        <f t="shared" si="16"/>
        <v>0</v>
      </c>
      <c r="BO8" s="216">
        <f>SUM(BO3:BO6)*365/12</f>
        <v>0</v>
      </c>
      <c r="BP8" s="215">
        <f t="shared" si="16"/>
        <v>0</v>
      </c>
      <c r="BQ8" s="216">
        <f>SUM(BQ3:BQ6)*365/12</f>
        <v>0</v>
      </c>
      <c r="BR8" s="215">
        <f t="shared" si="16"/>
        <v>0</v>
      </c>
      <c r="BS8" s="216">
        <f>SUM(BS3:BS6)*365/12</f>
        <v>0</v>
      </c>
      <c r="BT8" s="217">
        <f t="shared" si="16"/>
        <v>0</v>
      </c>
      <c r="BU8" s="216">
        <f t="shared" ref="BU8" si="18">SUM(BU3:BU6)*365/12</f>
        <v>0</v>
      </c>
      <c r="BV8" s="216">
        <f t="shared" ref="BV8:CR8" si="19">SUM(BV3:BV6)*365/12</f>
        <v>0</v>
      </c>
      <c r="BW8" s="216">
        <f t="shared" si="19"/>
        <v>0</v>
      </c>
      <c r="BX8" s="216">
        <f t="shared" si="19"/>
        <v>0</v>
      </c>
      <c r="BY8" s="216">
        <f t="shared" si="19"/>
        <v>0</v>
      </c>
      <c r="BZ8" s="216">
        <f t="shared" si="19"/>
        <v>0</v>
      </c>
      <c r="CA8" s="216">
        <f t="shared" si="19"/>
        <v>0</v>
      </c>
      <c r="CB8" s="216">
        <f t="shared" si="19"/>
        <v>0</v>
      </c>
      <c r="CC8" s="216">
        <f t="shared" si="19"/>
        <v>0</v>
      </c>
      <c r="CD8" s="216">
        <f t="shared" si="19"/>
        <v>0</v>
      </c>
      <c r="CE8" s="216">
        <f t="shared" si="19"/>
        <v>0</v>
      </c>
      <c r="CF8" s="216">
        <f t="shared" si="19"/>
        <v>0</v>
      </c>
      <c r="CG8" s="216">
        <f t="shared" si="19"/>
        <v>0</v>
      </c>
      <c r="CH8" s="216">
        <f t="shared" si="19"/>
        <v>0</v>
      </c>
      <c r="CI8" s="216">
        <f t="shared" si="19"/>
        <v>0</v>
      </c>
      <c r="CJ8" s="216">
        <f t="shared" si="19"/>
        <v>0</v>
      </c>
      <c r="CK8" s="216">
        <f t="shared" si="19"/>
        <v>0</v>
      </c>
      <c r="CL8" s="216">
        <f t="shared" si="19"/>
        <v>0</v>
      </c>
      <c r="CM8" s="216">
        <f t="shared" si="19"/>
        <v>0</v>
      </c>
      <c r="CN8" s="216">
        <f t="shared" si="19"/>
        <v>0</v>
      </c>
      <c r="CO8" s="216">
        <f t="shared" si="19"/>
        <v>0</v>
      </c>
      <c r="CP8" s="216">
        <f t="shared" si="19"/>
        <v>0</v>
      </c>
      <c r="CQ8" s="216">
        <f t="shared" si="19"/>
        <v>0</v>
      </c>
      <c r="CR8" s="216">
        <f t="shared" si="19"/>
        <v>0</v>
      </c>
      <c r="CS8" s="218">
        <f t="shared" ref="CS8" si="20">SUM(CS3:CS6)*365/12</f>
        <v>0</v>
      </c>
    </row>
    <row r="9" spans="1:98" s="225" customFormat="1" ht="14.25" customHeight="1" thickBot="1" x14ac:dyDescent="0.35">
      <c r="A9" s="219" t="s">
        <v>31</v>
      </c>
      <c r="B9" s="220">
        <f>B3*(Inputs!$F$9/12)+B4*(Inputs!$F$10/12)+B5*(Inputs!$F$11/12)+B6*(Inputs!$F$12/12)+(IF(ISBLANK(Inputs!$B$13),0,((B7*Inputs!$F$13)/12)))</f>
        <v>0</v>
      </c>
      <c r="C9" s="221"/>
      <c r="D9" s="220">
        <f>D3*(Inputs!$F$9/12)+D4*(Inputs!$F$10/12)+D5*(Inputs!$F$11/12)+D6*(Inputs!$F$12/12)+(IF(ISBLANK(Inputs!$B$13),0,((D7*Inputs!$F$13)/12)))</f>
        <v>0</v>
      </c>
      <c r="E9" s="222"/>
      <c r="F9" s="220">
        <f>F3*(Inputs!$F$9/12)+F4*(Inputs!$F$10/12)+F5*(Inputs!$F$11/12)+F6*(Inputs!$F$12/12)+(IF(ISBLANK(Inputs!$B$13),0,((F7*Inputs!$F$13)/12)))</f>
        <v>0</v>
      </c>
      <c r="G9" s="222"/>
      <c r="H9" s="220">
        <f>H3*(Inputs!$F$9/12)+H4*(Inputs!$F$10/12)+H5*(Inputs!$F$11/12)+H6*(Inputs!$F$12/12)+(IF(ISBLANK(Inputs!$B$13),0,((H7*Inputs!$F$13)/12)))</f>
        <v>0</v>
      </c>
      <c r="I9" s="222"/>
      <c r="J9" s="220">
        <f>J3*(Inputs!$F$9/12)+J4*(Inputs!$F$10/12)+J5*(Inputs!$F$11/12)+J6*(Inputs!$F$12/12)+(IF(ISBLANK(Inputs!$B$13),0,((J7*Inputs!$F$13)/12)))</f>
        <v>0</v>
      </c>
      <c r="K9" s="222"/>
      <c r="L9" s="220">
        <f>L3*(Inputs!$F$9/12)+L4*(Inputs!$F$10/12)+L5*(Inputs!$F$11/12)+L6*(Inputs!$F$12/12)+(IF(ISBLANK(Inputs!$B$13),0,((L7*Inputs!$F$13)/12)))</f>
        <v>0</v>
      </c>
      <c r="M9" s="222"/>
      <c r="N9" s="220">
        <f>N3*(Inputs!$F$9/12)+N4*(Inputs!$F$10/12)+N5*(Inputs!$F$11/12)+N6*(Inputs!$F$12/12)+(IF(ISBLANK(Inputs!$B$13),0,((N7*Inputs!$F$13)/12)))</f>
        <v>0</v>
      </c>
      <c r="O9" s="222"/>
      <c r="P9" s="220">
        <f>P3*(Inputs!$F$9/12)+P4*(Inputs!$F$10/12)+P5*(Inputs!$F$11/12)+P6*(Inputs!$F$12/12)+(IF(ISBLANK(Inputs!$B$13),0,((P7*Inputs!$F$13)/12)))</f>
        <v>0</v>
      </c>
      <c r="Q9" s="222"/>
      <c r="R9" s="220">
        <f>R3*(Inputs!$F$9/12)+R4*(Inputs!$F$10/12)+R5*(Inputs!$F$11/12)+R6*(Inputs!$F$12/12)+(IF(ISBLANK(Inputs!$B$13),0,((R7*Inputs!$F$13)/12)))</f>
        <v>0</v>
      </c>
      <c r="S9" s="222"/>
      <c r="T9" s="220">
        <f>T3*(Inputs!$F$9/12)+T4*(Inputs!$F$10/12)+T5*(Inputs!$F$11/12)+T6*(Inputs!$F$12/12)+(IF(ISBLANK(Inputs!$B$13),0,((T7*Inputs!$F$13)/12)))</f>
        <v>0</v>
      </c>
      <c r="U9" s="222"/>
      <c r="V9" s="220">
        <f>V3*(Inputs!$F$9/12)+V4*(Inputs!$F$10/12)+V5*(Inputs!$F$11/12)+V6*(Inputs!$F$12/12)+(IF(ISBLANK(Inputs!$B$13),0,((V7*Inputs!$F$13)/12)))</f>
        <v>0</v>
      </c>
      <c r="W9" s="222"/>
      <c r="X9" s="220">
        <f>X3*(Inputs!$F$9/12)+X4*(Inputs!$F$10/12)+X5*(Inputs!$F$11/12)+X6*(Inputs!$F$12/12)+(IF(ISBLANK(Inputs!$B$13),0,((X7*Inputs!$F$13)/12)))</f>
        <v>0</v>
      </c>
      <c r="Y9" s="222"/>
      <c r="Z9" s="220">
        <f>Z3*(Inputs!$F$9/12)+Z4*(Inputs!$F$10/12)+Z5*(Inputs!$F$11/12)+Z6*(Inputs!$F$12/12)+(IF(ISBLANK(Inputs!$B$13),0,((Z7*Inputs!$F$13)/12)))</f>
        <v>0</v>
      </c>
      <c r="AA9" s="222"/>
      <c r="AB9" s="220">
        <f>AB3*(Inputs!$F$9/12)+AB4*(Inputs!$F$10/12)+AB5*(Inputs!$F$11/12)+AB6*(Inputs!$F$12/12)+(IF(ISBLANK(Inputs!$B$13),0,((AB7*Inputs!$F$13)/12)))</f>
        <v>0</v>
      </c>
      <c r="AC9" s="222"/>
      <c r="AD9" s="220">
        <f>AD3*(Inputs!$F$9/12)+AD4*(Inputs!$F$10/12)+AD5*(Inputs!$F$11/12)+AD6*(Inputs!$F$12/12)+(IF(ISBLANK(Inputs!$B$13),0,((AD7*Inputs!$F$13)/12)))</f>
        <v>0</v>
      </c>
      <c r="AE9" s="222"/>
      <c r="AF9" s="220">
        <f>AF3*(Inputs!$F$9/12)+AF4*(Inputs!$F$10/12)+AF5*(Inputs!$F$11/12)+AF6*(Inputs!$F$12/12)+(IF(ISBLANK(Inputs!$B$13),0,((AF7*Inputs!$F$13)/12)))</f>
        <v>0</v>
      </c>
      <c r="AG9" s="222"/>
      <c r="AH9" s="220">
        <f>AH3*(Inputs!$F$9/12)+AH4*(Inputs!$F$10/12)+AH5*(Inputs!$F$11/12)+AH6*(Inputs!$F$12/12)+(IF(ISBLANK(Inputs!$B$13),0,((AH7*Inputs!$F$13)/12)))</f>
        <v>0</v>
      </c>
      <c r="AI9" s="222"/>
      <c r="AJ9" s="220">
        <f>AJ3*(Inputs!$F$9/12)+AJ4*(Inputs!$F$10/12)+AJ5*(Inputs!$F$11/12)+AJ6*(Inputs!$F$12/12)+(IF(ISBLANK(Inputs!$B$13),0,((AJ7*Inputs!$F$13)/12)))</f>
        <v>0</v>
      </c>
      <c r="AK9" s="222"/>
      <c r="AL9" s="220">
        <f>AL3*(Inputs!$F$9/12)+AL4*(Inputs!$F$10/12)+AL5*(Inputs!$F$11/12)+AL6*(Inputs!$F$12/12)+(IF(ISBLANK(Inputs!$B$13),0,((AL7*Inputs!$F$13)/12)))</f>
        <v>0</v>
      </c>
      <c r="AM9" s="222"/>
      <c r="AN9" s="220">
        <f>AN3*(Inputs!$F$9/12)+AN4*(Inputs!$F$10/12)+AN5*(Inputs!$F$11/12)+AN6*(Inputs!$F$12/12)+(IF(ISBLANK(Inputs!$B$13),0,((AN7*Inputs!$F$13)/12)))</f>
        <v>0</v>
      </c>
      <c r="AO9" s="222"/>
      <c r="AP9" s="220">
        <f>AP3*(Inputs!$F$9/12)+AP4*(Inputs!$F$10/12)+AP5*(Inputs!$F$11/12)+AP6*(Inputs!$F$12/12)+(IF(ISBLANK(Inputs!$B$13),0,((AP7*Inputs!$F$13)/12)))</f>
        <v>0</v>
      </c>
      <c r="AQ9" s="222"/>
      <c r="AR9" s="220">
        <f>AR3*(Inputs!$F$9/12)+AR4*(Inputs!$F$10/12)+AR5*(Inputs!$F$11/12)+AR6*(Inputs!$F$12/12)+(IF(ISBLANK(Inputs!$B$13),0,((AR7*Inputs!$F$13)/12)))</f>
        <v>0</v>
      </c>
      <c r="AS9" s="222"/>
      <c r="AT9" s="220">
        <f>AT3*(Inputs!$F$9/12)+AT4*(Inputs!$F$10/12)+AT5*(Inputs!$F$11/12)+AT6*(Inputs!$F$12/12)+(IF(ISBLANK(Inputs!$B$13),0,((AT7*Inputs!$F$13)/12)))</f>
        <v>0</v>
      </c>
      <c r="AU9" s="222"/>
      <c r="AV9" s="220">
        <f>AV3*(Inputs!$F$9/12)+AV4*(Inputs!$F$10/12)+AV5*(Inputs!$F$11/12)+AV6*(Inputs!$F$12/12)+(IF(ISBLANK(Inputs!$B$13),0,((AV7*Inputs!$F$13)/12)))</f>
        <v>0</v>
      </c>
      <c r="AW9" s="222"/>
      <c r="AX9" s="220">
        <f>AX3*(Inputs!$F$9/12)+AX4*(Inputs!$F$10/12)+AX5*(Inputs!$F$11/12)+AX6*(Inputs!$F$12/12)+(IF(ISBLANK(Inputs!$B$13),0,((AX7*Inputs!$F$13)/12)))</f>
        <v>0</v>
      </c>
      <c r="AY9" s="222"/>
      <c r="AZ9" s="220">
        <f>AZ3*(Inputs!$F$9/12)+AZ4*(Inputs!$F$10/12)+AZ5*(Inputs!$F$11/12)+AZ6*(Inputs!$F$12/12)+(IF(ISBLANK(Inputs!$B$13),0,((AZ7*Inputs!$F$13)/12)))</f>
        <v>0</v>
      </c>
      <c r="BA9" s="222"/>
      <c r="BB9" s="220">
        <f>BB3*(Inputs!$F$9/12)+BB4*(Inputs!$F$10/12)+BB5*(Inputs!$F$11/12)+BB6*(Inputs!$F$12/12)+(IF(ISBLANK(Inputs!$B$13),0,((BB7*Inputs!$F$13)/12)))</f>
        <v>0</v>
      </c>
      <c r="BC9" s="222"/>
      <c r="BD9" s="220">
        <f>BD3*(Inputs!$F$9/12)+BD4*(Inputs!$F$10/12)+BD5*(Inputs!$F$11/12)+BD6*(Inputs!$F$12/12)+(IF(ISBLANK(Inputs!$B$13),0,((BD7*Inputs!$F$13)/12)))</f>
        <v>0</v>
      </c>
      <c r="BE9" s="222"/>
      <c r="BF9" s="220">
        <f>BF3*(Inputs!$F$9/12)+BF4*(Inputs!$F$10/12)+BF5*(Inputs!$F$11/12)+BF6*(Inputs!$F$12/12)+(IF(ISBLANK(Inputs!$B$13),0,((BF7*Inputs!$F$13)/12)))</f>
        <v>0</v>
      </c>
      <c r="BG9" s="222"/>
      <c r="BH9" s="220">
        <f>BH3*(Inputs!$F$9/12)+BH4*(Inputs!$F$10/12)+BH5*(Inputs!$F$11/12)+BH6*(Inputs!$F$12/12)+(IF(ISBLANK(Inputs!$B$13),0,((BH7*Inputs!$F$13)/12)))</f>
        <v>0</v>
      </c>
      <c r="BI9" s="222"/>
      <c r="BJ9" s="220">
        <f>BJ3*(Inputs!$F$9/12)+BJ4*(Inputs!$F$10/12)+BJ5*(Inputs!$F$11/12)+BJ6*(Inputs!$F$12/12)+(IF(ISBLANK(Inputs!$B$13),0,((BJ7*Inputs!$F$13)/12)))</f>
        <v>0</v>
      </c>
      <c r="BK9" s="222"/>
      <c r="BL9" s="220">
        <f>BL3*(Inputs!$F$9/12)+BL4*(Inputs!$F$10/12)+BL5*(Inputs!$F$11/12)+BL6*(Inputs!$F$12/12)+(IF(ISBLANK(Inputs!$B$13),0,((BL7*Inputs!$F$13)/12)))</f>
        <v>0</v>
      </c>
      <c r="BM9" s="222"/>
      <c r="BN9" s="220">
        <f>BN3*(Inputs!$F$9/12)+BN4*(Inputs!$F$10/12)+BN5*(Inputs!$F$11/12)+BN6*(Inputs!$F$12/12)+(IF(ISBLANK(Inputs!$B$13),0,((BN7*Inputs!$F$13)/12)))</f>
        <v>0</v>
      </c>
      <c r="BO9" s="222"/>
      <c r="BP9" s="220">
        <f>BP3*(Inputs!$F$9/12)+BP4*(Inputs!$F$10/12)+BP5*(Inputs!$F$11/12)+BP6*(Inputs!$F$12/12)+(IF(ISBLANK(Inputs!$B$13),0,((BP7*Inputs!$F$13)/12)))</f>
        <v>0</v>
      </c>
      <c r="BQ9" s="222"/>
      <c r="BR9" s="220">
        <f>BR3*(Inputs!$F$9/12)+BR4*(Inputs!$F$10/12)+BR5*(Inputs!$F$11/12)+BR6*(Inputs!$F$12/12)+(IF(ISBLANK(Inputs!$B$13),0,((BR7*Inputs!$F$13)/12)))</f>
        <v>0</v>
      </c>
      <c r="BS9" s="222"/>
      <c r="BT9" s="223">
        <f>BT3*(Inputs!$F$9/12)+BT4*(Inputs!$F$10/12)+BT5*(Inputs!$F$11/12)+BT6*(Inputs!$F$12/12)+(IF(ISBLANK(Inputs!$B$13),0,((BT7*Inputs!$F$13)/12)))</f>
        <v>0</v>
      </c>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4"/>
      <c r="CT9" s="187"/>
    </row>
    <row r="10" spans="1:98" s="225" customFormat="1" ht="14.25" customHeight="1" x14ac:dyDescent="0.3">
      <c r="A10" s="226" t="str">
        <f>IF(ISBLANK(Inputs!A19),"",Inputs!A19)</f>
        <v>e.g. General &amp; Administrative</v>
      </c>
      <c r="B10" s="227">
        <f>MIN(-Inputs!$H19*Inputs!$B19/12,-B$7*Inputs!$E19/12)</f>
        <v>0</v>
      </c>
      <c r="C10" s="228"/>
      <c r="D10" s="227">
        <f>MIN(-Inputs!$H19*Inputs!$B19/12,-D$7*Inputs!$E19/12)</f>
        <v>0</v>
      </c>
      <c r="E10" s="229"/>
      <c r="F10" s="227">
        <f>MIN(-Inputs!$H19*Inputs!$B19/12,-F$7*Inputs!$E19/12)</f>
        <v>0</v>
      </c>
      <c r="G10" s="229"/>
      <c r="H10" s="227">
        <f>MIN(-Inputs!$H19*Inputs!$B19/12,-H$7*Inputs!$E19/12)</f>
        <v>0</v>
      </c>
      <c r="I10" s="229"/>
      <c r="J10" s="227">
        <f>MIN(-Inputs!$H19*Inputs!$B19/12,-J$7*Inputs!$E19/12)</f>
        <v>0</v>
      </c>
      <c r="K10" s="229"/>
      <c r="L10" s="227">
        <f>MIN(-Inputs!$H19*Inputs!$B19/12,-L$7*Inputs!$E19/12)</f>
        <v>0</v>
      </c>
      <c r="M10" s="229"/>
      <c r="N10" s="227">
        <f>MIN(-Inputs!$H19*Inputs!$B19/12,-N$7*Inputs!$E19/12)</f>
        <v>0</v>
      </c>
      <c r="O10" s="229"/>
      <c r="P10" s="227">
        <f>MIN(-Inputs!$H19*Inputs!$B19/12,-P$7*Inputs!$E19/12)</f>
        <v>0</v>
      </c>
      <c r="Q10" s="229"/>
      <c r="R10" s="227">
        <f>MIN(-Inputs!$H19*Inputs!$B19/12,-R$7*Inputs!$E19/12)</f>
        <v>0</v>
      </c>
      <c r="S10" s="229"/>
      <c r="T10" s="227">
        <f>MIN(-Inputs!$H19*Inputs!$B19/12,-T$7*Inputs!$E19/12)</f>
        <v>0</v>
      </c>
      <c r="U10" s="229"/>
      <c r="V10" s="227">
        <f>MIN(-Inputs!$H19*Inputs!$B19/12,-V$7*Inputs!$E19/12)</f>
        <v>0</v>
      </c>
      <c r="W10" s="229"/>
      <c r="X10" s="227">
        <f>MIN(-Inputs!$H19*Inputs!$B19/12,-X$7*Inputs!$E19/12)</f>
        <v>0</v>
      </c>
      <c r="Y10" s="229"/>
      <c r="Z10" s="227">
        <f>MIN(-Inputs!$H19*Inputs!$B19/12,-Z$7*Inputs!$E19/12)</f>
        <v>0</v>
      </c>
      <c r="AA10" s="229"/>
      <c r="AB10" s="227">
        <f>MIN(-Inputs!$H19*Inputs!$B19/12,-AB$7*Inputs!$E19/12)</f>
        <v>0</v>
      </c>
      <c r="AC10" s="229"/>
      <c r="AD10" s="227">
        <f>MIN(-Inputs!$H19*Inputs!$B19/12,-AD$7*Inputs!$E19/12)</f>
        <v>0</v>
      </c>
      <c r="AE10" s="229"/>
      <c r="AF10" s="227">
        <f>MIN(-Inputs!$H19*Inputs!$B19/12,-AF$7*Inputs!$E19/12)</f>
        <v>0</v>
      </c>
      <c r="AG10" s="229"/>
      <c r="AH10" s="227">
        <f>MIN(-Inputs!$H19*Inputs!$B19/12,-AH$7*Inputs!$E19/12)</f>
        <v>0</v>
      </c>
      <c r="AI10" s="229"/>
      <c r="AJ10" s="227">
        <f>MIN(-Inputs!$H19*Inputs!$B19/12,-AJ$7*Inputs!$E19/12)</f>
        <v>0</v>
      </c>
      <c r="AK10" s="229"/>
      <c r="AL10" s="227">
        <f>MIN(-Inputs!$H19*Inputs!$B19/12,-AL$7*Inputs!$E19/12)</f>
        <v>0</v>
      </c>
      <c r="AM10" s="229"/>
      <c r="AN10" s="227">
        <f>MIN(-Inputs!$H19*Inputs!$B19/12,-AN$7*Inputs!$E19/12)</f>
        <v>0</v>
      </c>
      <c r="AO10" s="229"/>
      <c r="AP10" s="227">
        <f>MIN(-Inputs!$H19*Inputs!$B19/12,-AP$7*Inputs!$E19/12)</f>
        <v>0</v>
      </c>
      <c r="AQ10" s="229"/>
      <c r="AR10" s="227">
        <f>MIN(-Inputs!$H19*Inputs!$B19/12,-AR$7*Inputs!$E19/12)</f>
        <v>0</v>
      </c>
      <c r="AS10" s="229"/>
      <c r="AT10" s="227">
        <f>MIN(-Inputs!$H19*Inputs!$B19/12,-AT$7*Inputs!$E19/12)</f>
        <v>0</v>
      </c>
      <c r="AU10" s="229"/>
      <c r="AV10" s="227">
        <f>MIN(-Inputs!$H19*Inputs!$B19/12,-AV$7*Inputs!$E19/12)</f>
        <v>0</v>
      </c>
      <c r="AW10" s="229"/>
      <c r="AX10" s="227">
        <f>MIN(-Inputs!$H19*Inputs!$B19/12,-AX$7*Inputs!$E19/12)</f>
        <v>0</v>
      </c>
      <c r="AY10" s="229"/>
      <c r="AZ10" s="227">
        <f>MIN(-Inputs!$H19*Inputs!$B19/12,-AZ$7*Inputs!$E19/12)</f>
        <v>0</v>
      </c>
      <c r="BA10" s="229"/>
      <c r="BB10" s="227">
        <f>MIN(-Inputs!$H19*Inputs!$B19/12,-BB$7*Inputs!$E19/12)</f>
        <v>0</v>
      </c>
      <c r="BC10" s="229"/>
      <c r="BD10" s="227">
        <f>MIN(-Inputs!$H19*Inputs!$B19/12,-BD$7*Inputs!$E19/12)</f>
        <v>0</v>
      </c>
      <c r="BE10" s="229"/>
      <c r="BF10" s="227">
        <f>MIN(-Inputs!$H19*Inputs!$B19/12,-BF$7*Inputs!$E19/12)</f>
        <v>0</v>
      </c>
      <c r="BG10" s="229"/>
      <c r="BH10" s="227">
        <f>MIN(-Inputs!$H19*Inputs!$B19/12,-BH$7*Inputs!$E19/12)</f>
        <v>0</v>
      </c>
      <c r="BI10" s="229"/>
      <c r="BJ10" s="227">
        <f>MIN(-Inputs!$H19*Inputs!$B19/12,-BJ$7*Inputs!$E19/12)</f>
        <v>0</v>
      </c>
      <c r="BK10" s="229"/>
      <c r="BL10" s="227">
        <f>MIN(-Inputs!$H19*Inputs!$B19/12,-BL$7*Inputs!$E19/12)</f>
        <v>0</v>
      </c>
      <c r="BM10" s="229"/>
      <c r="BN10" s="227">
        <f>MIN(-Inputs!$H19*Inputs!$B19/12,-BN$7*Inputs!$E19/12)</f>
        <v>0</v>
      </c>
      <c r="BO10" s="229"/>
      <c r="BP10" s="227">
        <f>MIN(-Inputs!$H19*Inputs!$B19/12,-BP$7*Inputs!$E19/12)</f>
        <v>0</v>
      </c>
      <c r="BQ10" s="229"/>
      <c r="BR10" s="227">
        <f>MIN(-Inputs!$H19*Inputs!$B19/12,-BR$7*Inputs!$E19/12)</f>
        <v>0</v>
      </c>
      <c r="BS10" s="229"/>
      <c r="BT10" s="230">
        <f>MIN(-Inputs!$H19*Inputs!$B19/12,-BT$7*Inputs!$E19/12)</f>
        <v>0</v>
      </c>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31"/>
      <c r="CT10" s="187"/>
    </row>
    <row r="11" spans="1:98" s="225" customFormat="1" ht="14.25" customHeight="1" x14ac:dyDescent="0.3">
      <c r="A11" s="232" t="str">
        <f>IF(ISBLANK(Inputs!A20),"",Inputs!A20)</f>
        <v>e.g. Payroll Taxes and Benefits</v>
      </c>
      <c r="B11" s="227">
        <f>MIN(-Inputs!$H20*Inputs!$B20/12,-B$7*Inputs!$E20/12)</f>
        <v>0</v>
      </c>
      <c r="C11" s="228"/>
      <c r="D11" s="227">
        <f>MIN(-Inputs!$H20*Inputs!$B20/12,-D$7*Inputs!$E20/12)</f>
        <v>0</v>
      </c>
      <c r="E11" s="229"/>
      <c r="F11" s="227">
        <f>MIN(-Inputs!$H20*Inputs!$B20/12,-F$7*Inputs!$E20/12)</f>
        <v>0</v>
      </c>
      <c r="G11" s="229"/>
      <c r="H11" s="227">
        <f>MIN(-Inputs!$H20*Inputs!$B20/12,-H$7*Inputs!$E20/12)</f>
        <v>0</v>
      </c>
      <c r="I11" s="229"/>
      <c r="J11" s="227">
        <f>MIN(-Inputs!$H20*Inputs!$B20/12,-J$7*Inputs!$E20/12)</f>
        <v>0</v>
      </c>
      <c r="K11" s="229"/>
      <c r="L11" s="227">
        <f>MIN(-Inputs!$H20*Inputs!$B20/12,-L$7*Inputs!$E20/12)</f>
        <v>0</v>
      </c>
      <c r="M11" s="229"/>
      <c r="N11" s="227">
        <f>MIN(-Inputs!$H20*Inputs!$B20/12,-N$7*Inputs!$E20/12)</f>
        <v>0</v>
      </c>
      <c r="O11" s="229"/>
      <c r="P11" s="227">
        <f>MIN(-Inputs!$H20*Inputs!$B20/12,-P$7*Inputs!$E20/12)</f>
        <v>0</v>
      </c>
      <c r="Q11" s="229"/>
      <c r="R11" s="227">
        <f>MIN(-Inputs!$H20*Inputs!$B20/12,-R$7*Inputs!$E20/12)</f>
        <v>0</v>
      </c>
      <c r="S11" s="229"/>
      <c r="T11" s="227">
        <f>MIN(-Inputs!$H20*Inputs!$B20/12,-T$7*Inputs!$E20/12)</f>
        <v>0</v>
      </c>
      <c r="U11" s="229"/>
      <c r="V11" s="227">
        <f>MIN(-Inputs!$H20*Inputs!$B20/12,-V$7*Inputs!$E20/12)</f>
        <v>0</v>
      </c>
      <c r="W11" s="229"/>
      <c r="X11" s="227">
        <f>MIN(-Inputs!$H20*Inputs!$B20/12,-X$7*Inputs!$E20/12)</f>
        <v>0</v>
      </c>
      <c r="Y11" s="229"/>
      <c r="Z11" s="227">
        <f>MIN(-Inputs!$H20*Inputs!$B20/12,-Z$7*Inputs!$E20/12)</f>
        <v>0</v>
      </c>
      <c r="AA11" s="229"/>
      <c r="AB11" s="227">
        <f>MIN(-Inputs!$H20*Inputs!$B20/12,-AB$7*Inputs!$E20/12)</f>
        <v>0</v>
      </c>
      <c r="AC11" s="229"/>
      <c r="AD11" s="227">
        <f>MIN(-Inputs!$H20*Inputs!$B20/12,-AD$7*Inputs!$E20/12)</f>
        <v>0</v>
      </c>
      <c r="AE11" s="229"/>
      <c r="AF11" s="227">
        <f>MIN(-Inputs!$H20*Inputs!$B20/12,-AF$7*Inputs!$E20/12)</f>
        <v>0</v>
      </c>
      <c r="AG11" s="229"/>
      <c r="AH11" s="227">
        <f>MIN(-Inputs!$H20*Inputs!$B20/12,-AH$7*Inputs!$E20/12)</f>
        <v>0</v>
      </c>
      <c r="AI11" s="229"/>
      <c r="AJ11" s="227">
        <f>MIN(-Inputs!$H20*Inputs!$B20/12,-AJ$7*Inputs!$E20/12)</f>
        <v>0</v>
      </c>
      <c r="AK11" s="229"/>
      <c r="AL11" s="227">
        <f>MIN(-Inputs!$H20*Inputs!$B20/12,-AL$7*Inputs!$E20/12)</f>
        <v>0</v>
      </c>
      <c r="AM11" s="229"/>
      <c r="AN11" s="227">
        <f>MIN(-Inputs!$H20*Inputs!$B20/12,-AN$7*Inputs!$E20/12)</f>
        <v>0</v>
      </c>
      <c r="AO11" s="229"/>
      <c r="AP11" s="227">
        <f>MIN(-Inputs!$H20*Inputs!$B20/12,-AP$7*Inputs!$E20/12)</f>
        <v>0</v>
      </c>
      <c r="AQ11" s="229"/>
      <c r="AR11" s="227">
        <f>MIN(-Inputs!$H20*Inputs!$B20/12,-AR$7*Inputs!$E20/12)</f>
        <v>0</v>
      </c>
      <c r="AS11" s="229"/>
      <c r="AT11" s="227">
        <f>MIN(-Inputs!$H20*Inputs!$B20/12,-AT$7*Inputs!$E20/12)</f>
        <v>0</v>
      </c>
      <c r="AU11" s="229"/>
      <c r="AV11" s="227">
        <f>MIN(-Inputs!$H20*Inputs!$B20/12,-AV$7*Inputs!$E20/12)</f>
        <v>0</v>
      </c>
      <c r="AW11" s="229"/>
      <c r="AX11" s="227">
        <f>MIN(-Inputs!$H20*Inputs!$B20/12,-AX$7*Inputs!$E20/12)</f>
        <v>0</v>
      </c>
      <c r="AY11" s="229"/>
      <c r="AZ11" s="227">
        <f>MIN(-Inputs!$H20*Inputs!$B20/12,-AZ$7*Inputs!$E20/12)</f>
        <v>0</v>
      </c>
      <c r="BA11" s="229"/>
      <c r="BB11" s="227">
        <f>MIN(-Inputs!$H20*Inputs!$B20/12,-BB$7*Inputs!$E20/12)</f>
        <v>0</v>
      </c>
      <c r="BC11" s="229"/>
      <c r="BD11" s="227">
        <f>MIN(-Inputs!$H20*Inputs!$B20/12,-BD$7*Inputs!$E20/12)</f>
        <v>0</v>
      </c>
      <c r="BE11" s="229"/>
      <c r="BF11" s="227">
        <f>MIN(-Inputs!$H20*Inputs!$B20/12,-BF$7*Inputs!$E20/12)</f>
        <v>0</v>
      </c>
      <c r="BG11" s="229"/>
      <c r="BH11" s="227">
        <f>MIN(-Inputs!$H20*Inputs!$B20/12,-BH$7*Inputs!$E20/12)</f>
        <v>0</v>
      </c>
      <c r="BI11" s="229"/>
      <c r="BJ11" s="227">
        <f>MIN(-Inputs!$H20*Inputs!$B20/12,-BJ$7*Inputs!$E20/12)</f>
        <v>0</v>
      </c>
      <c r="BK11" s="229"/>
      <c r="BL11" s="227">
        <f>MIN(-Inputs!$H20*Inputs!$B20/12,-BL$7*Inputs!$E20/12)</f>
        <v>0</v>
      </c>
      <c r="BM11" s="229"/>
      <c r="BN11" s="227">
        <f>MIN(-Inputs!$H20*Inputs!$B20/12,-BN$7*Inputs!$E20/12)</f>
        <v>0</v>
      </c>
      <c r="BO11" s="229"/>
      <c r="BP11" s="227">
        <f>MIN(-Inputs!$H20*Inputs!$B20/12,-BP$7*Inputs!$E20/12)</f>
        <v>0</v>
      </c>
      <c r="BQ11" s="229"/>
      <c r="BR11" s="227">
        <f>MIN(-Inputs!$H20*Inputs!$B20/12,-BR$7*Inputs!$E20/12)</f>
        <v>0</v>
      </c>
      <c r="BS11" s="229"/>
      <c r="BT11" s="230">
        <f>MIN(-Inputs!$H20*Inputs!$B20/12,-BT$7*Inputs!$E20/12)</f>
        <v>0</v>
      </c>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31"/>
      <c r="CT11" s="187"/>
    </row>
    <row r="12" spans="1:98" s="225" customFormat="1" ht="14.25" customHeight="1" x14ac:dyDescent="0.3">
      <c r="A12" s="232" t="str">
        <f>IF(ISBLANK(Inputs!A21),"",Inputs!A21)</f>
        <v>e.g. Resident Care</v>
      </c>
      <c r="B12" s="227">
        <f>MIN(-Inputs!$H21*Inputs!$B21/12,-B$7*Inputs!$E21/12)</f>
        <v>0</v>
      </c>
      <c r="C12" s="228"/>
      <c r="D12" s="227">
        <f>MIN(-Inputs!$H21*Inputs!$B21/12,-D$7*Inputs!$E21/12)</f>
        <v>0</v>
      </c>
      <c r="E12" s="229"/>
      <c r="F12" s="227">
        <f>MIN(-Inputs!$H21*Inputs!$B21/12,-F$7*Inputs!$E21/12)</f>
        <v>0</v>
      </c>
      <c r="G12" s="229"/>
      <c r="H12" s="227">
        <f>MIN(-Inputs!$H21*Inputs!$B21/12,-H$7*Inputs!$E21/12)</f>
        <v>0</v>
      </c>
      <c r="I12" s="229"/>
      <c r="J12" s="227">
        <f>MIN(-Inputs!$H21*Inputs!$B21/12,-J$7*Inputs!$E21/12)</f>
        <v>0</v>
      </c>
      <c r="K12" s="229"/>
      <c r="L12" s="227">
        <f>MIN(-Inputs!$H21*Inputs!$B21/12,-L$7*Inputs!$E21/12)</f>
        <v>0</v>
      </c>
      <c r="M12" s="229"/>
      <c r="N12" s="227">
        <f>MIN(-Inputs!$H21*Inputs!$B21/12,-N$7*Inputs!$E21/12)</f>
        <v>0</v>
      </c>
      <c r="O12" s="229"/>
      <c r="P12" s="227">
        <f>MIN(-Inputs!$H21*Inputs!$B21/12,-P$7*Inputs!$E21/12)</f>
        <v>0</v>
      </c>
      <c r="Q12" s="229"/>
      <c r="R12" s="227">
        <f>MIN(-Inputs!$H21*Inputs!$B21/12,-R$7*Inputs!$E21/12)</f>
        <v>0</v>
      </c>
      <c r="S12" s="229"/>
      <c r="T12" s="227">
        <f>MIN(-Inputs!$H21*Inputs!$B21/12,-T$7*Inputs!$E21/12)</f>
        <v>0</v>
      </c>
      <c r="U12" s="229"/>
      <c r="V12" s="227">
        <f>MIN(-Inputs!$H21*Inputs!$B21/12,-V$7*Inputs!$E21/12)</f>
        <v>0</v>
      </c>
      <c r="W12" s="229"/>
      <c r="X12" s="227">
        <f>MIN(-Inputs!$H21*Inputs!$B21/12,-X$7*Inputs!$E21/12)</f>
        <v>0</v>
      </c>
      <c r="Y12" s="229"/>
      <c r="Z12" s="227">
        <f>MIN(-Inputs!$H21*Inputs!$B21/12,-Z$7*Inputs!$E21/12)</f>
        <v>0</v>
      </c>
      <c r="AA12" s="229"/>
      <c r="AB12" s="227">
        <f>MIN(-Inputs!$H21*Inputs!$B21/12,-AB$7*Inputs!$E21/12)</f>
        <v>0</v>
      </c>
      <c r="AC12" s="229"/>
      <c r="AD12" s="227">
        <f>MIN(-Inputs!$H21*Inputs!$B21/12,-AD$7*Inputs!$E21/12)</f>
        <v>0</v>
      </c>
      <c r="AE12" s="229"/>
      <c r="AF12" s="227">
        <f>MIN(-Inputs!$H21*Inputs!$B21/12,-AF$7*Inputs!$E21/12)</f>
        <v>0</v>
      </c>
      <c r="AG12" s="229"/>
      <c r="AH12" s="227">
        <f>MIN(-Inputs!$H21*Inputs!$B21/12,-AH$7*Inputs!$E21/12)</f>
        <v>0</v>
      </c>
      <c r="AI12" s="229"/>
      <c r="AJ12" s="227">
        <f>MIN(-Inputs!$H21*Inputs!$B21/12,-AJ$7*Inputs!$E21/12)</f>
        <v>0</v>
      </c>
      <c r="AK12" s="229"/>
      <c r="AL12" s="227">
        <f>MIN(-Inputs!$H21*Inputs!$B21/12,-AL$7*Inputs!$E21/12)</f>
        <v>0</v>
      </c>
      <c r="AM12" s="229"/>
      <c r="AN12" s="227">
        <f>MIN(-Inputs!$H21*Inputs!$B21/12,-AN$7*Inputs!$E21/12)</f>
        <v>0</v>
      </c>
      <c r="AO12" s="229"/>
      <c r="AP12" s="227">
        <f>MIN(-Inputs!$H21*Inputs!$B21/12,-AP$7*Inputs!$E21/12)</f>
        <v>0</v>
      </c>
      <c r="AQ12" s="229"/>
      <c r="AR12" s="227">
        <f>MIN(-Inputs!$H21*Inputs!$B21/12,-AR$7*Inputs!$E21/12)</f>
        <v>0</v>
      </c>
      <c r="AS12" s="229"/>
      <c r="AT12" s="227">
        <f>MIN(-Inputs!$H21*Inputs!$B21/12,-AT$7*Inputs!$E21/12)</f>
        <v>0</v>
      </c>
      <c r="AU12" s="229"/>
      <c r="AV12" s="227">
        <f>MIN(-Inputs!$H21*Inputs!$B21/12,-AV$7*Inputs!$E21/12)</f>
        <v>0</v>
      </c>
      <c r="AW12" s="229"/>
      <c r="AX12" s="227">
        <f>MIN(-Inputs!$H21*Inputs!$B21/12,-AX$7*Inputs!$E21/12)</f>
        <v>0</v>
      </c>
      <c r="AY12" s="229"/>
      <c r="AZ12" s="227">
        <f>MIN(-Inputs!$H21*Inputs!$B21/12,-AZ$7*Inputs!$E21/12)</f>
        <v>0</v>
      </c>
      <c r="BA12" s="229"/>
      <c r="BB12" s="227">
        <f>MIN(-Inputs!$H21*Inputs!$B21/12,-BB$7*Inputs!$E21/12)</f>
        <v>0</v>
      </c>
      <c r="BC12" s="229"/>
      <c r="BD12" s="227">
        <f>MIN(-Inputs!$H21*Inputs!$B21/12,-BD$7*Inputs!$E21/12)</f>
        <v>0</v>
      </c>
      <c r="BE12" s="229"/>
      <c r="BF12" s="227">
        <f>MIN(-Inputs!$H21*Inputs!$B21/12,-BF$7*Inputs!$E21/12)</f>
        <v>0</v>
      </c>
      <c r="BG12" s="229"/>
      <c r="BH12" s="227">
        <f>MIN(-Inputs!$H21*Inputs!$B21/12,-BH$7*Inputs!$E21/12)</f>
        <v>0</v>
      </c>
      <c r="BI12" s="229"/>
      <c r="BJ12" s="227">
        <f>MIN(-Inputs!$H21*Inputs!$B21/12,-BJ$7*Inputs!$E21/12)</f>
        <v>0</v>
      </c>
      <c r="BK12" s="229"/>
      <c r="BL12" s="227">
        <f>MIN(-Inputs!$H21*Inputs!$B21/12,-BL$7*Inputs!$E21/12)</f>
        <v>0</v>
      </c>
      <c r="BM12" s="229"/>
      <c r="BN12" s="227">
        <f>MIN(-Inputs!$H21*Inputs!$B21/12,-BN$7*Inputs!$E21/12)</f>
        <v>0</v>
      </c>
      <c r="BO12" s="229"/>
      <c r="BP12" s="227">
        <f>MIN(-Inputs!$H21*Inputs!$B21/12,-BP$7*Inputs!$E21/12)</f>
        <v>0</v>
      </c>
      <c r="BQ12" s="229"/>
      <c r="BR12" s="227">
        <f>MIN(-Inputs!$H21*Inputs!$B21/12,-BR$7*Inputs!$E21/12)</f>
        <v>0</v>
      </c>
      <c r="BS12" s="229"/>
      <c r="BT12" s="230">
        <f>MIN(-Inputs!$H21*Inputs!$B21/12,-BT$7*Inputs!$E21/12)</f>
        <v>0</v>
      </c>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31"/>
      <c r="CT12" s="187"/>
    </row>
    <row r="13" spans="1:98" s="225" customFormat="1" ht="14.25" customHeight="1" x14ac:dyDescent="0.3">
      <c r="A13" s="232" t="str">
        <f>IF(ISBLANK(Inputs!A22),"",Inputs!A22)</f>
        <v>e.g. Food Services</v>
      </c>
      <c r="B13" s="227">
        <f>MIN(-Inputs!$H22*Inputs!$B22/12,-B$7*Inputs!$E22/12)</f>
        <v>0</v>
      </c>
      <c r="C13" s="228"/>
      <c r="D13" s="227">
        <f>MIN(-Inputs!$H22*Inputs!$B22/12,-D$7*Inputs!$E22/12)</f>
        <v>0</v>
      </c>
      <c r="E13" s="229"/>
      <c r="F13" s="227">
        <f>MIN(-Inputs!$H22*Inputs!$B22/12,-F$7*Inputs!$E22/12)</f>
        <v>0</v>
      </c>
      <c r="G13" s="229"/>
      <c r="H13" s="227">
        <f>MIN(-Inputs!$H22*Inputs!$B22/12,-H$7*Inputs!$E22/12)</f>
        <v>0</v>
      </c>
      <c r="I13" s="229"/>
      <c r="J13" s="227">
        <f>MIN(-Inputs!$H22*Inputs!$B22/12,-J$7*Inputs!$E22/12)</f>
        <v>0</v>
      </c>
      <c r="K13" s="229"/>
      <c r="L13" s="227">
        <f>MIN(-Inputs!$H22*Inputs!$B22/12,-L$7*Inputs!$E22/12)</f>
        <v>0</v>
      </c>
      <c r="M13" s="229"/>
      <c r="N13" s="227">
        <f>MIN(-Inputs!$H22*Inputs!$B22/12,-N$7*Inputs!$E22/12)</f>
        <v>0</v>
      </c>
      <c r="O13" s="229"/>
      <c r="P13" s="227">
        <f>MIN(-Inputs!$H22*Inputs!$B22/12,-P$7*Inputs!$E22/12)</f>
        <v>0</v>
      </c>
      <c r="Q13" s="229"/>
      <c r="R13" s="227">
        <f>MIN(-Inputs!$H22*Inputs!$B22/12,-R$7*Inputs!$E22/12)</f>
        <v>0</v>
      </c>
      <c r="S13" s="229"/>
      <c r="T13" s="227">
        <f>MIN(-Inputs!$H22*Inputs!$B22/12,-T$7*Inputs!$E22/12)</f>
        <v>0</v>
      </c>
      <c r="U13" s="229"/>
      <c r="V13" s="227">
        <f>MIN(-Inputs!$H22*Inputs!$B22/12,-V$7*Inputs!$E22/12)</f>
        <v>0</v>
      </c>
      <c r="W13" s="229"/>
      <c r="X13" s="227">
        <f>MIN(-Inputs!$H22*Inputs!$B22/12,-X$7*Inputs!$E22/12)</f>
        <v>0</v>
      </c>
      <c r="Y13" s="229"/>
      <c r="Z13" s="227">
        <f>MIN(-Inputs!$H22*Inputs!$B22/12,-Z$7*Inputs!$E22/12)</f>
        <v>0</v>
      </c>
      <c r="AA13" s="229"/>
      <c r="AB13" s="227">
        <f>MIN(-Inputs!$H22*Inputs!$B22/12,-AB$7*Inputs!$E22/12)</f>
        <v>0</v>
      </c>
      <c r="AC13" s="229"/>
      <c r="AD13" s="227">
        <f>MIN(-Inputs!$H22*Inputs!$B22/12,-AD$7*Inputs!$E22/12)</f>
        <v>0</v>
      </c>
      <c r="AE13" s="229"/>
      <c r="AF13" s="227">
        <f>MIN(-Inputs!$H22*Inputs!$B22/12,-AF$7*Inputs!$E22/12)</f>
        <v>0</v>
      </c>
      <c r="AG13" s="229"/>
      <c r="AH13" s="227">
        <f>MIN(-Inputs!$H22*Inputs!$B22/12,-AH$7*Inputs!$E22/12)</f>
        <v>0</v>
      </c>
      <c r="AI13" s="229"/>
      <c r="AJ13" s="227">
        <f>MIN(-Inputs!$H22*Inputs!$B22/12,-AJ$7*Inputs!$E22/12)</f>
        <v>0</v>
      </c>
      <c r="AK13" s="229"/>
      <c r="AL13" s="227">
        <f>MIN(-Inputs!$H22*Inputs!$B22/12,-AL$7*Inputs!$E22/12)</f>
        <v>0</v>
      </c>
      <c r="AM13" s="229"/>
      <c r="AN13" s="227">
        <f>MIN(-Inputs!$H22*Inputs!$B22/12,-AN$7*Inputs!$E22/12)</f>
        <v>0</v>
      </c>
      <c r="AO13" s="229"/>
      <c r="AP13" s="227">
        <f>MIN(-Inputs!$H22*Inputs!$B22/12,-AP$7*Inputs!$E22/12)</f>
        <v>0</v>
      </c>
      <c r="AQ13" s="229"/>
      <c r="AR13" s="227">
        <f>MIN(-Inputs!$H22*Inputs!$B22/12,-AR$7*Inputs!$E22/12)</f>
        <v>0</v>
      </c>
      <c r="AS13" s="229"/>
      <c r="AT13" s="227">
        <f>MIN(-Inputs!$H22*Inputs!$B22/12,-AT$7*Inputs!$E22/12)</f>
        <v>0</v>
      </c>
      <c r="AU13" s="229"/>
      <c r="AV13" s="227">
        <f>MIN(-Inputs!$H22*Inputs!$B22/12,-AV$7*Inputs!$E22/12)</f>
        <v>0</v>
      </c>
      <c r="AW13" s="229"/>
      <c r="AX13" s="227">
        <f>MIN(-Inputs!$H22*Inputs!$B22/12,-AX$7*Inputs!$E22/12)</f>
        <v>0</v>
      </c>
      <c r="AY13" s="229"/>
      <c r="AZ13" s="227">
        <f>MIN(-Inputs!$H22*Inputs!$B22/12,-AZ$7*Inputs!$E22/12)</f>
        <v>0</v>
      </c>
      <c r="BA13" s="229"/>
      <c r="BB13" s="227">
        <f>MIN(-Inputs!$H22*Inputs!$B22/12,-BB$7*Inputs!$E22/12)</f>
        <v>0</v>
      </c>
      <c r="BC13" s="229"/>
      <c r="BD13" s="227">
        <f>MIN(-Inputs!$H22*Inputs!$B22/12,-BD$7*Inputs!$E22/12)</f>
        <v>0</v>
      </c>
      <c r="BE13" s="229"/>
      <c r="BF13" s="227">
        <f>MIN(-Inputs!$H22*Inputs!$B22/12,-BF$7*Inputs!$E22/12)</f>
        <v>0</v>
      </c>
      <c r="BG13" s="229"/>
      <c r="BH13" s="227">
        <f>MIN(-Inputs!$H22*Inputs!$B22/12,-BH$7*Inputs!$E22/12)</f>
        <v>0</v>
      </c>
      <c r="BI13" s="229"/>
      <c r="BJ13" s="227">
        <f>MIN(-Inputs!$H22*Inputs!$B22/12,-BJ$7*Inputs!$E22/12)</f>
        <v>0</v>
      </c>
      <c r="BK13" s="229"/>
      <c r="BL13" s="227">
        <f>MIN(-Inputs!$H22*Inputs!$B22/12,-BL$7*Inputs!$E22/12)</f>
        <v>0</v>
      </c>
      <c r="BM13" s="229"/>
      <c r="BN13" s="227">
        <f>MIN(-Inputs!$H22*Inputs!$B22/12,-BN$7*Inputs!$E22/12)</f>
        <v>0</v>
      </c>
      <c r="BO13" s="229"/>
      <c r="BP13" s="227">
        <f>MIN(-Inputs!$H22*Inputs!$B22/12,-BP$7*Inputs!$E22/12)</f>
        <v>0</v>
      </c>
      <c r="BQ13" s="229"/>
      <c r="BR13" s="227">
        <f>MIN(-Inputs!$H22*Inputs!$B22/12,-BR$7*Inputs!$E22/12)</f>
        <v>0</v>
      </c>
      <c r="BS13" s="229"/>
      <c r="BT13" s="230">
        <f>MIN(-Inputs!$H22*Inputs!$B22/12,-BT$7*Inputs!$E22/12)</f>
        <v>0</v>
      </c>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31"/>
      <c r="CT13" s="187"/>
    </row>
    <row r="14" spans="1:98" s="225" customFormat="1" ht="14.25" customHeight="1" x14ac:dyDescent="0.3">
      <c r="A14" s="232" t="str">
        <f>IF(ISBLANK(Inputs!A23),"",Inputs!A23)</f>
        <v>e.g. Activities</v>
      </c>
      <c r="B14" s="227">
        <f>MIN(-Inputs!$H23*Inputs!$B23/12,-B$7*Inputs!$E23/12)</f>
        <v>0</v>
      </c>
      <c r="C14" s="228"/>
      <c r="D14" s="227">
        <f>MIN(-Inputs!$H23*Inputs!$B23/12,-D$7*Inputs!$E23/12)</f>
        <v>0</v>
      </c>
      <c r="E14" s="229"/>
      <c r="F14" s="227">
        <f>MIN(-Inputs!$H23*Inputs!$B23/12,-F$7*Inputs!$E23/12)</f>
        <v>0</v>
      </c>
      <c r="G14" s="229"/>
      <c r="H14" s="227">
        <f>MIN(-Inputs!$H23*Inputs!$B23/12,-H$7*Inputs!$E23/12)</f>
        <v>0</v>
      </c>
      <c r="I14" s="229"/>
      <c r="J14" s="227">
        <f>MIN(-Inputs!$H23*Inputs!$B23/12,-J$7*Inputs!$E23/12)</f>
        <v>0</v>
      </c>
      <c r="K14" s="229"/>
      <c r="L14" s="227">
        <f>MIN(-Inputs!$H23*Inputs!$B23/12,-L$7*Inputs!$E23/12)</f>
        <v>0</v>
      </c>
      <c r="M14" s="229"/>
      <c r="N14" s="227">
        <f>MIN(-Inputs!$H23*Inputs!$B23/12,-N$7*Inputs!$E23/12)</f>
        <v>0</v>
      </c>
      <c r="O14" s="229"/>
      <c r="P14" s="227">
        <f>MIN(-Inputs!$H23*Inputs!$B23/12,-P$7*Inputs!$E23/12)</f>
        <v>0</v>
      </c>
      <c r="Q14" s="229"/>
      <c r="R14" s="227">
        <f>MIN(-Inputs!$H23*Inputs!$B23/12,-R$7*Inputs!$E23/12)</f>
        <v>0</v>
      </c>
      <c r="S14" s="229"/>
      <c r="T14" s="227">
        <f>MIN(-Inputs!$H23*Inputs!$B23/12,-T$7*Inputs!$E23/12)</f>
        <v>0</v>
      </c>
      <c r="U14" s="229"/>
      <c r="V14" s="227">
        <f>MIN(-Inputs!$H23*Inputs!$B23/12,-V$7*Inputs!$E23/12)</f>
        <v>0</v>
      </c>
      <c r="W14" s="229"/>
      <c r="X14" s="227">
        <f>MIN(-Inputs!$H23*Inputs!$B23/12,-X$7*Inputs!$E23/12)</f>
        <v>0</v>
      </c>
      <c r="Y14" s="229"/>
      <c r="Z14" s="227">
        <f>MIN(-Inputs!$H23*Inputs!$B23/12,-Z$7*Inputs!$E23/12)</f>
        <v>0</v>
      </c>
      <c r="AA14" s="229"/>
      <c r="AB14" s="227">
        <f>MIN(-Inputs!$H23*Inputs!$B23/12,-AB$7*Inputs!$E23/12)</f>
        <v>0</v>
      </c>
      <c r="AC14" s="229"/>
      <c r="AD14" s="227">
        <f>MIN(-Inputs!$H23*Inputs!$B23/12,-AD$7*Inputs!$E23/12)</f>
        <v>0</v>
      </c>
      <c r="AE14" s="229"/>
      <c r="AF14" s="227">
        <f>MIN(-Inputs!$H23*Inputs!$B23/12,-AF$7*Inputs!$E23/12)</f>
        <v>0</v>
      </c>
      <c r="AG14" s="229"/>
      <c r="AH14" s="227">
        <f>MIN(-Inputs!$H23*Inputs!$B23/12,-AH$7*Inputs!$E23/12)</f>
        <v>0</v>
      </c>
      <c r="AI14" s="229"/>
      <c r="AJ14" s="227">
        <f>MIN(-Inputs!$H23*Inputs!$B23/12,-AJ$7*Inputs!$E23/12)</f>
        <v>0</v>
      </c>
      <c r="AK14" s="229"/>
      <c r="AL14" s="227">
        <f>MIN(-Inputs!$H23*Inputs!$B23/12,-AL$7*Inputs!$E23/12)</f>
        <v>0</v>
      </c>
      <c r="AM14" s="229"/>
      <c r="AN14" s="227">
        <f>MIN(-Inputs!$H23*Inputs!$B23/12,-AN$7*Inputs!$E23/12)</f>
        <v>0</v>
      </c>
      <c r="AO14" s="229"/>
      <c r="AP14" s="227">
        <f>MIN(-Inputs!$H23*Inputs!$B23/12,-AP$7*Inputs!$E23/12)</f>
        <v>0</v>
      </c>
      <c r="AQ14" s="229"/>
      <c r="AR14" s="227">
        <f>MIN(-Inputs!$H23*Inputs!$B23/12,-AR$7*Inputs!$E23/12)</f>
        <v>0</v>
      </c>
      <c r="AS14" s="229"/>
      <c r="AT14" s="227">
        <f>MIN(-Inputs!$H23*Inputs!$B23/12,-AT$7*Inputs!$E23/12)</f>
        <v>0</v>
      </c>
      <c r="AU14" s="229"/>
      <c r="AV14" s="227">
        <f>MIN(-Inputs!$H23*Inputs!$B23/12,-AV$7*Inputs!$E23/12)</f>
        <v>0</v>
      </c>
      <c r="AW14" s="229"/>
      <c r="AX14" s="227">
        <f>MIN(-Inputs!$H23*Inputs!$B23/12,-AX$7*Inputs!$E23/12)</f>
        <v>0</v>
      </c>
      <c r="AY14" s="229"/>
      <c r="AZ14" s="227">
        <f>MIN(-Inputs!$H23*Inputs!$B23/12,-AZ$7*Inputs!$E23/12)</f>
        <v>0</v>
      </c>
      <c r="BA14" s="229"/>
      <c r="BB14" s="227">
        <f>MIN(-Inputs!$H23*Inputs!$B23/12,-BB$7*Inputs!$E23/12)</f>
        <v>0</v>
      </c>
      <c r="BC14" s="229"/>
      <c r="BD14" s="227">
        <f>MIN(-Inputs!$H23*Inputs!$B23/12,-BD$7*Inputs!$E23/12)</f>
        <v>0</v>
      </c>
      <c r="BE14" s="229"/>
      <c r="BF14" s="227">
        <f>MIN(-Inputs!$H23*Inputs!$B23/12,-BF$7*Inputs!$E23/12)</f>
        <v>0</v>
      </c>
      <c r="BG14" s="229"/>
      <c r="BH14" s="227">
        <f>MIN(-Inputs!$H23*Inputs!$B23/12,-BH$7*Inputs!$E23/12)</f>
        <v>0</v>
      </c>
      <c r="BI14" s="229"/>
      <c r="BJ14" s="227">
        <f>MIN(-Inputs!$H23*Inputs!$B23/12,-BJ$7*Inputs!$E23/12)</f>
        <v>0</v>
      </c>
      <c r="BK14" s="229"/>
      <c r="BL14" s="227">
        <f>MIN(-Inputs!$H23*Inputs!$B23/12,-BL$7*Inputs!$E23/12)</f>
        <v>0</v>
      </c>
      <c r="BM14" s="229"/>
      <c r="BN14" s="227">
        <f>MIN(-Inputs!$H23*Inputs!$B23/12,-BN$7*Inputs!$E23/12)</f>
        <v>0</v>
      </c>
      <c r="BO14" s="229"/>
      <c r="BP14" s="227">
        <f>MIN(-Inputs!$H23*Inputs!$B23/12,-BP$7*Inputs!$E23/12)</f>
        <v>0</v>
      </c>
      <c r="BQ14" s="229"/>
      <c r="BR14" s="227">
        <f>MIN(-Inputs!$H23*Inputs!$B23/12,-BR$7*Inputs!$E23/12)</f>
        <v>0</v>
      </c>
      <c r="BS14" s="229"/>
      <c r="BT14" s="230">
        <f>MIN(-Inputs!$H23*Inputs!$B23/12,-BT$7*Inputs!$E23/12)</f>
        <v>0</v>
      </c>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31"/>
      <c r="CT14" s="187"/>
    </row>
    <row r="15" spans="1:98" s="225" customFormat="1" ht="14.25" customHeight="1" x14ac:dyDescent="0.3">
      <c r="A15" s="232" t="str">
        <f>IF(ISBLANK(Inputs!A24),"",Inputs!A24)</f>
        <v>e.g. Housekeeping  &amp; Laundry</v>
      </c>
      <c r="B15" s="227">
        <f>MIN(-Inputs!$H24*Inputs!$B24/12,-B$7*Inputs!$E24/12)</f>
        <v>0</v>
      </c>
      <c r="C15" s="228"/>
      <c r="D15" s="227">
        <f>MIN(-Inputs!$H24*Inputs!$B24/12,-D$7*Inputs!$E24/12)</f>
        <v>0</v>
      </c>
      <c r="E15" s="229"/>
      <c r="F15" s="227">
        <f>MIN(-Inputs!$H24*Inputs!$B24/12,-F$7*Inputs!$E24/12)</f>
        <v>0</v>
      </c>
      <c r="G15" s="229"/>
      <c r="H15" s="227">
        <f>MIN(-Inputs!$H24*Inputs!$B24/12,-H$7*Inputs!$E24/12)</f>
        <v>0</v>
      </c>
      <c r="I15" s="229"/>
      <c r="J15" s="227">
        <f>MIN(-Inputs!$H24*Inputs!$B24/12,-J$7*Inputs!$E24/12)</f>
        <v>0</v>
      </c>
      <c r="K15" s="229"/>
      <c r="L15" s="227">
        <f>MIN(-Inputs!$H24*Inputs!$B24/12,-L$7*Inputs!$E24/12)</f>
        <v>0</v>
      </c>
      <c r="M15" s="229"/>
      <c r="N15" s="227">
        <f>MIN(-Inputs!$H24*Inputs!$B24/12,-N$7*Inputs!$E24/12)</f>
        <v>0</v>
      </c>
      <c r="O15" s="229"/>
      <c r="P15" s="227">
        <f>MIN(-Inputs!$H24*Inputs!$B24/12,-P$7*Inputs!$E24/12)</f>
        <v>0</v>
      </c>
      <c r="Q15" s="229"/>
      <c r="R15" s="227">
        <f>MIN(-Inputs!$H24*Inputs!$B24/12,-R$7*Inputs!$E24/12)</f>
        <v>0</v>
      </c>
      <c r="S15" s="229"/>
      <c r="T15" s="227">
        <f>MIN(-Inputs!$H24*Inputs!$B24/12,-T$7*Inputs!$E24/12)</f>
        <v>0</v>
      </c>
      <c r="U15" s="229"/>
      <c r="V15" s="227">
        <f>MIN(-Inputs!$H24*Inputs!$B24/12,-V$7*Inputs!$E24/12)</f>
        <v>0</v>
      </c>
      <c r="W15" s="229"/>
      <c r="X15" s="227">
        <f>MIN(-Inputs!$H24*Inputs!$B24/12,-X$7*Inputs!$E24/12)</f>
        <v>0</v>
      </c>
      <c r="Y15" s="229"/>
      <c r="Z15" s="227">
        <f>MIN(-Inputs!$H24*Inputs!$B24/12,-Z$7*Inputs!$E24/12)</f>
        <v>0</v>
      </c>
      <c r="AA15" s="229"/>
      <c r="AB15" s="227">
        <f>MIN(-Inputs!$H24*Inputs!$B24/12,-AB$7*Inputs!$E24/12)</f>
        <v>0</v>
      </c>
      <c r="AC15" s="229"/>
      <c r="AD15" s="227">
        <f>MIN(-Inputs!$H24*Inputs!$B24/12,-AD$7*Inputs!$E24/12)</f>
        <v>0</v>
      </c>
      <c r="AE15" s="229"/>
      <c r="AF15" s="227">
        <f>MIN(-Inputs!$H24*Inputs!$B24/12,-AF$7*Inputs!$E24/12)</f>
        <v>0</v>
      </c>
      <c r="AG15" s="229"/>
      <c r="AH15" s="227">
        <f>MIN(-Inputs!$H24*Inputs!$B24/12,-AH$7*Inputs!$E24/12)</f>
        <v>0</v>
      </c>
      <c r="AI15" s="229"/>
      <c r="AJ15" s="227">
        <f>MIN(-Inputs!$H24*Inputs!$B24/12,-AJ$7*Inputs!$E24/12)</f>
        <v>0</v>
      </c>
      <c r="AK15" s="229"/>
      <c r="AL15" s="227">
        <f>MIN(-Inputs!$H24*Inputs!$B24/12,-AL$7*Inputs!$E24/12)</f>
        <v>0</v>
      </c>
      <c r="AM15" s="229"/>
      <c r="AN15" s="227">
        <f>MIN(-Inputs!$H24*Inputs!$B24/12,-AN$7*Inputs!$E24/12)</f>
        <v>0</v>
      </c>
      <c r="AO15" s="229"/>
      <c r="AP15" s="227">
        <f>MIN(-Inputs!$H24*Inputs!$B24/12,-AP$7*Inputs!$E24/12)</f>
        <v>0</v>
      </c>
      <c r="AQ15" s="229"/>
      <c r="AR15" s="227">
        <f>MIN(-Inputs!$H24*Inputs!$B24/12,-AR$7*Inputs!$E24/12)</f>
        <v>0</v>
      </c>
      <c r="AS15" s="229"/>
      <c r="AT15" s="227">
        <f>MIN(-Inputs!$H24*Inputs!$B24/12,-AT$7*Inputs!$E24/12)</f>
        <v>0</v>
      </c>
      <c r="AU15" s="229"/>
      <c r="AV15" s="227">
        <f>MIN(-Inputs!$H24*Inputs!$B24/12,-AV$7*Inputs!$E24/12)</f>
        <v>0</v>
      </c>
      <c r="AW15" s="229"/>
      <c r="AX15" s="227">
        <f>MIN(-Inputs!$H24*Inputs!$B24/12,-AX$7*Inputs!$E24/12)</f>
        <v>0</v>
      </c>
      <c r="AY15" s="229"/>
      <c r="AZ15" s="227">
        <f>MIN(-Inputs!$H24*Inputs!$B24/12,-AZ$7*Inputs!$E24/12)</f>
        <v>0</v>
      </c>
      <c r="BA15" s="229"/>
      <c r="BB15" s="227">
        <f>MIN(-Inputs!$H24*Inputs!$B24/12,-BB$7*Inputs!$E24/12)</f>
        <v>0</v>
      </c>
      <c r="BC15" s="229"/>
      <c r="BD15" s="227">
        <f>MIN(-Inputs!$H24*Inputs!$B24/12,-BD$7*Inputs!$E24/12)</f>
        <v>0</v>
      </c>
      <c r="BE15" s="229"/>
      <c r="BF15" s="227">
        <f>MIN(-Inputs!$H24*Inputs!$B24/12,-BF$7*Inputs!$E24/12)</f>
        <v>0</v>
      </c>
      <c r="BG15" s="229"/>
      <c r="BH15" s="227">
        <f>MIN(-Inputs!$H24*Inputs!$B24/12,-BH$7*Inputs!$E24/12)</f>
        <v>0</v>
      </c>
      <c r="BI15" s="229"/>
      <c r="BJ15" s="227">
        <f>MIN(-Inputs!$H24*Inputs!$B24/12,-BJ$7*Inputs!$E24/12)</f>
        <v>0</v>
      </c>
      <c r="BK15" s="229"/>
      <c r="BL15" s="227">
        <f>MIN(-Inputs!$H24*Inputs!$B24/12,-BL$7*Inputs!$E24/12)</f>
        <v>0</v>
      </c>
      <c r="BM15" s="229"/>
      <c r="BN15" s="227">
        <f>MIN(-Inputs!$H24*Inputs!$B24/12,-BN$7*Inputs!$E24/12)</f>
        <v>0</v>
      </c>
      <c r="BO15" s="229"/>
      <c r="BP15" s="227">
        <f>MIN(-Inputs!$H24*Inputs!$B24/12,-BP$7*Inputs!$E24/12)</f>
        <v>0</v>
      </c>
      <c r="BQ15" s="229"/>
      <c r="BR15" s="227">
        <f>MIN(-Inputs!$H24*Inputs!$B24/12,-BR$7*Inputs!$E24/12)</f>
        <v>0</v>
      </c>
      <c r="BS15" s="229"/>
      <c r="BT15" s="230">
        <f>MIN(-Inputs!$H24*Inputs!$B24/12,-BT$7*Inputs!$E24/12)</f>
        <v>0</v>
      </c>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31"/>
      <c r="CT15" s="187"/>
    </row>
    <row r="16" spans="1:98" s="225" customFormat="1" ht="14.25" customHeight="1" x14ac:dyDescent="0.3">
      <c r="A16" s="232" t="str">
        <f>IF(ISBLANK(Inputs!A25),"",Inputs!A25)</f>
        <v>e.g. Maintenance</v>
      </c>
      <c r="B16" s="227">
        <f>MIN(-Inputs!$H25*Inputs!$B25/12,-B$7*Inputs!$E25/12)</f>
        <v>0</v>
      </c>
      <c r="C16" s="228"/>
      <c r="D16" s="227">
        <f>MIN(-Inputs!$H25*Inputs!$B25/12,-D$7*Inputs!$E25/12)</f>
        <v>0</v>
      </c>
      <c r="E16" s="229"/>
      <c r="F16" s="227">
        <f>MIN(-Inputs!$H25*Inputs!$B25/12,-F$7*Inputs!$E25/12)</f>
        <v>0</v>
      </c>
      <c r="G16" s="229"/>
      <c r="H16" s="227">
        <f>MIN(-Inputs!$H25*Inputs!$B25/12,-H$7*Inputs!$E25/12)</f>
        <v>0</v>
      </c>
      <c r="I16" s="229"/>
      <c r="J16" s="227">
        <f>MIN(-Inputs!$H25*Inputs!$B25/12,-J$7*Inputs!$E25/12)</f>
        <v>0</v>
      </c>
      <c r="K16" s="229"/>
      <c r="L16" s="227">
        <f>MIN(-Inputs!$H25*Inputs!$B25/12,-L$7*Inputs!$E25/12)</f>
        <v>0</v>
      </c>
      <c r="M16" s="229"/>
      <c r="N16" s="227">
        <f>MIN(-Inputs!$H25*Inputs!$B25/12,-N$7*Inputs!$E25/12)</f>
        <v>0</v>
      </c>
      <c r="O16" s="229"/>
      <c r="P16" s="227">
        <f>MIN(-Inputs!$H25*Inputs!$B25/12,-P$7*Inputs!$E25/12)</f>
        <v>0</v>
      </c>
      <c r="Q16" s="229"/>
      <c r="R16" s="227">
        <f>MIN(-Inputs!$H25*Inputs!$B25/12,-R$7*Inputs!$E25/12)</f>
        <v>0</v>
      </c>
      <c r="S16" s="229"/>
      <c r="T16" s="227">
        <f>MIN(-Inputs!$H25*Inputs!$B25/12,-T$7*Inputs!$E25/12)</f>
        <v>0</v>
      </c>
      <c r="U16" s="229"/>
      <c r="V16" s="227">
        <f>MIN(-Inputs!$H25*Inputs!$B25/12,-V$7*Inputs!$E25/12)</f>
        <v>0</v>
      </c>
      <c r="W16" s="229"/>
      <c r="X16" s="227">
        <f>MIN(-Inputs!$H25*Inputs!$B25/12,-X$7*Inputs!$E25/12)</f>
        <v>0</v>
      </c>
      <c r="Y16" s="229"/>
      <c r="Z16" s="227">
        <f>MIN(-Inputs!$H25*Inputs!$B25/12,-Z$7*Inputs!$E25/12)</f>
        <v>0</v>
      </c>
      <c r="AA16" s="229"/>
      <c r="AB16" s="227">
        <f>MIN(-Inputs!$H25*Inputs!$B25/12,-AB$7*Inputs!$E25/12)</f>
        <v>0</v>
      </c>
      <c r="AC16" s="229"/>
      <c r="AD16" s="227">
        <f>MIN(-Inputs!$H25*Inputs!$B25/12,-AD$7*Inputs!$E25/12)</f>
        <v>0</v>
      </c>
      <c r="AE16" s="229"/>
      <c r="AF16" s="227">
        <f>MIN(-Inputs!$H25*Inputs!$B25/12,-AF$7*Inputs!$E25/12)</f>
        <v>0</v>
      </c>
      <c r="AG16" s="229"/>
      <c r="AH16" s="227">
        <f>MIN(-Inputs!$H25*Inputs!$B25/12,-AH$7*Inputs!$E25/12)</f>
        <v>0</v>
      </c>
      <c r="AI16" s="229"/>
      <c r="AJ16" s="227">
        <f>MIN(-Inputs!$H25*Inputs!$B25/12,-AJ$7*Inputs!$E25/12)</f>
        <v>0</v>
      </c>
      <c r="AK16" s="229"/>
      <c r="AL16" s="227">
        <f>MIN(-Inputs!$H25*Inputs!$B25/12,-AL$7*Inputs!$E25/12)</f>
        <v>0</v>
      </c>
      <c r="AM16" s="229"/>
      <c r="AN16" s="227">
        <f>MIN(-Inputs!$H25*Inputs!$B25/12,-AN$7*Inputs!$E25/12)</f>
        <v>0</v>
      </c>
      <c r="AO16" s="229"/>
      <c r="AP16" s="227">
        <f>MIN(-Inputs!$H25*Inputs!$B25/12,-AP$7*Inputs!$E25/12)</f>
        <v>0</v>
      </c>
      <c r="AQ16" s="229"/>
      <c r="AR16" s="227">
        <f>MIN(-Inputs!$H25*Inputs!$B25/12,-AR$7*Inputs!$E25/12)</f>
        <v>0</v>
      </c>
      <c r="AS16" s="229"/>
      <c r="AT16" s="227">
        <f>MIN(-Inputs!$H25*Inputs!$B25/12,-AT$7*Inputs!$E25/12)</f>
        <v>0</v>
      </c>
      <c r="AU16" s="229"/>
      <c r="AV16" s="227">
        <f>MIN(-Inputs!$H25*Inputs!$B25/12,-AV$7*Inputs!$E25/12)</f>
        <v>0</v>
      </c>
      <c r="AW16" s="229"/>
      <c r="AX16" s="227">
        <f>MIN(-Inputs!$H25*Inputs!$B25/12,-AX$7*Inputs!$E25/12)</f>
        <v>0</v>
      </c>
      <c r="AY16" s="229"/>
      <c r="AZ16" s="227">
        <f>MIN(-Inputs!$H25*Inputs!$B25/12,-AZ$7*Inputs!$E25/12)</f>
        <v>0</v>
      </c>
      <c r="BA16" s="229"/>
      <c r="BB16" s="227">
        <f>MIN(-Inputs!$H25*Inputs!$B25/12,-BB$7*Inputs!$E25/12)</f>
        <v>0</v>
      </c>
      <c r="BC16" s="229"/>
      <c r="BD16" s="227">
        <f>MIN(-Inputs!$H25*Inputs!$B25/12,-BD$7*Inputs!$E25/12)</f>
        <v>0</v>
      </c>
      <c r="BE16" s="229"/>
      <c r="BF16" s="227">
        <f>MIN(-Inputs!$H25*Inputs!$B25/12,-BF$7*Inputs!$E25/12)</f>
        <v>0</v>
      </c>
      <c r="BG16" s="229"/>
      <c r="BH16" s="227">
        <f>MIN(-Inputs!$H25*Inputs!$B25/12,-BH$7*Inputs!$E25/12)</f>
        <v>0</v>
      </c>
      <c r="BI16" s="229"/>
      <c r="BJ16" s="227">
        <f>MIN(-Inputs!$H25*Inputs!$B25/12,-BJ$7*Inputs!$E25/12)</f>
        <v>0</v>
      </c>
      <c r="BK16" s="229"/>
      <c r="BL16" s="227">
        <f>MIN(-Inputs!$H25*Inputs!$B25/12,-BL$7*Inputs!$E25/12)</f>
        <v>0</v>
      </c>
      <c r="BM16" s="229"/>
      <c r="BN16" s="227">
        <f>MIN(-Inputs!$H25*Inputs!$B25/12,-BN$7*Inputs!$E25/12)</f>
        <v>0</v>
      </c>
      <c r="BO16" s="229"/>
      <c r="BP16" s="227">
        <f>MIN(-Inputs!$H25*Inputs!$B25/12,-BP$7*Inputs!$E25/12)</f>
        <v>0</v>
      </c>
      <c r="BQ16" s="229"/>
      <c r="BR16" s="227">
        <f>MIN(-Inputs!$H25*Inputs!$B25/12,-BR$7*Inputs!$E25/12)</f>
        <v>0</v>
      </c>
      <c r="BS16" s="229"/>
      <c r="BT16" s="230">
        <f>MIN(-Inputs!$H25*Inputs!$B25/12,-BT$7*Inputs!$E25/12)</f>
        <v>0</v>
      </c>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31"/>
      <c r="CT16" s="187"/>
    </row>
    <row r="17" spans="1:108" s="225" customFormat="1" ht="14.25" customHeight="1" x14ac:dyDescent="0.3">
      <c r="A17" s="232" t="str">
        <f>IF(ISBLANK(Inputs!A26),"",Inputs!A26)</f>
        <v>e.g. Utilities</v>
      </c>
      <c r="B17" s="227">
        <f>MIN(-Inputs!$H26*Inputs!$B26/12,-B$7*Inputs!$E26/12)</f>
        <v>0</v>
      </c>
      <c r="C17" s="228"/>
      <c r="D17" s="227">
        <f>MIN(-Inputs!$H26*Inputs!$B26/12,-D$7*Inputs!$E26/12)</f>
        <v>0</v>
      </c>
      <c r="E17" s="229"/>
      <c r="F17" s="227">
        <f>MIN(-Inputs!$H26*Inputs!$B26/12,-F$7*Inputs!$E26/12)</f>
        <v>0</v>
      </c>
      <c r="G17" s="229"/>
      <c r="H17" s="227">
        <f>MIN(-Inputs!$H26*Inputs!$B26/12,-H$7*Inputs!$E26/12)</f>
        <v>0</v>
      </c>
      <c r="I17" s="229"/>
      <c r="J17" s="227">
        <f>MIN(-Inputs!$H26*Inputs!$B26/12,-J$7*Inputs!$E26/12)</f>
        <v>0</v>
      </c>
      <c r="K17" s="229"/>
      <c r="L17" s="227">
        <f>MIN(-Inputs!$H26*Inputs!$B26/12,-L$7*Inputs!$E26/12)</f>
        <v>0</v>
      </c>
      <c r="M17" s="229"/>
      <c r="N17" s="227">
        <f>MIN(-Inputs!$H26*Inputs!$B26/12,-N$7*Inputs!$E26/12)</f>
        <v>0</v>
      </c>
      <c r="O17" s="229"/>
      <c r="P17" s="227">
        <f>MIN(-Inputs!$H26*Inputs!$B26/12,-P$7*Inputs!$E26/12)</f>
        <v>0</v>
      </c>
      <c r="Q17" s="229"/>
      <c r="R17" s="227">
        <f>MIN(-Inputs!$H26*Inputs!$B26/12,-R$7*Inputs!$E26/12)</f>
        <v>0</v>
      </c>
      <c r="S17" s="229"/>
      <c r="T17" s="227">
        <f>MIN(-Inputs!$H26*Inputs!$B26/12,-T$7*Inputs!$E26/12)</f>
        <v>0</v>
      </c>
      <c r="U17" s="229"/>
      <c r="V17" s="227">
        <f>MIN(-Inputs!$H26*Inputs!$B26/12,-V$7*Inputs!$E26/12)</f>
        <v>0</v>
      </c>
      <c r="W17" s="229"/>
      <c r="X17" s="227">
        <f>MIN(-Inputs!$H26*Inputs!$B26/12,-X$7*Inputs!$E26/12)</f>
        <v>0</v>
      </c>
      <c r="Y17" s="229"/>
      <c r="Z17" s="227">
        <f>MIN(-Inputs!$H26*Inputs!$B26/12,-Z$7*Inputs!$E26/12)</f>
        <v>0</v>
      </c>
      <c r="AA17" s="229"/>
      <c r="AB17" s="227">
        <f>MIN(-Inputs!$H26*Inputs!$B26/12,-AB$7*Inputs!$E26/12)</f>
        <v>0</v>
      </c>
      <c r="AC17" s="229"/>
      <c r="AD17" s="227">
        <f>MIN(-Inputs!$H26*Inputs!$B26/12,-AD$7*Inputs!$E26/12)</f>
        <v>0</v>
      </c>
      <c r="AE17" s="229"/>
      <c r="AF17" s="227">
        <f>MIN(-Inputs!$H26*Inputs!$B26/12,-AF$7*Inputs!$E26/12)</f>
        <v>0</v>
      </c>
      <c r="AG17" s="229"/>
      <c r="AH17" s="227">
        <f>MIN(-Inputs!$H26*Inputs!$B26/12,-AH$7*Inputs!$E26/12)</f>
        <v>0</v>
      </c>
      <c r="AI17" s="229"/>
      <c r="AJ17" s="227">
        <f>MIN(-Inputs!$H26*Inputs!$B26/12,-AJ$7*Inputs!$E26/12)</f>
        <v>0</v>
      </c>
      <c r="AK17" s="229"/>
      <c r="AL17" s="227">
        <f>MIN(-Inputs!$H26*Inputs!$B26/12,-AL$7*Inputs!$E26/12)</f>
        <v>0</v>
      </c>
      <c r="AM17" s="229"/>
      <c r="AN17" s="227">
        <f>MIN(-Inputs!$H26*Inputs!$B26/12,-AN$7*Inputs!$E26/12)</f>
        <v>0</v>
      </c>
      <c r="AO17" s="229"/>
      <c r="AP17" s="227">
        <f>MIN(-Inputs!$H26*Inputs!$B26/12,-AP$7*Inputs!$E26/12)</f>
        <v>0</v>
      </c>
      <c r="AQ17" s="229"/>
      <c r="AR17" s="227">
        <f>MIN(-Inputs!$H26*Inputs!$B26/12,-AR$7*Inputs!$E26/12)</f>
        <v>0</v>
      </c>
      <c r="AS17" s="229"/>
      <c r="AT17" s="227">
        <f>MIN(-Inputs!$H26*Inputs!$B26/12,-AT$7*Inputs!$E26/12)</f>
        <v>0</v>
      </c>
      <c r="AU17" s="229"/>
      <c r="AV17" s="227">
        <f>MIN(-Inputs!$H26*Inputs!$B26/12,-AV$7*Inputs!$E26/12)</f>
        <v>0</v>
      </c>
      <c r="AW17" s="229"/>
      <c r="AX17" s="227">
        <f>MIN(-Inputs!$H26*Inputs!$B26/12,-AX$7*Inputs!$E26/12)</f>
        <v>0</v>
      </c>
      <c r="AY17" s="229"/>
      <c r="AZ17" s="227">
        <f>MIN(-Inputs!$H26*Inputs!$B26/12,-AZ$7*Inputs!$E26/12)</f>
        <v>0</v>
      </c>
      <c r="BA17" s="229"/>
      <c r="BB17" s="227">
        <f>MIN(-Inputs!$H26*Inputs!$B26/12,-BB$7*Inputs!$E26/12)</f>
        <v>0</v>
      </c>
      <c r="BC17" s="229"/>
      <c r="BD17" s="227">
        <f>MIN(-Inputs!$H26*Inputs!$B26/12,-BD$7*Inputs!$E26/12)</f>
        <v>0</v>
      </c>
      <c r="BE17" s="229"/>
      <c r="BF17" s="227">
        <f>MIN(-Inputs!$H26*Inputs!$B26/12,-BF$7*Inputs!$E26/12)</f>
        <v>0</v>
      </c>
      <c r="BG17" s="229"/>
      <c r="BH17" s="227">
        <f>MIN(-Inputs!$H26*Inputs!$B26/12,-BH$7*Inputs!$E26/12)</f>
        <v>0</v>
      </c>
      <c r="BI17" s="229"/>
      <c r="BJ17" s="227">
        <f>MIN(-Inputs!$H26*Inputs!$B26/12,-BJ$7*Inputs!$E26/12)</f>
        <v>0</v>
      </c>
      <c r="BK17" s="229"/>
      <c r="BL17" s="227">
        <f>MIN(-Inputs!$H26*Inputs!$B26/12,-BL$7*Inputs!$E26/12)</f>
        <v>0</v>
      </c>
      <c r="BM17" s="229"/>
      <c r="BN17" s="227">
        <f>MIN(-Inputs!$H26*Inputs!$B26/12,-BN$7*Inputs!$E26/12)</f>
        <v>0</v>
      </c>
      <c r="BO17" s="229"/>
      <c r="BP17" s="227">
        <f>MIN(-Inputs!$H26*Inputs!$B26/12,-BP$7*Inputs!$E26/12)</f>
        <v>0</v>
      </c>
      <c r="BQ17" s="229"/>
      <c r="BR17" s="227">
        <f>MIN(-Inputs!$H26*Inputs!$B26/12,-BR$7*Inputs!$E26/12)</f>
        <v>0</v>
      </c>
      <c r="BS17" s="229"/>
      <c r="BT17" s="230">
        <f>MIN(-Inputs!$H26*Inputs!$B26/12,-BT$7*Inputs!$E26/12)</f>
        <v>0</v>
      </c>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31"/>
      <c r="CT17" s="187"/>
    </row>
    <row r="18" spans="1:108" s="225" customFormat="1" ht="14.25" customHeight="1" x14ac:dyDescent="0.3">
      <c r="A18" s="232" t="str">
        <f>IF(ISBLANK(Inputs!A27),"",Inputs!A27)</f>
        <v>e.g. Bad Debt</v>
      </c>
      <c r="B18" s="227">
        <f>MIN(-Inputs!$H27*Inputs!$B27/12,-B$7*Inputs!$E27/12)</f>
        <v>0</v>
      </c>
      <c r="C18" s="228"/>
      <c r="D18" s="227">
        <f>MIN(-Inputs!$H27*Inputs!$B27/12,-D$7*Inputs!$E27/12)</f>
        <v>0</v>
      </c>
      <c r="E18" s="229"/>
      <c r="F18" s="227">
        <f>MIN(-Inputs!$H27*Inputs!$B27/12,-F$7*Inputs!$E27/12)</f>
        <v>0</v>
      </c>
      <c r="G18" s="229"/>
      <c r="H18" s="227">
        <f>MIN(-Inputs!$H27*Inputs!$B27/12,-H$7*Inputs!$E27/12)</f>
        <v>0</v>
      </c>
      <c r="I18" s="229"/>
      <c r="J18" s="227">
        <f>MIN(-Inputs!$H27*Inputs!$B27/12,-J$7*Inputs!$E27/12)</f>
        <v>0</v>
      </c>
      <c r="K18" s="229"/>
      <c r="L18" s="227">
        <f>MIN(-Inputs!$H27*Inputs!$B27/12,-L$7*Inputs!$E27/12)</f>
        <v>0</v>
      </c>
      <c r="M18" s="229"/>
      <c r="N18" s="227">
        <f>MIN(-Inputs!$H27*Inputs!$B27/12,-N$7*Inputs!$E27/12)</f>
        <v>0</v>
      </c>
      <c r="O18" s="229"/>
      <c r="P18" s="227">
        <f>MIN(-Inputs!$H27*Inputs!$B27/12,-P$7*Inputs!$E27/12)</f>
        <v>0</v>
      </c>
      <c r="Q18" s="229"/>
      <c r="R18" s="227">
        <f>MIN(-Inputs!$H27*Inputs!$B27/12,-R$7*Inputs!$E27/12)</f>
        <v>0</v>
      </c>
      <c r="S18" s="229"/>
      <c r="T18" s="227">
        <f>MIN(-Inputs!$H27*Inputs!$B27/12,-T$7*Inputs!$E27/12)</f>
        <v>0</v>
      </c>
      <c r="U18" s="229"/>
      <c r="V18" s="227">
        <f>MIN(-Inputs!$H27*Inputs!$B27/12,-V$7*Inputs!$E27/12)</f>
        <v>0</v>
      </c>
      <c r="W18" s="229"/>
      <c r="X18" s="227">
        <f>MIN(-Inputs!$H27*Inputs!$B27/12,-X$7*Inputs!$E27/12)</f>
        <v>0</v>
      </c>
      <c r="Y18" s="229"/>
      <c r="Z18" s="227">
        <f>MIN(-Inputs!$H27*Inputs!$B27/12,-Z$7*Inputs!$E27/12)</f>
        <v>0</v>
      </c>
      <c r="AA18" s="229"/>
      <c r="AB18" s="227">
        <f>MIN(-Inputs!$H27*Inputs!$B27/12,-AB$7*Inputs!$E27/12)</f>
        <v>0</v>
      </c>
      <c r="AC18" s="229"/>
      <c r="AD18" s="227">
        <f>MIN(-Inputs!$H27*Inputs!$B27/12,-AD$7*Inputs!$E27/12)</f>
        <v>0</v>
      </c>
      <c r="AE18" s="229"/>
      <c r="AF18" s="227">
        <f>MIN(-Inputs!$H27*Inputs!$B27/12,-AF$7*Inputs!$E27/12)</f>
        <v>0</v>
      </c>
      <c r="AG18" s="229"/>
      <c r="AH18" s="227">
        <f>MIN(-Inputs!$H27*Inputs!$B27/12,-AH$7*Inputs!$E27/12)</f>
        <v>0</v>
      </c>
      <c r="AI18" s="229"/>
      <c r="AJ18" s="227">
        <f>MIN(-Inputs!$H27*Inputs!$B27/12,-AJ$7*Inputs!$E27/12)</f>
        <v>0</v>
      </c>
      <c r="AK18" s="229"/>
      <c r="AL18" s="227">
        <f>MIN(-Inputs!$H27*Inputs!$B27/12,-AL$7*Inputs!$E27/12)</f>
        <v>0</v>
      </c>
      <c r="AM18" s="229"/>
      <c r="AN18" s="227">
        <f>MIN(-Inputs!$H27*Inputs!$B27/12,-AN$7*Inputs!$E27/12)</f>
        <v>0</v>
      </c>
      <c r="AO18" s="229"/>
      <c r="AP18" s="227">
        <f>MIN(-Inputs!$H27*Inputs!$B27/12,-AP$7*Inputs!$E27/12)</f>
        <v>0</v>
      </c>
      <c r="AQ18" s="229"/>
      <c r="AR18" s="227">
        <f>MIN(-Inputs!$H27*Inputs!$B27/12,-AR$7*Inputs!$E27/12)</f>
        <v>0</v>
      </c>
      <c r="AS18" s="229"/>
      <c r="AT18" s="227">
        <f>MIN(-Inputs!$H27*Inputs!$B27/12,-AT$7*Inputs!$E27/12)</f>
        <v>0</v>
      </c>
      <c r="AU18" s="229"/>
      <c r="AV18" s="227">
        <f>MIN(-Inputs!$H27*Inputs!$B27/12,-AV$7*Inputs!$E27/12)</f>
        <v>0</v>
      </c>
      <c r="AW18" s="229"/>
      <c r="AX18" s="227">
        <f>MIN(-Inputs!$H27*Inputs!$B27/12,-AX$7*Inputs!$E27/12)</f>
        <v>0</v>
      </c>
      <c r="AY18" s="229"/>
      <c r="AZ18" s="227">
        <f>MIN(-Inputs!$H27*Inputs!$B27/12,-AZ$7*Inputs!$E27/12)</f>
        <v>0</v>
      </c>
      <c r="BA18" s="229"/>
      <c r="BB18" s="227">
        <f>MIN(-Inputs!$H27*Inputs!$B27/12,-BB$7*Inputs!$E27/12)</f>
        <v>0</v>
      </c>
      <c r="BC18" s="229"/>
      <c r="BD18" s="227">
        <f>MIN(-Inputs!$H27*Inputs!$B27/12,-BD$7*Inputs!$E27/12)</f>
        <v>0</v>
      </c>
      <c r="BE18" s="229"/>
      <c r="BF18" s="227">
        <f>MIN(-Inputs!$H27*Inputs!$B27/12,-BF$7*Inputs!$E27/12)</f>
        <v>0</v>
      </c>
      <c r="BG18" s="229"/>
      <c r="BH18" s="227">
        <f>MIN(-Inputs!$H27*Inputs!$B27/12,-BH$7*Inputs!$E27/12)</f>
        <v>0</v>
      </c>
      <c r="BI18" s="229"/>
      <c r="BJ18" s="227">
        <f>MIN(-Inputs!$H27*Inputs!$B27/12,-BJ$7*Inputs!$E27/12)</f>
        <v>0</v>
      </c>
      <c r="BK18" s="229"/>
      <c r="BL18" s="227">
        <f>MIN(-Inputs!$H27*Inputs!$B27/12,-BL$7*Inputs!$E27/12)</f>
        <v>0</v>
      </c>
      <c r="BM18" s="229"/>
      <c r="BN18" s="227">
        <f>MIN(-Inputs!$H27*Inputs!$B27/12,-BN$7*Inputs!$E27/12)</f>
        <v>0</v>
      </c>
      <c r="BO18" s="229"/>
      <c r="BP18" s="227">
        <f>MIN(-Inputs!$H27*Inputs!$B27/12,-BP$7*Inputs!$E27/12)</f>
        <v>0</v>
      </c>
      <c r="BQ18" s="229"/>
      <c r="BR18" s="227">
        <f>MIN(-Inputs!$H27*Inputs!$B27/12,-BR$7*Inputs!$E27/12)</f>
        <v>0</v>
      </c>
      <c r="BS18" s="229"/>
      <c r="BT18" s="230">
        <f>MIN(-Inputs!$H27*Inputs!$B27/12,-BT$7*Inputs!$E27/12)</f>
        <v>0</v>
      </c>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31"/>
      <c r="CT18" s="187"/>
    </row>
    <row r="19" spans="1:108" s="225" customFormat="1" ht="14.25" customHeight="1" x14ac:dyDescent="0.3">
      <c r="A19" s="232" t="str">
        <f>IF(ISBLANK(Inputs!A28),"",Inputs!A28)</f>
        <v/>
      </c>
      <c r="B19" s="227">
        <f>MIN(-Inputs!$H28*Inputs!$B28/12,-B$7*Inputs!$E28/12)</f>
        <v>0</v>
      </c>
      <c r="C19" s="228"/>
      <c r="D19" s="227">
        <f>MIN(-Inputs!$H28*Inputs!$B28/12,-D$7*Inputs!$E28/12)</f>
        <v>0</v>
      </c>
      <c r="E19" s="229"/>
      <c r="F19" s="227">
        <f>MIN(-Inputs!$H28*Inputs!$B28/12,-F$7*Inputs!$E28/12)</f>
        <v>0</v>
      </c>
      <c r="G19" s="229"/>
      <c r="H19" s="227">
        <f>MIN(-Inputs!$H28*Inputs!$B28/12,-H$7*Inputs!$E28/12)</f>
        <v>0</v>
      </c>
      <c r="I19" s="229"/>
      <c r="J19" s="227">
        <f>MIN(-Inputs!$H28*Inputs!$B28/12,-J$7*Inputs!$E28/12)</f>
        <v>0</v>
      </c>
      <c r="K19" s="229"/>
      <c r="L19" s="227">
        <f>MIN(-Inputs!$H28*Inputs!$B28/12,-L$7*Inputs!$E28/12)</f>
        <v>0</v>
      </c>
      <c r="M19" s="229"/>
      <c r="N19" s="227">
        <f>MIN(-Inputs!$H28*Inputs!$B28/12,-N$7*Inputs!$E28/12)</f>
        <v>0</v>
      </c>
      <c r="O19" s="229"/>
      <c r="P19" s="227">
        <f>MIN(-Inputs!$H28*Inputs!$B28/12,-P$7*Inputs!$E28/12)</f>
        <v>0</v>
      </c>
      <c r="Q19" s="229"/>
      <c r="R19" s="227">
        <f>MIN(-Inputs!$H28*Inputs!$B28/12,-R$7*Inputs!$E28/12)</f>
        <v>0</v>
      </c>
      <c r="S19" s="229"/>
      <c r="T19" s="227">
        <f>MIN(-Inputs!$H28*Inputs!$B28/12,-T$7*Inputs!$E28/12)</f>
        <v>0</v>
      </c>
      <c r="U19" s="229"/>
      <c r="V19" s="227">
        <f>MIN(-Inputs!$H28*Inputs!$B28/12,-V$7*Inputs!$E28/12)</f>
        <v>0</v>
      </c>
      <c r="W19" s="229"/>
      <c r="X19" s="227">
        <f>MIN(-Inputs!$H28*Inputs!$B28/12,-X$7*Inputs!$E28/12)</f>
        <v>0</v>
      </c>
      <c r="Y19" s="229"/>
      <c r="Z19" s="227">
        <f>MIN(-Inputs!$H28*Inputs!$B28/12,-Z$7*Inputs!$E28/12)</f>
        <v>0</v>
      </c>
      <c r="AA19" s="229"/>
      <c r="AB19" s="227">
        <f>MIN(-Inputs!$H28*Inputs!$B28/12,-AB$7*Inputs!$E28/12)</f>
        <v>0</v>
      </c>
      <c r="AC19" s="229"/>
      <c r="AD19" s="227">
        <f>MIN(-Inputs!$H28*Inputs!$B28/12,-AD$7*Inputs!$E28/12)</f>
        <v>0</v>
      </c>
      <c r="AE19" s="229"/>
      <c r="AF19" s="227">
        <f>MIN(-Inputs!$H28*Inputs!$B28/12,-AF$7*Inputs!$E28/12)</f>
        <v>0</v>
      </c>
      <c r="AG19" s="229"/>
      <c r="AH19" s="227">
        <f>MIN(-Inputs!$H28*Inputs!$B28/12,-AH$7*Inputs!$E28/12)</f>
        <v>0</v>
      </c>
      <c r="AI19" s="229"/>
      <c r="AJ19" s="227">
        <f>MIN(-Inputs!$H28*Inputs!$B28/12,-AJ$7*Inputs!$E28/12)</f>
        <v>0</v>
      </c>
      <c r="AK19" s="229"/>
      <c r="AL19" s="227">
        <f>MIN(-Inputs!$H28*Inputs!$B28/12,-AL$7*Inputs!$E28/12)</f>
        <v>0</v>
      </c>
      <c r="AM19" s="229"/>
      <c r="AN19" s="227">
        <f>MIN(-Inputs!$H28*Inputs!$B28/12,-AN$7*Inputs!$E28/12)</f>
        <v>0</v>
      </c>
      <c r="AO19" s="229"/>
      <c r="AP19" s="227">
        <f>MIN(-Inputs!$H28*Inputs!$B28/12,-AP$7*Inputs!$E28/12)</f>
        <v>0</v>
      </c>
      <c r="AQ19" s="229"/>
      <c r="AR19" s="227">
        <f>MIN(-Inputs!$H28*Inputs!$B28/12,-AR$7*Inputs!$E28/12)</f>
        <v>0</v>
      </c>
      <c r="AS19" s="229"/>
      <c r="AT19" s="227">
        <f>MIN(-Inputs!$H28*Inputs!$B28/12,-AT$7*Inputs!$E28/12)</f>
        <v>0</v>
      </c>
      <c r="AU19" s="229"/>
      <c r="AV19" s="227">
        <f>MIN(-Inputs!$H28*Inputs!$B28/12,-AV$7*Inputs!$E28/12)</f>
        <v>0</v>
      </c>
      <c r="AW19" s="229"/>
      <c r="AX19" s="227">
        <f>MIN(-Inputs!$H28*Inputs!$B28/12,-AX$7*Inputs!$E28/12)</f>
        <v>0</v>
      </c>
      <c r="AY19" s="229"/>
      <c r="AZ19" s="227">
        <f>MIN(-Inputs!$H28*Inputs!$B28/12,-AZ$7*Inputs!$E28/12)</f>
        <v>0</v>
      </c>
      <c r="BA19" s="229"/>
      <c r="BB19" s="227">
        <f>MIN(-Inputs!$H28*Inputs!$B28/12,-BB$7*Inputs!$E28/12)</f>
        <v>0</v>
      </c>
      <c r="BC19" s="229"/>
      <c r="BD19" s="227">
        <f>MIN(-Inputs!$H28*Inputs!$B28/12,-BD$7*Inputs!$E28/12)</f>
        <v>0</v>
      </c>
      <c r="BE19" s="229"/>
      <c r="BF19" s="227">
        <f>MIN(-Inputs!$H28*Inputs!$B28/12,-BF$7*Inputs!$E28/12)</f>
        <v>0</v>
      </c>
      <c r="BG19" s="229"/>
      <c r="BH19" s="227">
        <f>MIN(-Inputs!$H28*Inputs!$B28/12,-BH$7*Inputs!$E28/12)</f>
        <v>0</v>
      </c>
      <c r="BI19" s="229"/>
      <c r="BJ19" s="227">
        <f>MIN(-Inputs!$H28*Inputs!$B28/12,-BJ$7*Inputs!$E28/12)</f>
        <v>0</v>
      </c>
      <c r="BK19" s="229"/>
      <c r="BL19" s="227">
        <f>MIN(-Inputs!$H28*Inputs!$B28/12,-BL$7*Inputs!$E28/12)</f>
        <v>0</v>
      </c>
      <c r="BM19" s="229"/>
      <c r="BN19" s="227">
        <f>MIN(-Inputs!$H28*Inputs!$B28/12,-BN$7*Inputs!$E28/12)</f>
        <v>0</v>
      </c>
      <c r="BO19" s="229"/>
      <c r="BP19" s="227">
        <f>MIN(-Inputs!$H28*Inputs!$B28/12,-BP$7*Inputs!$E28/12)</f>
        <v>0</v>
      </c>
      <c r="BQ19" s="229"/>
      <c r="BR19" s="227">
        <f>MIN(-Inputs!$H28*Inputs!$B28/12,-BR$7*Inputs!$E28/12)</f>
        <v>0</v>
      </c>
      <c r="BS19" s="229"/>
      <c r="BT19" s="230">
        <f>MIN(-Inputs!$H28*Inputs!$B28/12,-BT$7*Inputs!$E28/12)</f>
        <v>0</v>
      </c>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31"/>
      <c r="CT19" s="187"/>
    </row>
    <row r="20" spans="1:108" s="225" customFormat="1" ht="14.25" customHeight="1" x14ac:dyDescent="0.3">
      <c r="A20" s="233" t="str">
        <f>Inputs!A29</f>
        <v>Ground Rent</v>
      </c>
      <c r="B20" s="227">
        <v>0</v>
      </c>
      <c r="C20" s="227">
        <v>0</v>
      </c>
      <c r="D20" s="227">
        <v>0</v>
      </c>
      <c r="E20" s="227">
        <v>0</v>
      </c>
      <c r="F20" s="227">
        <f>MIN(-Inputs!$H29*Inputs!$B29/12,-F$7*Inputs!$E29/12)</f>
        <v>0</v>
      </c>
      <c r="G20" s="229"/>
      <c r="H20" s="227">
        <f>MIN(-Inputs!$H29*Inputs!$B29/12,-H$7*Inputs!$E29/12)</f>
        <v>0</v>
      </c>
      <c r="I20" s="229"/>
      <c r="J20" s="227">
        <f>MIN(-Inputs!$H29*Inputs!$B29/12,-J$7*Inputs!$E29/12)</f>
        <v>0</v>
      </c>
      <c r="K20" s="229"/>
      <c r="L20" s="227">
        <f>MIN(-Inputs!$H29*Inputs!$B29/12,-L$7*Inputs!$E29/12)</f>
        <v>0</v>
      </c>
      <c r="M20" s="229"/>
      <c r="N20" s="227">
        <f>MIN(-Inputs!$H29*Inputs!$B29/12,-N$7*Inputs!$E29/12)</f>
        <v>0</v>
      </c>
      <c r="O20" s="229"/>
      <c r="P20" s="227">
        <f>MIN(-Inputs!$H29*Inputs!$B29/12,-P$7*Inputs!$E29/12)</f>
        <v>0</v>
      </c>
      <c r="Q20" s="229"/>
      <c r="R20" s="227">
        <f>MIN(-Inputs!$H29*Inputs!$B29/12,-R$7*Inputs!$E29/12)</f>
        <v>0</v>
      </c>
      <c r="S20" s="229"/>
      <c r="T20" s="227">
        <f>MIN(-Inputs!$H29*Inputs!$B29/12,-T$7*Inputs!$E29/12)</f>
        <v>0</v>
      </c>
      <c r="U20" s="229"/>
      <c r="V20" s="227">
        <f>MIN(-Inputs!$H29*Inputs!$B29/12,-V$7*Inputs!$E29/12)</f>
        <v>0</v>
      </c>
      <c r="W20" s="229"/>
      <c r="X20" s="227">
        <f>MIN(-Inputs!$H29*Inputs!$B29/12,-X$7*Inputs!$E29/12)</f>
        <v>0</v>
      </c>
      <c r="Y20" s="229"/>
      <c r="Z20" s="227">
        <f>MIN(-Inputs!$H29*Inputs!$B29/12,-Z$7*Inputs!$E29/12)</f>
        <v>0</v>
      </c>
      <c r="AA20" s="229"/>
      <c r="AB20" s="227">
        <f>MIN(-Inputs!$H29*Inputs!$B29/12,-AB$7*Inputs!$E29/12)</f>
        <v>0</v>
      </c>
      <c r="AC20" s="229"/>
      <c r="AD20" s="227">
        <f>MIN(-Inputs!$H29*Inputs!$B29/12,-AD$7*Inputs!$E29/12)</f>
        <v>0</v>
      </c>
      <c r="AE20" s="229"/>
      <c r="AF20" s="227">
        <f>MIN(-Inputs!$H29*Inputs!$B29/12,-AF$7*Inputs!$E29/12)</f>
        <v>0</v>
      </c>
      <c r="AG20" s="229"/>
      <c r="AH20" s="227">
        <f>MIN(-Inputs!$H29*Inputs!$B29/12,-AH$7*Inputs!$E29/12)</f>
        <v>0</v>
      </c>
      <c r="AI20" s="229"/>
      <c r="AJ20" s="227">
        <f>MIN(-Inputs!$H29*Inputs!$B29/12,-AJ$7*Inputs!$E29/12)</f>
        <v>0</v>
      </c>
      <c r="AK20" s="229"/>
      <c r="AL20" s="227">
        <f>MIN(-Inputs!$H29*Inputs!$B29/12,-AL$7*Inputs!$E29/12)</f>
        <v>0</v>
      </c>
      <c r="AM20" s="229"/>
      <c r="AN20" s="227">
        <f>MIN(-Inputs!$H29*Inputs!$B29/12,-AN$7*Inputs!$E29/12)</f>
        <v>0</v>
      </c>
      <c r="AO20" s="229"/>
      <c r="AP20" s="227">
        <f>MIN(-Inputs!$H29*Inputs!$B29/12,-AP$7*Inputs!$E29/12)</f>
        <v>0</v>
      </c>
      <c r="AQ20" s="229"/>
      <c r="AR20" s="227">
        <f>MIN(-Inputs!$H29*Inputs!$B29/12,-AR$7*Inputs!$E29/12)</f>
        <v>0</v>
      </c>
      <c r="AS20" s="229"/>
      <c r="AT20" s="227">
        <f>MIN(-Inputs!$H29*Inputs!$B29/12,-AT$7*Inputs!$E29/12)</f>
        <v>0</v>
      </c>
      <c r="AU20" s="229"/>
      <c r="AV20" s="227">
        <f>MIN(-Inputs!$H29*Inputs!$B29/12,-AV$7*Inputs!$E29/12)</f>
        <v>0</v>
      </c>
      <c r="AW20" s="229"/>
      <c r="AX20" s="227">
        <f>MIN(-Inputs!$H29*Inputs!$B29/12,-AX$7*Inputs!$E29/12)</f>
        <v>0</v>
      </c>
      <c r="AY20" s="229"/>
      <c r="AZ20" s="227">
        <f>MIN(-Inputs!$H29*Inputs!$B29/12,-AZ$7*Inputs!$E29/12)</f>
        <v>0</v>
      </c>
      <c r="BA20" s="229"/>
      <c r="BB20" s="227">
        <f>MIN(-Inputs!$H29*Inputs!$B29/12,-BB$7*Inputs!$E29/12)</f>
        <v>0</v>
      </c>
      <c r="BC20" s="229"/>
      <c r="BD20" s="227">
        <f>MIN(-Inputs!$H29*Inputs!$B29/12,-BD$7*Inputs!$E29/12)</f>
        <v>0</v>
      </c>
      <c r="BE20" s="229"/>
      <c r="BF20" s="227">
        <f>MIN(-Inputs!$H29*Inputs!$B29/12,-BF$7*Inputs!$E29/12)</f>
        <v>0</v>
      </c>
      <c r="BG20" s="229"/>
      <c r="BH20" s="227">
        <f>MIN(-Inputs!$H29*Inputs!$B29/12,-BH$7*Inputs!$E29/12)</f>
        <v>0</v>
      </c>
      <c r="BI20" s="229"/>
      <c r="BJ20" s="227">
        <f>MIN(-Inputs!$H29*Inputs!$B29/12,-BJ$7*Inputs!$E29/12)</f>
        <v>0</v>
      </c>
      <c r="BK20" s="229"/>
      <c r="BL20" s="227">
        <f>MIN(-Inputs!$H29*Inputs!$B29/12,-BL$7*Inputs!$E29/12)</f>
        <v>0</v>
      </c>
      <c r="BM20" s="229"/>
      <c r="BN20" s="227">
        <f>MIN(-Inputs!$H29*Inputs!$B29/12,-BN$7*Inputs!$E29/12)</f>
        <v>0</v>
      </c>
      <c r="BO20" s="229"/>
      <c r="BP20" s="227">
        <f>MIN(-Inputs!$H29*Inputs!$B29/12,-BP$7*Inputs!$E29/12)</f>
        <v>0</v>
      </c>
      <c r="BQ20" s="229"/>
      <c r="BR20" s="227">
        <f>MIN(-Inputs!$H29*Inputs!$B29/12,-BR$7*Inputs!$E29/12)</f>
        <v>0</v>
      </c>
      <c r="BS20" s="229"/>
      <c r="BT20" s="230">
        <f>MIN(-Inputs!$H29*Inputs!$B29/12,-BT$7*Inputs!$E29/12)</f>
        <v>0</v>
      </c>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31"/>
      <c r="CT20" s="187"/>
    </row>
    <row r="21" spans="1:108" s="225" customFormat="1" ht="14.25" customHeight="1" x14ac:dyDescent="0.3">
      <c r="A21" s="233" t="str">
        <f>Inputs!A30</f>
        <v>Marketing and Promotion</v>
      </c>
      <c r="B21" s="227">
        <v>0</v>
      </c>
      <c r="C21" s="228"/>
      <c r="D21" s="227">
        <f>IF(B30&lt;0,2*MIN(-Inputs!$H30*Inputs!$B30/12,-D$7*Inputs!$E30/12),MIN(-Inputs!$H30*Inputs!$B30/12,-D$7*Inputs!$E30/12))</f>
        <v>0</v>
      </c>
      <c r="E21" s="229"/>
      <c r="F21" s="227">
        <f>IF(D30&lt;0,2*MIN(-Inputs!$H30*Inputs!$B30/12,-F$7*Inputs!$E30/12),MIN(-Inputs!$H30*Inputs!$B30/12,-F$7*Inputs!$E30/12))</f>
        <v>0</v>
      </c>
      <c r="G21" s="229"/>
      <c r="H21" s="227">
        <f>IF(D30&lt;0,2*MIN(-Inputs!$H30*Inputs!$B30/12,-H$7*Inputs!$E30/12),MIN(-Inputs!$H30*Inputs!$B30/12,-H$7*Inputs!$E30/12))</f>
        <v>0</v>
      </c>
      <c r="I21" s="229"/>
      <c r="J21" s="227">
        <f>IF(H30&lt;0,2*MIN(-Inputs!$H30*Inputs!$B30/12,-J$7*Inputs!$E30/12),MIN(-Inputs!$H30*Inputs!$B30/12,-J$7*Inputs!$E30/12))</f>
        <v>0</v>
      </c>
      <c r="K21" s="229"/>
      <c r="L21" s="227">
        <f>IF(J30&lt;0,2*MIN(-Inputs!$H30*Inputs!$B30/12,-L$7*Inputs!$E30/12),MIN(-Inputs!$H30*Inputs!$B30/12,-L$7*Inputs!$E30/12))</f>
        <v>0</v>
      </c>
      <c r="M21" s="229"/>
      <c r="N21" s="227">
        <f>IF(L30&lt;0,2*MIN(-Inputs!$H30*Inputs!$B30/12,-N$7*Inputs!$E30/12),MIN(-Inputs!$H30*Inputs!$B30/12,-N$7*Inputs!$E30/12))</f>
        <v>0</v>
      </c>
      <c r="O21" s="229"/>
      <c r="P21" s="227">
        <f>IF(N30&lt;0,2*MIN(-Inputs!$H30*Inputs!$B30/12,-P$7*Inputs!$E30/12),MIN(-Inputs!$H30*Inputs!$B30/12,-P$7*Inputs!$E30/12))</f>
        <v>0</v>
      </c>
      <c r="Q21" s="229"/>
      <c r="R21" s="227">
        <f>IF(P30&lt;0,2*MIN(-Inputs!$H30*Inputs!$B30/12,-R$7*Inputs!$E30/12),MIN(-Inputs!$H30*Inputs!$B30/12,-R$7*Inputs!$E30/12))</f>
        <v>0</v>
      </c>
      <c r="S21" s="229"/>
      <c r="T21" s="227">
        <f>IF(R30&lt;0,2*MIN(-Inputs!$H30*Inputs!$B30/12,-T$7*Inputs!$E30/12),MIN(-Inputs!$H30*Inputs!$B30/12,-T$7*Inputs!$E30/12))</f>
        <v>0</v>
      </c>
      <c r="U21" s="229"/>
      <c r="V21" s="227">
        <f>IF(T30&lt;0,2*MIN(-Inputs!$H30*Inputs!$B30/12,-V$7*Inputs!$E30/12),MIN(-Inputs!$H30*Inputs!$B30/12,-V$7*Inputs!$E30/12))</f>
        <v>0</v>
      </c>
      <c r="W21" s="229"/>
      <c r="X21" s="227">
        <f>IF(V30&lt;0,2*MIN(-Inputs!$H30*Inputs!$B30/12,-X$7*Inputs!$E30/12),MIN(-Inputs!$H30*Inputs!$B30/12,-X$7*Inputs!$E30/12))</f>
        <v>0</v>
      </c>
      <c r="Y21" s="229"/>
      <c r="Z21" s="227">
        <f>IF(X30&lt;0,2*MIN(-Inputs!$H30*Inputs!$B30/12,-Z$7*Inputs!$E30/12),MIN(-Inputs!$H30*Inputs!$B30/12,-Z$7*Inputs!$E30/12))</f>
        <v>0</v>
      </c>
      <c r="AA21" s="229"/>
      <c r="AB21" s="227">
        <f>IF(Z30&lt;0,2*MIN(-Inputs!$H30*Inputs!$B30/12,-AB$7*Inputs!$E30/12),MIN(-Inputs!$H30*Inputs!$B30/12,-AB$7*Inputs!$E30/12))</f>
        <v>0</v>
      </c>
      <c r="AC21" s="229"/>
      <c r="AD21" s="227">
        <f>IF(AB30&lt;0,2*MIN(-Inputs!$H30*Inputs!$B30/12,-AD$7*Inputs!$E30/12),MIN(-Inputs!$H30*Inputs!$B30/12,-AD$7*Inputs!$E30/12))</f>
        <v>0</v>
      </c>
      <c r="AE21" s="229"/>
      <c r="AF21" s="227">
        <f>IF(AD30&lt;0,2*MIN(-Inputs!$H30*Inputs!$B30/12,-AF$7*Inputs!$E30/12),MIN(-Inputs!$H30*Inputs!$B30/12,-AF$7*Inputs!$E30/12))</f>
        <v>0</v>
      </c>
      <c r="AG21" s="229"/>
      <c r="AH21" s="227">
        <f>IF(AF30&lt;0,2*MIN(-Inputs!$H30*Inputs!$B30/12,-AH$7*Inputs!$E30/12),MIN(-Inputs!$H30*Inputs!$B30/12,-AH$7*Inputs!$E30/12))</f>
        <v>0</v>
      </c>
      <c r="AI21" s="229"/>
      <c r="AJ21" s="227">
        <f>IF(AH30&lt;0,2*MIN(-Inputs!$H30*Inputs!$B30/12,-AJ$7*Inputs!$E30/12),MIN(-Inputs!$H30*Inputs!$B30/12,-AJ$7*Inputs!$E30/12))</f>
        <v>0</v>
      </c>
      <c r="AK21" s="229"/>
      <c r="AL21" s="227">
        <f>IF(AJ30&lt;0,2*MIN(-Inputs!$H30*Inputs!$B30/12,-AL$7*Inputs!$E30/12),MIN(-Inputs!$H30*Inputs!$B30/12,-AL$7*Inputs!$E30/12))</f>
        <v>0</v>
      </c>
      <c r="AM21" s="229"/>
      <c r="AN21" s="227">
        <f>IF(AL30&lt;0,2*MIN(-Inputs!$H30*Inputs!$B30/12,-AN$7*Inputs!$E30/12),MIN(-Inputs!$H30*Inputs!$B30/12,-AN$7*Inputs!$E30/12))</f>
        <v>0</v>
      </c>
      <c r="AO21" s="229"/>
      <c r="AP21" s="227">
        <f>IF(AN30&lt;0,2*MIN(-Inputs!$H30*Inputs!$B30/12,-AP$7*Inputs!$E30/12),MIN(-Inputs!$H30*Inputs!$B30/12,-AP$7*Inputs!$E30/12))</f>
        <v>0</v>
      </c>
      <c r="AQ21" s="229"/>
      <c r="AR21" s="227">
        <f>IF(AP30&lt;0,2*MIN(-Inputs!$H30*Inputs!$B30/12,-AR$7*Inputs!$E30/12),MIN(-Inputs!$H30*Inputs!$B30/12,-AR$7*Inputs!$E30/12))</f>
        <v>0</v>
      </c>
      <c r="AS21" s="229"/>
      <c r="AT21" s="227">
        <f>IF(AR30&lt;0,2*MIN(-Inputs!$H30*Inputs!$B30/12,-AT$7*Inputs!$E30/12),MIN(-Inputs!$H30*Inputs!$B30/12,-AT$7*Inputs!$E30/12))</f>
        <v>0</v>
      </c>
      <c r="AU21" s="229"/>
      <c r="AV21" s="227">
        <f>IF(AT30&lt;0,2*MIN(-Inputs!$H30*Inputs!$B30/12,-AV$7*Inputs!$E30/12),MIN(-Inputs!$H30*Inputs!$B30/12,-AV$7*Inputs!$E30/12))</f>
        <v>0</v>
      </c>
      <c r="AW21" s="229"/>
      <c r="AX21" s="227">
        <f>IF(AV30&lt;0,2*MIN(-Inputs!$H30*Inputs!$B30/12,-AX$7*Inputs!$E30/12),MIN(-Inputs!$H30*Inputs!$B30/12,-AX$7*Inputs!$E30/12))</f>
        <v>0</v>
      </c>
      <c r="AY21" s="229"/>
      <c r="AZ21" s="227">
        <f>IF(AX30&lt;0,2*MIN(-Inputs!$H30*Inputs!$B30/12,-AZ$7*Inputs!$E30/12),MIN(-Inputs!$H30*Inputs!$B30/12,-AZ$7*Inputs!$E30/12))</f>
        <v>0</v>
      </c>
      <c r="BA21" s="229"/>
      <c r="BB21" s="227">
        <f>IF(AZ30&lt;0,2*MIN(-Inputs!$H30*Inputs!$B30/12,-BB$7*Inputs!$E30/12),MIN(-Inputs!$H30*Inputs!$B30/12,-BB$7*Inputs!$E30/12))</f>
        <v>0</v>
      </c>
      <c r="BC21" s="229"/>
      <c r="BD21" s="227">
        <f>IF(BB30&lt;0,2*MIN(-Inputs!$H30*Inputs!$B30/12,-BD$7*Inputs!$E30/12),MIN(-Inputs!$H30*Inputs!$B30/12,-BD$7*Inputs!$E30/12))</f>
        <v>0</v>
      </c>
      <c r="BE21" s="229"/>
      <c r="BF21" s="227">
        <f>IF(BD30&lt;0,2*MIN(-Inputs!$H30*Inputs!$B30/12,-BF$7*Inputs!$E30/12),MIN(-Inputs!$H30*Inputs!$B30/12,-BF$7*Inputs!$E30/12))</f>
        <v>0</v>
      </c>
      <c r="BG21" s="229"/>
      <c r="BH21" s="227">
        <f>IF(BF30&lt;0,2*MIN(-Inputs!$H30*Inputs!$B30/12,-BH$7*Inputs!$E30/12),MIN(-Inputs!$H30*Inputs!$B30/12,-BH$7*Inputs!$E30/12))</f>
        <v>0</v>
      </c>
      <c r="BI21" s="229"/>
      <c r="BJ21" s="227">
        <f>IF(BH30&lt;0,2*MIN(-Inputs!$H30*Inputs!$B30/12,-BJ$7*Inputs!$E30/12),MIN(-Inputs!$H30*Inputs!$B30/12,-BJ$7*Inputs!$E30/12))</f>
        <v>0</v>
      </c>
      <c r="BK21" s="229"/>
      <c r="BL21" s="227">
        <f>IF(BJ30&lt;0,2*MIN(-Inputs!$H30*Inputs!$B30/12,-BL$7*Inputs!$E30/12),MIN(-Inputs!$H30*Inputs!$B30/12,-BL$7*Inputs!$E30/12))</f>
        <v>0</v>
      </c>
      <c r="BM21" s="229"/>
      <c r="BN21" s="227">
        <f>IF(BL30&lt;0,2*MIN(-Inputs!$H30*Inputs!$B30/12,-BN$7*Inputs!$E30/12),MIN(-Inputs!$H30*Inputs!$B30/12,-BN$7*Inputs!$E30/12))</f>
        <v>0</v>
      </c>
      <c r="BO21" s="229"/>
      <c r="BP21" s="227">
        <f>IF(BN30&lt;0,2*MIN(-Inputs!$H30*Inputs!$B30/12,-BP$7*Inputs!$E30/12),MIN(-Inputs!$H30*Inputs!$B30/12,-BP$7*Inputs!$E30/12))</f>
        <v>0</v>
      </c>
      <c r="BQ21" s="229"/>
      <c r="BR21" s="227">
        <f>IF(BP30&lt;0,2*MIN(-Inputs!$H30*Inputs!$B30/12,-BR$7*Inputs!$E30/12),MIN(-Inputs!$H30*Inputs!$B30/12,-BR$7*Inputs!$E30/12))</f>
        <v>0</v>
      </c>
      <c r="BS21" s="229"/>
      <c r="BT21" s="230">
        <f>IF(BR30&lt;0,2*MIN(-Inputs!$H30*Inputs!$B30/12,-BT$7*Inputs!$E30/12),MIN(-Inputs!$H30*Inputs!$B30/12,-BT$7*Inputs!$E30/12))</f>
        <v>0</v>
      </c>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31"/>
      <c r="CT21" s="187"/>
    </row>
    <row r="22" spans="1:108" s="225" customFormat="1" ht="14.25" customHeight="1" x14ac:dyDescent="0.3">
      <c r="A22" s="233" t="str">
        <f>Inputs!A31</f>
        <v>Insurance (property &amp; liability)</v>
      </c>
      <c r="B22" s="227">
        <v>0</v>
      </c>
      <c r="C22" s="228"/>
      <c r="D22" s="227">
        <v>0</v>
      </c>
      <c r="E22" s="229"/>
      <c r="F22" s="227">
        <f>-Inputs!$B31</f>
        <v>0</v>
      </c>
      <c r="G22" s="229"/>
      <c r="H22" s="227">
        <f>MIN(-Inputs!$H31*Inputs!$B31/12,-H$7*Inputs!$E31/12)</f>
        <v>0</v>
      </c>
      <c r="I22" s="229"/>
      <c r="J22" s="227">
        <f>MIN(-Inputs!$H31*Inputs!$B31/12,-J$7*Inputs!$E31/12)</f>
        <v>0</v>
      </c>
      <c r="K22" s="229"/>
      <c r="L22" s="227">
        <f>MIN(-Inputs!$H31*Inputs!$B31/12,-L$7*Inputs!$E31/12)</f>
        <v>0</v>
      </c>
      <c r="M22" s="229"/>
      <c r="N22" s="227">
        <f>MIN(-Inputs!$H31*Inputs!$B31/12,-N$7*Inputs!$E31/12)</f>
        <v>0</v>
      </c>
      <c r="O22" s="229"/>
      <c r="P22" s="227">
        <f>MIN(-Inputs!$H31*Inputs!$B31/12,-P$7*Inputs!$E31/12)</f>
        <v>0</v>
      </c>
      <c r="Q22" s="229"/>
      <c r="R22" s="227">
        <f>MIN(-Inputs!$H31*Inputs!$B31/12,-R$7*Inputs!$E31/12)</f>
        <v>0</v>
      </c>
      <c r="S22" s="229"/>
      <c r="T22" s="227">
        <f>MIN(-Inputs!$H31*Inputs!$B31/12,-T$7*Inputs!$E31/12)</f>
        <v>0</v>
      </c>
      <c r="U22" s="229"/>
      <c r="V22" s="227">
        <f>MIN(-Inputs!$H31*Inputs!$B31/12,-V$7*Inputs!$E31/12)</f>
        <v>0</v>
      </c>
      <c r="W22" s="229"/>
      <c r="X22" s="227">
        <f>MIN(-Inputs!$H31*Inputs!$B31/12,-X$7*Inputs!$E31/12)</f>
        <v>0</v>
      </c>
      <c r="Y22" s="229"/>
      <c r="Z22" s="227">
        <f>MIN(-Inputs!$H31*Inputs!$B31/12,-Z$7*Inputs!$E31/12)</f>
        <v>0</v>
      </c>
      <c r="AA22" s="229"/>
      <c r="AB22" s="227">
        <f>MIN(-Inputs!$H31*Inputs!$B31/12,-AB$7*Inputs!$E31/12)</f>
        <v>0</v>
      </c>
      <c r="AC22" s="229"/>
      <c r="AD22" s="227">
        <f>MIN(-Inputs!$H31*Inputs!$B31/12,-AD$7*Inputs!$E31/12)</f>
        <v>0</v>
      </c>
      <c r="AE22" s="229"/>
      <c r="AF22" s="227">
        <f>MIN(-Inputs!$H31*Inputs!$B31/12,-AF$7*Inputs!$E31/12)</f>
        <v>0</v>
      </c>
      <c r="AG22" s="229"/>
      <c r="AH22" s="227">
        <f>MIN(-Inputs!$H31*Inputs!$B31/12,-AH$7*Inputs!$E31/12)</f>
        <v>0</v>
      </c>
      <c r="AI22" s="229"/>
      <c r="AJ22" s="227">
        <f>MIN(-Inputs!$H31*Inputs!$B31/12,-AJ$7*Inputs!$E31/12)</f>
        <v>0</v>
      </c>
      <c r="AK22" s="229"/>
      <c r="AL22" s="227">
        <f>MIN(-Inputs!$H31*Inputs!$B31/12,-AL$7*Inputs!$E31/12)</f>
        <v>0</v>
      </c>
      <c r="AM22" s="229"/>
      <c r="AN22" s="227">
        <f>MIN(-Inputs!$H31*Inputs!$B31/12,-AN$7*Inputs!$E31/12)</f>
        <v>0</v>
      </c>
      <c r="AO22" s="229"/>
      <c r="AP22" s="227">
        <f>MIN(-Inputs!$H31*Inputs!$B31/12,-AP$7*Inputs!$E31/12)</f>
        <v>0</v>
      </c>
      <c r="AQ22" s="229"/>
      <c r="AR22" s="227">
        <f>MIN(-Inputs!$H31*Inputs!$B31/12,-AR$7*Inputs!$E31/12)</f>
        <v>0</v>
      </c>
      <c r="AS22" s="229"/>
      <c r="AT22" s="227">
        <f>MIN(-Inputs!$H31*Inputs!$B31/12,-AT$7*Inputs!$E31/12)</f>
        <v>0</v>
      </c>
      <c r="AU22" s="229"/>
      <c r="AV22" s="227">
        <f>MIN(-Inputs!$H31*Inputs!$B31/12,-AV$7*Inputs!$E31/12)</f>
        <v>0</v>
      </c>
      <c r="AW22" s="229"/>
      <c r="AX22" s="227">
        <f>MIN(-Inputs!$H31*Inputs!$B31/12,-AX$7*Inputs!$E31/12)</f>
        <v>0</v>
      </c>
      <c r="AY22" s="229"/>
      <c r="AZ22" s="227">
        <f>MIN(-Inputs!$H31*Inputs!$B31/12,-AZ$7*Inputs!$E31/12)</f>
        <v>0</v>
      </c>
      <c r="BA22" s="229"/>
      <c r="BB22" s="227">
        <f>MIN(-Inputs!$H31*Inputs!$B31/12,-BB$7*Inputs!$E31/12)</f>
        <v>0</v>
      </c>
      <c r="BC22" s="229"/>
      <c r="BD22" s="227">
        <f>MIN(-Inputs!$H31*Inputs!$B31/12,-BD$7*Inputs!$E31/12)</f>
        <v>0</v>
      </c>
      <c r="BE22" s="229"/>
      <c r="BF22" s="227">
        <f>MIN(-Inputs!$H31*Inputs!$B31/12,-BF$7*Inputs!$E31/12)</f>
        <v>0</v>
      </c>
      <c r="BG22" s="229"/>
      <c r="BH22" s="227">
        <f>MIN(-Inputs!$H31*Inputs!$B31/12,-BH$7*Inputs!$E31/12)</f>
        <v>0</v>
      </c>
      <c r="BI22" s="229"/>
      <c r="BJ22" s="227">
        <f>MIN(-Inputs!$H31*Inputs!$B31/12,-BJ$7*Inputs!$E31/12)</f>
        <v>0</v>
      </c>
      <c r="BK22" s="229"/>
      <c r="BL22" s="227">
        <f>MIN(-Inputs!$H31*Inputs!$B31/12,-BL$7*Inputs!$E31/12)</f>
        <v>0</v>
      </c>
      <c r="BM22" s="229"/>
      <c r="BN22" s="227">
        <f>MIN(-Inputs!$H31*Inputs!$B31/12,-BN$7*Inputs!$E31/12)</f>
        <v>0</v>
      </c>
      <c r="BO22" s="229"/>
      <c r="BP22" s="227">
        <f>MIN(-Inputs!$H31*Inputs!$B31/12,-BP$7*Inputs!$E31/12)</f>
        <v>0</v>
      </c>
      <c r="BQ22" s="229"/>
      <c r="BR22" s="227">
        <f>MIN(-Inputs!$H31*Inputs!$B31/12,-BR$7*Inputs!$E31/12)</f>
        <v>0</v>
      </c>
      <c r="BS22" s="229"/>
      <c r="BT22" s="230">
        <f>MIN(-Inputs!$H31*Inputs!$B31/12,-BT$7*Inputs!$E31/12)</f>
        <v>0</v>
      </c>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31"/>
      <c r="CT22" s="187"/>
    </row>
    <row r="23" spans="1:108" s="225" customFormat="1" ht="14.25" customHeight="1" x14ac:dyDescent="0.3">
      <c r="A23" s="233" t="str">
        <f>Inputs!A32</f>
        <v>Real Estate (Property) Taxes</v>
      </c>
      <c r="B23" s="227">
        <v>0</v>
      </c>
      <c r="C23" s="228"/>
      <c r="D23" s="227">
        <v>0</v>
      </c>
      <c r="E23" s="229"/>
      <c r="F23" s="227">
        <f>MIN(-Inputs!$H32*Inputs!$B32/12,-F$7*Inputs!$E32/12)</f>
        <v>0</v>
      </c>
      <c r="G23" s="229"/>
      <c r="H23" s="227">
        <f>MIN(-Inputs!$H32*Inputs!$B32/12,-H$7*Inputs!$E32/12)</f>
        <v>0</v>
      </c>
      <c r="I23" s="229"/>
      <c r="J23" s="227">
        <f>MIN(-Inputs!$H32*Inputs!$B32/12,-J$7*Inputs!$E32/12)</f>
        <v>0</v>
      </c>
      <c r="K23" s="229"/>
      <c r="L23" s="227">
        <f>MIN(-Inputs!$H32*Inputs!$B32/12,-L$7*Inputs!$E32/12)</f>
        <v>0</v>
      </c>
      <c r="M23" s="229"/>
      <c r="N23" s="227">
        <f>MIN(-Inputs!$H32*Inputs!$B32/12,-N$7*Inputs!$E32/12)</f>
        <v>0</v>
      </c>
      <c r="O23" s="229"/>
      <c r="P23" s="227">
        <f>MIN(-Inputs!$H32*Inputs!$B32/12,-P$7*Inputs!$E32/12)</f>
        <v>0</v>
      </c>
      <c r="Q23" s="229"/>
      <c r="R23" s="227">
        <f>MIN(-Inputs!$H32*Inputs!$B32/12,-R$7*Inputs!$E32/12)</f>
        <v>0</v>
      </c>
      <c r="S23" s="229"/>
      <c r="T23" s="227">
        <f>MIN(-Inputs!$H32*Inputs!$B32/12,-T$7*Inputs!$E32/12)</f>
        <v>0</v>
      </c>
      <c r="U23" s="229"/>
      <c r="V23" s="227">
        <f>MIN(-Inputs!$H32*Inputs!$B32/12,-V$7*Inputs!$E32/12)</f>
        <v>0</v>
      </c>
      <c r="W23" s="229"/>
      <c r="X23" s="227">
        <f>MIN(-Inputs!$H32*Inputs!$B32/12,-X$7*Inputs!$E32/12)</f>
        <v>0</v>
      </c>
      <c r="Y23" s="229"/>
      <c r="Z23" s="227">
        <f>MIN(-Inputs!$H32*Inputs!$B32/12,-Z$7*Inputs!$E32/12)</f>
        <v>0</v>
      </c>
      <c r="AA23" s="229"/>
      <c r="AB23" s="227">
        <f>MIN(-Inputs!$H32*Inputs!$B32/12,-AB$7*Inputs!$E32/12)</f>
        <v>0</v>
      </c>
      <c r="AC23" s="229"/>
      <c r="AD23" s="227">
        <f>MIN(-Inputs!$H32*Inputs!$B32/12,-AD$7*Inputs!$E32/12)</f>
        <v>0</v>
      </c>
      <c r="AE23" s="229"/>
      <c r="AF23" s="227">
        <f>MIN(-Inputs!$H32*Inputs!$B32/12,-AF$7*Inputs!$E32/12)</f>
        <v>0</v>
      </c>
      <c r="AG23" s="229"/>
      <c r="AH23" s="227">
        <f>MIN(-Inputs!$H32*Inputs!$B32/12,-AH$7*Inputs!$E32/12)</f>
        <v>0</v>
      </c>
      <c r="AI23" s="229"/>
      <c r="AJ23" s="227">
        <f>MIN(-Inputs!$H32*Inputs!$B32/12,-AJ$7*Inputs!$E32/12)</f>
        <v>0</v>
      </c>
      <c r="AK23" s="229"/>
      <c r="AL23" s="227">
        <f>MIN(-Inputs!$H32*Inputs!$B32/12,-AL$7*Inputs!$E32/12)</f>
        <v>0</v>
      </c>
      <c r="AM23" s="229"/>
      <c r="AN23" s="227">
        <f>MIN(-Inputs!$H32*Inputs!$B32/12,-AN$7*Inputs!$E32/12)</f>
        <v>0</v>
      </c>
      <c r="AO23" s="229"/>
      <c r="AP23" s="227">
        <f>MIN(-Inputs!$H32*Inputs!$B32/12,-AP$7*Inputs!$E32/12)</f>
        <v>0</v>
      </c>
      <c r="AQ23" s="229"/>
      <c r="AR23" s="227">
        <f>MIN(-Inputs!$H32*Inputs!$B32/12,-AR$7*Inputs!$E32/12)</f>
        <v>0</v>
      </c>
      <c r="AS23" s="229"/>
      <c r="AT23" s="227">
        <f>MIN(-Inputs!$H32*Inputs!$B32/12,-AT$7*Inputs!$E32/12)</f>
        <v>0</v>
      </c>
      <c r="AU23" s="229"/>
      <c r="AV23" s="227">
        <f>MIN(-Inputs!$H32*Inputs!$B32/12,-AV$7*Inputs!$E32/12)</f>
        <v>0</v>
      </c>
      <c r="AW23" s="229"/>
      <c r="AX23" s="227">
        <f>MIN(-Inputs!$H32*Inputs!$B32/12,-AX$7*Inputs!$E32/12)</f>
        <v>0</v>
      </c>
      <c r="AY23" s="229"/>
      <c r="AZ23" s="227">
        <f>MIN(-Inputs!$H32*Inputs!$B32/12,-AZ$7*Inputs!$E32/12)</f>
        <v>0</v>
      </c>
      <c r="BA23" s="229"/>
      <c r="BB23" s="227">
        <f>MIN(-Inputs!$H32*Inputs!$B32/12,-BB$7*Inputs!$E32/12)</f>
        <v>0</v>
      </c>
      <c r="BC23" s="229"/>
      <c r="BD23" s="227">
        <f>MIN(-Inputs!$H32*Inputs!$B32/12,-BD$7*Inputs!$E32/12)</f>
        <v>0</v>
      </c>
      <c r="BE23" s="229"/>
      <c r="BF23" s="227">
        <f>MIN(-Inputs!$H32*Inputs!$B32/12,-BF$7*Inputs!$E32/12)</f>
        <v>0</v>
      </c>
      <c r="BG23" s="229"/>
      <c r="BH23" s="227">
        <f>MIN(-Inputs!$H32*Inputs!$B32/12,-BH$7*Inputs!$E32/12)</f>
        <v>0</v>
      </c>
      <c r="BI23" s="229"/>
      <c r="BJ23" s="227">
        <f>MIN(-Inputs!$H32*Inputs!$B32/12,-BJ$7*Inputs!$E32/12)</f>
        <v>0</v>
      </c>
      <c r="BK23" s="229"/>
      <c r="BL23" s="227">
        <f>MIN(-Inputs!$H32*Inputs!$B32/12,-BL$7*Inputs!$E32/12)</f>
        <v>0</v>
      </c>
      <c r="BM23" s="229"/>
      <c r="BN23" s="227">
        <f>MIN(-Inputs!$H32*Inputs!$B32/12,-BN$7*Inputs!$E32/12)</f>
        <v>0</v>
      </c>
      <c r="BO23" s="229"/>
      <c r="BP23" s="227">
        <f>MIN(-Inputs!$H32*Inputs!$B32/12,-BP$7*Inputs!$E32/12)</f>
        <v>0</v>
      </c>
      <c r="BQ23" s="229"/>
      <c r="BR23" s="227">
        <f>MIN(-Inputs!$H32*Inputs!$B32/12,-BR$7*Inputs!$E32/12)</f>
        <v>0</v>
      </c>
      <c r="BS23" s="229"/>
      <c r="BT23" s="230">
        <f>MIN(-Inputs!$H32*Inputs!$B32/12,-BT$7*Inputs!$E32/12)</f>
        <v>0</v>
      </c>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31"/>
      <c r="CT23" s="187"/>
    </row>
    <row r="24" spans="1:108" s="225" customFormat="1" ht="14.25" customHeight="1" x14ac:dyDescent="0.3">
      <c r="A24" s="233" t="str">
        <f>Inputs!A33</f>
        <v>Management Fees</v>
      </c>
      <c r="B24" s="227">
        <f>MIN(-Inputs!$H33*Inputs!$B33/12,-B$7*Inputs!$E33/12)</f>
        <v>0</v>
      </c>
      <c r="C24" s="228"/>
      <c r="D24" s="227">
        <f>MIN(-Inputs!$H33*Inputs!$B33/12,-D$7*Inputs!$E33/12)</f>
        <v>0</v>
      </c>
      <c r="E24" s="229"/>
      <c r="F24" s="227">
        <f>MIN(-Inputs!$H33*Inputs!$B33/12,-F$7*Inputs!$E33/12)</f>
        <v>0</v>
      </c>
      <c r="G24" s="229"/>
      <c r="H24" s="227">
        <f>MIN(-Inputs!$H33*Inputs!$B33/12,-H$7*Inputs!$E33/12)</f>
        <v>0</v>
      </c>
      <c r="I24" s="229"/>
      <c r="J24" s="227">
        <f>MIN(-Inputs!$H33*Inputs!$B33/12,-J$7*Inputs!$E33/12)</f>
        <v>0</v>
      </c>
      <c r="K24" s="229"/>
      <c r="L24" s="227">
        <f>MIN(-Inputs!$H33*Inputs!$B33/12,-L$7*Inputs!$E33/12)</f>
        <v>0</v>
      </c>
      <c r="M24" s="229"/>
      <c r="N24" s="227">
        <f>MIN(-Inputs!$H33*Inputs!$B33/12,-N$7*Inputs!$E33/12)</f>
        <v>0</v>
      </c>
      <c r="O24" s="229"/>
      <c r="P24" s="227">
        <f>MIN(-Inputs!$H33*Inputs!$B33/12,-P$7*Inputs!$E33/12)</f>
        <v>0</v>
      </c>
      <c r="Q24" s="229"/>
      <c r="R24" s="227">
        <f>MIN(-Inputs!$H33*Inputs!$B33/12,-R$7*Inputs!$E33/12)</f>
        <v>0</v>
      </c>
      <c r="S24" s="229"/>
      <c r="T24" s="227">
        <f>MIN(-Inputs!$H33*Inputs!$B33/12,-T$7*Inputs!$E33/12)</f>
        <v>0</v>
      </c>
      <c r="U24" s="229"/>
      <c r="V24" s="227">
        <f>MIN(-Inputs!$H33*Inputs!$B33/12,-V$7*Inputs!$E33/12)</f>
        <v>0</v>
      </c>
      <c r="W24" s="229"/>
      <c r="X24" s="227">
        <f>MIN(-Inputs!$H33*Inputs!$B33/12,-X$7*Inputs!$E33/12)</f>
        <v>0</v>
      </c>
      <c r="Y24" s="229"/>
      <c r="Z24" s="227">
        <f>MIN(-Inputs!$H33*Inputs!$B33/12,-Z$7*Inputs!$E33/12)</f>
        <v>0</v>
      </c>
      <c r="AA24" s="229"/>
      <c r="AB24" s="227">
        <f>MIN(-Inputs!$H33*Inputs!$B33/12,-AB$7*Inputs!$E33/12)</f>
        <v>0</v>
      </c>
      <c r="AC24" s="229"/>
      <c r="AD24" s="227">
        <f>MIN(-Inputs!$H33*Inputs!$B33/12,-AD$7*Inputs!$E33/12)</f>
        <v>0</v>
      </c>
      <c r="AE24" s="229"/>
      <c r="AF24" s="227">
        <f>MIN(-Inputs!$H33*Inputs!$B33/12,-AF$7*Inputs!$E33/12)</f>
        <v>0</v>
      </c>
      <c r="AG24" s="229"/>
      <c r="AH24" s="227">
        <f>MIN(-Inputs!$H33*Inputs!$B33/12,-AH$7*Inputs!$E33/12)</f>
        <v>0</v>
      </c>
      <c r="AI24" s="229"/>
      <c r="AJ24" s="227">
        <f>MIN(-Inputs!$H33*Inputs!$B33/12,-AJ$7*Inputs!$E33/12)</f>
        <v>0</v>
      </c>
      <c r="AK24" s="229"/>
      <c r="AL24" s="227">
        <f>MIN(-Inputs!$H33*Inputs!$B33/12,-AL$7*Inputs!$E33/12)</f>
        <v>0</v>
      </c>
      <c r="AM24" s="229"/>
      <c r="AN24" s="227">
        <f>MIN(-Inputs!$H33*Inputs!$B33/12,-AN$7*Inputs!$E33/12)</f>
        <v>0</v>
      </c>
      <c r="AO24" s="229"/>
      <c r="AP24" s="227">
        <f>MIN(-Inputs!$H33*Inputs!$B33/12,-AP$7*Inputs!$E33/12)</f>
        <v>0</v>
      </c>
      <c r="AQ24" s="229"/>
      <c r="AR24" s="227">
        <f>MIN(-Inputs!$H33*Inputs!$B33/12,-AR$7*Inputs!$E33/12)</f>
        <v>0</v>
      </c>
      <c r="AS24" s="229"/>
      <c r="AT24" s="227">
        <f>MIN(-Inputs!$H33*Inputs!$B33/12,-AT$7*Inputs!$E33/12)</f>
        <v>0</v>
      </c>
      <c r="AU24" s="229"/>
      <c r="AV24" s="227">
        <f>MIN(-Inputs!$H33*Inputs!$B33/12,-AV$7*Inputs!$E33/12)</f>
        <v>0</v>
      </c>
      <c r="AW24" s="229"/>
      <c r="AX24" s="227">
        <f>MIN(-Inputs!$H33*Inputs!$B33/12,-AX$7*Inputs!$E33/12)</f>
        <v>0</v>
      </c>
      <c r="AY24" s="229"/>
      <c r="AZ24" s="227">
        <f>MIN(-Inputs!$H33*Inputs!$B33/12,-AZ$7*Inputs!$E33/12)</f>
        <v>0</v>
      </c>
      <c r="BA24" s="229"/>
      <c r="BB24" s="227">
        <f>MIN(-Inputs!$H33*Inputs!$B33/12,-BB$7*Inputs!$E33/12)</f>
        <v>0</v>
      </c>
      <c r="BC24" s="229"/>
      <c r="BD24" s="227">
        <f>MIN(-Inputs!$H33*Inputs!$B33/12,-BD$7*Inputs!$E33/12)</f>
        <v>0</v>
      </c>
      <c r="BE24" s="229"/>
      <c r="BF24" s="227">
        <f>MIN(-Inputs!$H33*Inputs!$B33/12,-BF$7*Inputs!$E33/12)</f>
        <v>0</v>
      </c>
      <c r="BG24" s="229"/>
      <c r="BH24" s="227">
        <f>MIN(-Inputs!$H33*Inputs!$B33/12,-BH$7*Inputs!$E33/12)</f>
        <v>0</v>
      </c>
      <c r="BI24" s="229"/>
      <c r="BJ24" s="227">
        <f>MIN(-Inputs!$H33*Inputs!$B33/12,-BJ$7*Inputs!$E33/12)</f>
        <v>0</v>
      </c>
      <c r="BK24" s="229"/>
      <c r="BL24" s="227">
        <f>MIN(-Inputs!$H33*Inputs!$B33/12,-BL$7*Inputs!$E33/12)</f>
        <v>0</v>
      </c>
      <c r="BM24" s="229"/>
      <c r="BN24" s="227">
        <f>MIN(-Inputs!$H33*Inputs!$B33/12,-BN$7*Inputs!$E33/12)</f>
        <v>0</v>
      </c>
      <c r="BO24" s="229"/>
      <c r="BP24" s="227">
        <f>MIN(-Inputs!$H33*Inputs!$B33/12,-BP$7*Inputs!$E33/12)</f>
        <v>0</v>
      </c>
      <c r="BQ24" s="229"/>
      <c r="BR24" s="227">
        <f>MIN(-Inputs!$H33*Inputs!$B33/12,-BR$7*Inputs!$E33/12)</f>
        <v>0</v>
      </c>
      <c r="BS24" s="229"/>
      <c r="BT24" s="230">
        <f>MIN(-Inputs!$H33*Inputs!$B33/12,-BT$7*Inputs!$E33/12)</f>
        <v>0</v>
      </c>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31"/>
      <c r="CT24" s="187"/>
    </row>
    <row r="25" spans="1:108" s="225" customFormat="1" ht="14.25" customHeight="1" thickBot="1" x14ac:dyDescent="0.35">
      <c r="A25" s="234" t="str">
        <f>Inputs!A34</f>
        <v>Replacement Reserves</v>
      </c>
      <c r="B25" s="235">
        <v>0</v>
      </c>
      <c r="C25" s="236"/>
      <c r="D25" s="235">
        <v>0</v>
      </c>
      <c r="E25" s="237"/>
      <c r="F25" s="235">
        <v>0</v>
      </c>
      <c r="G25" s="237"/>
      <c r="H25" s="235">
        <v>0</v>
      </c>
      <c r="I25" s="237"/>
      <c r="J25" s="235">
        <f>MIN(-Inputs!$H34*Inputs!$B34/12,-J$7*Inputs!$E34/12)</f>
        <v>0</v>
      </c>
      <c r="K25" s="237"/>
      <c r="L25" s="235">
        <f>MIN(-Inputs!$H34*Inputs!$B34/12,-L$7*Inputs!$E34/12)</f>
        <v>0</v>
      </c>
      <c r="M25" s="237"/>
      <c r="N25" s="235">
        <f>MIN(-Inputs!$H34*Inputs!$B34/12,-N$7*Inputs!$E34/12)</f>
        <v>0</v>
      </c>
      <c r="O25" s="237"/>
      <c r="P25" s="235">
        <f>MIN(-Inputs!$H34*Inputs!$B34/12,-P$7*Inputs!$E34/12)</f>
        <v>0</v>
      </c>
      <c r="Q25" s="237"/>
      <c r="R25" s="235">
        <f>MIN(-Inputs!$H34*Inputs!$B34/12,-R$7*Inputs!$E34/12)</f>
        <v>0</v>
      </c>
      <c r="S25" s="237"/>
      <c r="T25" s="235">
        <f>MIN(-Inputs!$H34*Inputs!$B34/12,-T$7*Inputs!$E34/12)</f>
        <v>0</v>
      </c>
      <c r="U25" s="237"/>
      <c r="V25" s="235">
        <f>MIN(-Inputs!$H34*Inputs!$B34/12,-V$7*Inputs!$E34/12)</f>
        <v>0</v>
      </c>
      <c r="W25" s="237"/>
      <c r="X25" s="235">
        <f>MIN(-Inputs!$H34*Inputs!$B34/12,-X$7*Inputs!$E34/12)</f>
        <v>0</v>
      </c>
      <c r="Y25" s="237"/>
      <c r="Z25" s="235">
        <f>MIN(-Inputs!$H34*Inputs!$B34/12,-Z$7*Inputs!$E34/12)</f>
        <v>0</v>
      </c>
      <c r="AA25" s="237"/>
      <c r="AB25" s="235">
        <f>MIN(-Inputs!$H34*Inputs!$B34/12,-AB$7*Inputs!$E34/12)</f>
        <v>0</v>
      </c>
      <c r="AC25" s="237"/>
      <c r="AD25" s="235">
        <f>MIN(-Inputs!$H34*Inputs!$B34/12,-AD$7*Inputs!$E34/12)</f>
        <v>0</v>
      </c>
      <c r="AE25" s="237"/>
      <c r="AF25" s="235">
        <f>MIN(-Inputs!$H34*Inputs!$B34/12,-AF$7*Inputs!$E34/12)</f>
        <v>0</v>
      </c>
      <c r="AG25" s="237"/>
      <c r="AH25" s="235">
        <f>MIN(-Inputs!$H34*Inputs!$B34/12,-AH$7*Inputs!$E34/12)</f>
        <v>0</v>
      </c>
      <c r="AI25" s="237"/>
      <c r="AJ25" s="235">
        <f>MIN(-Inputs!$H34*Inputs!$B34/12,-AJ$7*Inputs!$E34/12)</f>
        <v>0</v>
      </c>
      <c r="AK25" s="237"/>
      <c r="AL25" s="235">
        <f>MIN(-Inputs!$H34*Inputs!$B34/12,-AL$7*Inputs!$E34/12)</f>
        <v>0</v>
      </c>
      <c r="AM25" s="237"/>
      <c r="AN25" s="235">
        <f>MIN(-Inputs!$H34*Inputs!$B34/12,-AN$7*Inputs!$E34/12)</f>
        <v>0</v>
      </c>
      <c r="AO25" s="237"/>
      <c r="AP25" s="235">
        <f>MIN(-Inputs!$H34*Inputs!$B34/12,-AP$7*Inputs!$E34/12)</f>
        <v>0</v>
      </c>
      <c r="AQ25" s="237"/>
      <c r="AR25" s="235">
        <f>MIN(-Inputs!$H34*Inputs!$B34/12,-AR$7*Inputs!$E34/12)</f>
        <v>0</v>
      </c>
      <c r="AS25" s="237"/>
      <c r="AT25" s="235">
        <f>MIN(-Inputs!$H34*Inputs!$B34/12,-AT$7*Inputs!$E34/12)</f>
        <v>0</v>
      </c>
      <c r="AU25" s="237"/>
      <c r="AV25" s="235">
        <f>MIN(-Inputs!$H34*Inputs!$B34/12,-AV$7*Inputs!$E34/12)</f>
        <v>0</v>
      </c>
      <c r="AW25" s="237"/>
      <c r="AX25" s="235">
        <f>MIN(-Inputs!$H34*Inputs!$B34/12,-AX$7*Inputs!$E34/12)</f>
        <v>0</v>
      </c>
      <c r="AY25" s="237"/>
      <c r="AZ25" s="235">
        <f>MIN(-Inputs!$H34*Inputs!$B34/12,-AZ$7*Inputs!$E34/12)</f>
        <v>0</v>
      </c>
      <c r="BA25" s="237"/>
      <c r="BB25" s="235">
        <f>MIN(-Inputs!$H34*Inputs!$B34/12,-BB$7*Inputs!$E34/12)</f>
        <v>0</v>
      </c>
      <c r="BC25" s="237"/>
      <c r="BD25" s="235">
        <f>MIN(-Inputs!$H34*Inputs!$B34/12,-BD$7*Inputs!$E34/12)</f>
        <v>0</v>
      </c>
      <c r="BE25" s="237"/>
      <c r="BF25" s="235">
        <f>MIN(-Inputs!$H34*Inputs!$B34/12,-BF$7*Inputs!$E34/12)</f>
        <v>0</v>
      </c>
      <c r="BG25" s="237"/>
      <c r="BH25" s="235">
        <f>MIN(-Inputs!$H34*Inputs!$B34/12,-BH$7*Inputs!$E34/12)</f>
        <v>0</v>
      </c>
      <c r="BI25" s="237"/>
      <c r="BJ25" s="235">
        <f>MIN(-Inputs!$H34*Inputs!$B34/12,-BJ$7*Inputs!$E34/12)</f>
        <v>0</v>
      </c>
      <c r="BK25" s="237"/>
      <c r="BL25" s="235">
        <f>MIN(-Inputs!$H34*Inputs!$B34/12,-BL$7*Inputs!$E34/12)</f>
        <v>0</v>
      </c>
      <c r="BM25" s="237"/>
      <c r="BN25" s="235">
        <f>MIN(-Inputs!$H34*Inputs!$B34/12,-BN$7*Inputs!$E34/12)</f>
        <v>0</v>
      </c>
      <c r="BO25" s="237"/>
      <c r="BP25" s="235">
        <f>MIN(-Inputs!$H34*Inputs!$B34/12,-BP$7*Inputs!$E34/12)</f>
        <v>0</v>
      </c>
      <c r="BQ25" s="237"/>
      <c r="BR25" s="235">
        <f>MIN(-Inputs!$H34*Inputs!$B34/12,-BR$7*Inputs!$E34/12)</f>
        <v>0</v>
      </c>
      <c r="BS25" s="237"/>
      <c r="BT25" s="238">
        <f>MIN(-Inputs!$H34*Inputs!$B34/12,-BT$7*Inputs!$E34/12)</f>
        <v>0</v>
      </c>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9"/>
      <c r="CT25" s="187"/>
    </row>
    <row r="26" spans="1:108" s="225" customFormat="1" ht="14.25" customHeight="1" thickTop="1" thickBot="1" x14ac:dyDescent="0.35">
      <c r="A26" s="240" t="s">
        <v>36</v>
      </c>
      <c r="B26" s="241">
        <f t="shared" ref="B26:BT26" si="21">MIN(B10:B10)+MIN(B11:B11)+MIN(B12:B12)+MIN(B13:B13)+MIN(B14:B14)+MIN(B15:B15)+MIN(B16:B16)+MIN(B17:B17)+MIN(B18:B18)+MIN(B20:B20)+MIN(B19:B19)+MIN(B21:B21)+MIN(B22:B22)+MIN(B23:B23)+MIN(B24:B24)+MIN(B25:B25)</f>
        <v>0</v>
      </c>
      <c r="C26" s="241">
        <f>-(ABS(C10)+ABS(C11)+ABS(C12)+ABS(C13)+ABS(C14)+ABS(C15)+ABS(C16)+ABS(C17)+ABS(C18)+ABS(C20)+ABS(C19)+ABS(C21)+ABS(C22)+ABS(C23)+ABS(C24)+ABS(C25))</f>
        <v>0</v>
      </c>
      <c r="D26" s="241">
        <f t="shared" si="21"/>
        <v>0</v>
      </c>
      <c r="E26" s="241">
        <f>-(ABS(E10)+ABS(E11)+ABS(E12)+ABS(E13)+ABS(E14)+ABS(E15)+ABS(E16)+ABS(E17)+ABS(E18)+ABS(E20)+ABS(E19)+ABS(E21)+ABS(E22)+ABS(E23)+ABS(E24)+ABS(E25))</f>
        <v>0</v>
      </c>
      <c r="F26" s="241">
        <f t="shared" si="21"/>
        <v>0</v>
      </c>
      <c r="G26" s="241">
        <f>-(ABS(G10)+ABS(G11)+ABS(G12)+ABS(G13)+ABS(G14)+ABS(G15)+ABS(G16)+ABS(G17)+ABS(G18)+ABS(G20)+ABS(G19)+ABS(G21)+ABS(G22)+ABS(G23)+ABS(G24)+ABS(G25))</f>
        <v>0</v>
      </c>
      <c r="H26" s="241">
        <f>MIN(H10:H10)+MIN(H11:H11)+MIN(H12:H12)+MIN(H13:H13)+MIN(H14:H14)+MIN(H15:H15)+MIN(H16:H16)+MIN(H17:H17)+MIN(H18:H18)+MIN(H20:H20)+MIN(H19:H19)+MIN(H21:H21)+MIN(H22:H22)+MIN(H23:H23)+MIN(H24:H24)+MIN(H25:H25)</f>
        <v>0</v>
      </c>
      <c r="I26" s="241">
        <f>-(ABS(I10)+ABS(I11)+ABS(I12)+ABS(I13)+ABS(I14)+ABS(I15)+ABS(I16)+ABS(I17)+ABS(I18)+ABS(I20)+ABS(I19)+ABS(I21)+ABS(I22)+ABS(I23)+ABS(I24)+ABS(I25))</f>
        <v>0</v>
      </c>
      <c r="J26" s="241">
        <f t="shared" ref="J26:L26" si="22">MIN(J10:J10)+MIN(J11:J11)+MIN(J12:J12)+MIN(J13:J13)+MIN(J14:J14)+MIN(J15:J15)+MIN(J16:J16)+MIN(J17:J17)+MIN(J18:J18)+MIN(J20:J20)+MIN(J19:J19)+MIN(J21:J21)+MIN(J22:J22)+MIN(J23:J23)+MIN(J24:J24)+MIN(J25:J25)</f>
        <v>0</v>
      </c>
      <c r="K26" s="241">
        <f>-(ABS(K10)+ABS(K11)+ABS(K12)+ABS(K13)+ABS(K14)+ABS(K15)+ABS(K16)+ABS(K17)+ABS(K18)+ABS(K20)+ABS(K19)+ABS(K21)+ABS(K22)+ABS(K23)+ABS(K24)+ABS(K25))</f>
        <v>0</v>
      </c>
      <c r="L26" s="241">
        <f t="shared" si="22"/>
        <v>0</v>
      </c>
      <c r="M26" s="241">
        <f>-(ABS(M10)+ABS(M11)+ABS(M12)+ABS(M13)+ABS(M14)+ABS(M15)+ABS(M16)+ABS(M17)+ABS(M18)+ABS(M20)+ABS(M19)+ABS(M21)+ABS(M22)+ABS(M23)+ABS(M24)+ABS(M25))</f>
        <v>0</v>
      </c>
      <c r="N26" s="241">
        <f t="shared" si="21"/>
        <v>0</v>
      </c>
      <c r="O26" s="241">
        <f>-(ABS(O10)+ABS(O11)+ABS(O12)+ABS(O13)+ABS(O14)+ABS(O15)+ABS(O16)+ABS(O17)+ABS(O18)+ABS(O20)+ABS(O19)+ABS(O21)+ABS(O22)+ABS(O23)+ABS(O24)+ABS(O25))</f>
        <v>0</v>
      </c>
      <c r="P26" s="241">
        <f t="shared" si="21"/>
        <v>0</v>
      </c>
      <c r="Q26" s="241">
        <f>-(ABS(Q10)+ABS(Q11)+ABS(Q12)+ABS(Q13)+ABS(Q14)+ABS(Q15)+ABS(Q16)+ABS(Q17)+ABS(Q18)+ABS(Q20)+ABS(Q19)+ABS(Q21)+ABS(Q22)+ABS(Q23)+ABS(Q24)+ABS(Q25))</f>
        <v>0</v>
      </c>
      <c r="R26" s="241">
        <f t="shared" si="21"/>
        <v>0</v>
      </c>
      <c r="S26" s="241">
        <f>-(ABS(S10)+ABS(S11)+ABS(S12)+ABS(S13)+ABS(S14)+ABS(S15)+ABS(S16)+ABS(S17)+ABS(S18)+ABS(S20)+ABS(S19)+ABS(S21)+ABS(S22)+ABS(S23)+ABS(S24)+ABS(S25))</f>
        <v>0</v>
      </c>
      <c r="T26" s="241">
        <f t="shared" si="21"/>
        <v>0</v>
      </c>
      <c r="U26" s="241">
        <f>-(ABS(U10)+ABS(U11)+ABS(U12)+ABS(U13)+ABS(U14)+ABS(U15)+ABS(U16)+ABS(U17)+ABS(U18)+ABS(U20)+ABS(U19)+ABS(U21)+ABS(U22)+ABS(U23)+ABS(U24)+ABS(U25))</f>
        <v>0</v>
      </c>
      <c r="V26" s="241">
        <f t="shared" si="21"/>
        <v>0</v>
      </c>
      <c r="W26" s="241">
        <f>-(ABS(W10)+ABS(W11)+ABS(W12)+ABS(W13)+ABS(W14)+ABS(W15)+ABS(W16)+ABS(W17)+ABS(W18)+ABS(W20)+ABS(W19)+ABS(W21)+ABS(W22)+ABS(W23)+ABS(W24)+ABS(W25))</f>
        <v>0</v>
      </c>
      <c r="X26" s="241">
        <f t="shared" si="21"/>
        <v>0</v>
      </c>
      <c r="Y26" s="241">
        <f>-(ABS(Y10)+ABS(Y11)+ABS(Y12)+ABS(Y13)+ABS(Y14)+ABS(Y15)+ABS(Y16)+ABS(Y17)+ABS(Y18)+ABS(Y20)+ABS(Y19)+ABS(Y21)+ABS(Y22)+ABS(Y23)+ABS(Y24)+ABS(Y25))</f>
        <v>0</v>
      </c>
      <c r="Z26" s="241">
        <f t="shared" si="21"/>
        <v>0</v>
      </c>
      <c r="AA26" s="241">
        <f>-(ABS(AA10)+ABS(AA11)+ABS(AA12)+ABS(AA13)+ABS(AA14)+ABS(AA15)+ABS(AA16)+ABS(AA17)+ABS(AA18)+ABS(AA20)+ABS(AA19)+ABS(AA21)+ABS(AA22)+ABS(AA23)+ABS(AA24)+ABS(AA25))</f>
        <v>0</v>
      </c>
      <c r="AB26" s="241">
        <f t="shared" si="21"/>
        <v>0</v>
      </c>
      <c r="AC26" s="241">
        <f>-(ABS(AC10)+ABS(AC11)+ABS(AC12)+ABS(AC13)+ABS(AC14)+ABS(AC15)+ABS(AC16)+ABS(AC17)+ABS(AC18)+ABS(AC20)+ABS(AC19)+ABS(AC21)+ABS(AC22)+ABS(AC23)+ABS(AC24)+ABS(AC25))</f>
        <v>0</v>
      </c>
      <c r="AD26" s="241">
        <f t="shared" si="21"/>
        <v>0</v>
      </c>
      <c r="AE26" s="241">
        <f>-(ABS(AE10)+ABS(AE11)+ABS(AE12)+ABS(AE13)+ABS(AE14)+ABS(AE15)+ABS(AE16)+ABS(AE17)+ABS(AE18)+ABS(AE20)+ABS(AE19)+ABS(AE21)+ABS(AE22)+ABS(AE23)+ABS(AE24)+ABS(AE25))</f>
        <v>0</v>
      </c>
      <c r="AF26" s="241">
        <f t="shared" si="21"/>
        <v>0</v>
      </c>
      <c r="AG26" s="241">
        <f>-(ABS(AG10)+ABS(AG11)+ABS(AG12)+ABS(AG13)+ABS(AG14)+ABS(AG15)+ABS(AG16)+ABS(AG17)+ABS(AG18)+ABS(AG20)+ABS(AG19)+ABS(AG21)+ABS(AG22)+ABS(AG23)+ABS(AG24)+ABS(AG25))</f>
        <v>0</v>
      </c>
      <c r="AH26" s="241">
        <f t="shared" si="21"/>
        <v>0</v>
      </c>
      <c r="AI26" s="241">
        <f>-(ABS(AI10)+ABS(AI11)+ABS(AI12)+ABS(AI13)+ABS(AI14)+ABS(AI15)+ABS(AI16)+ABS(AI17)+ABS(AI18)+ABS(AI20)+ABS(AI19)+ABS(AI21)+ABS(AI22)+ABS(AI23)+ABS(AI24)+ABS(AI25))</f>
        <v>0</v>
      </c>
      <c r="AJ26" s="241">
        <f t="shared" si="21"/>
        <v>0</v>
      </c>
      <c r="AK26" s="241">
        <f>-(ABS(AK10)+ABS(AK11)+ABS(AK12)+ABS(AK13)+ABS(AK14)+ABS(AK15)+ABS(AK16)+ABS(AK17)+ABS(AK18)+ABS(AK20)+ABS(AK19)+ABS(AK21)+ABS(AK22)+ABS(AK23)+ABS(AK24)+ABS(AK25))</f>
        <v>0</v>
      </c>
      <c r="AL26" s="241">
        <f t="shared" si="21"/>
        <v>0</v>
      </c>
      <c r="AM26" s="241">
        <f>-(ABS(AM10)+ABS(AM11)+ABS(AM12)+ABS(AM13)+ABS(AM14)+ABS(AM15)+ABS(AM16)+ABS(AM17)+ABS(AM18)+ABS(AM20)+ABS(AM19)+ABS(AM21)+ABS(AM22)+ABS(AM23)+ABS(AM24)+ABS(AM25))</f>
        <v>0</v>
      </c>
      <c r="AN26" s="241">
        <f t="shared" si="21"/>
        <v>0</v>
      </c>
      <c r="AO26" s="241">
        <f>-(ABS(AO10)+ABS(AO11)+ABS(AO12)+ABS(AO13)+ABS(AO14)+ABS(AO15)+ABS(AO16)+ABS(AO17)+ABS(AO18)+ABS(AO20)+ABS(AO19)+ABS(AO21)+ABS(AO22)+ABS(AO23)+ABS(AO24)+ABS(AO25))</f>
        <v>0</v>
      </c>
      <c r="AP26" s="241">
        <f t="shared" si="21"/>
        <v>0</v>
      </c>
      <c r="AQ26" s="241">
        <f>-(ABS(AQ10)+ABS(AQ11)+ABS(AQ12)+ABS(AQ13)+ABS(AQ14)+ABS(AQ15)+ABS(AQ16)+ABS(AQ17)+ABS(AQ18)+ABS(AQ20)+ABS(AQ19)+ABS(AQ21)+ABS(AQ22)+ABS(AQ23)+ABS(AQ24)+ABS(AQ25))</f>
        <v>0</v>
      </c>
      <c r="AR26" s="241">
        <f t="shared" si="21"/>
        <v>0</v>
      </c>
      <c r="AS26" s="241">
        <f>-(ABS(AS10)+ABS(AS11)+ABS(AS12)+ABS(AS13)+ABS(AS14)+ABS(AS15)+ABS(AS16)+ABS(AS17)+ABS(AS18)+ABS(AS20)+ABS(AS19)+ABS(AS21)+ABS(AS22)+ABS(AS23)+ABS(AS24)+ABS(AS25))</f>
        <v>0</v>
      </c>
      <c r="AT26" s="241">
        <f t="shared" si="21"/>
        <v>0</v>
      </c>
      <c r="AU26" s="241">
        <f>-(ABS(AU10)+ABS(AU11)+ABS(AU12)+ABS(AU13)+ABS(AU14)+ABS(AU15)+ABS(AU16)+ABS(AU17)+ABS(AU18)+ABS(AU20)+ABS(AU19)+ABS(AU21)+ABS(AU22)+ABS(AU23)+ABS(AU24)+ABS(AU25))</f>
        <v>0</v>
      </c>
      <c r="AV26" s="241">
        <f t="shared" si="21"/>
        <v>0</v>
      </c>
      <c r="AW26" s="242">
        <f>-(ABS(AW10)+ABS(AW11)+ABS(AW12)+ABS(AW13)+ABS(AW14)+ABS(AW15)+ABS(AW16)+ABS(AW17)+ABS(AW18)+ABS(AW20)+ABS(AW19)+ABS(AW21)+ABS(AW22)+ABS(AW23)+ABS(AW24)+ABS(AW25))</f>
        <v>0</v>
      </c>
      <c r="AX26" s="241">
        <f t="shared" si="21"/>
        <v>0</v>
      </c>
      <c r="AY26" s="242">
        <f>-(ABS(AY10)+ABS(AY11)+ABS(AY12)+ABS(AY13)+ABS(AY14)+ABS(AY15)+ABS(AY16)+ABS(AY17)+ABS(AY18)+ABS(AY20)+ABS(AY19)+ABS(AY21)+ABS(AY22)+ABS(AY23)+ABS(AY24)+ABS(AY25))</f>
        <v>0</v>
      </c>
      <c r="AZ26" s="241">
        <f t="shared" si="21"/>
        <v>0</v>
      </c>
      <c r="BA26" s="241">
        <f>-(ABS(BA10)+ABS(BA11)+ABS(BA12)+ABS(BA13)+ABS(BA14)+ABS(BA15)+ABS(BA16)+ABS(BA17)+ABS(BA18)+ABS(BA20)+ABS(BA19)+ABS(BA21)+ABS(BA22)+ABS(BA23)+ABS(BA24)+ABS(BA25))</f>
        <v>0</v>
      </c>
      <c r="BB26" s="241">
        <f t="shared" si="21"/>
        <v>0</v>
      </c>
      <c r="BC26" s="241">
        <f>-(ABS(BC10)+ABS(BC11)+ABS(BC12)+ABS(BC13)+ABS(BC14)+ABS(BC15)+ABS(BC16)+ABS(BC17)+ABS(BC18)+ABS(BC20)+ABS(BC19)+ABS(BC21)+ABS(BC22)+ABS(BC23)+ABS(BC24)+ABS(BC25))</f>
        <v>0</v>
      </c>
      <c r="BD26" s="241">
        <f t="shared" si="21"/>
        <v>0</v>
      </c>
      <c r="BE26" s="241">
        <f>-(ABS(BE10)+ABS(BE11)+ABS(BE12)+ABS(BE13)+ABS(BE14)+ABS(BE15)+ABS(BE16)+ABS(BE17)+ABS(BE18)+ABS(BE20)+ABS(BE19)+ABS(BE21)+ABS(BE22)+ABS(BE23)+ABS(BE24)+ABS(BE25))</f>
        <v>0</v>
      </c>
      <c r="BF26" s="241">
        <f t="shared" si="21"/>
        <v>0</v>
      </c>
      <c r="BG26" s="241">
        <f>-(ABS(BG10)+ABS(BG11)+ABS(BG12)+ABS(BG13)+ABS(BG14)+ABS(BG15)+ABS(BG16)+ABS(BG17)+ABS(BG18)+ABS(BG20)+ABS(BG19)+ABS(BG21)+ABS(BG22)+ABS(BG23)+ABS(BG24)+ABS(BG25))</f>
        <v>0</v>
      </c>
      <c r="BH26" s="241">
        <f t="shared" si="21"/>
        <v>0</v>
      </c>
      <c r="BI26" s="241">
        <f>-(ABS(BI10)+ABS(BI11)+ABS(BI12)+ABS(BI13)+ABS(BI14)+ABS(BI15)+ABS(BI16)+ABS(BI17)+ABS(BI18)+ABS(BI20)+ABS(BI19)+ABS(BI21)+ABS(BI22)+ABS(BI23)+ABS(BI24)+ABS(BI25))</f>
        <v>0</v>
      </c>
      <c r="BJ26" s="241">
        <f t="shared" si="21"/>
        <v>0</v>
      </c>
      <c r="BK26" s="241">
        <f>-(ABS(BK10)+ABS(BK11)+ABS(BK12)+ABS(BK13)+ABS(BK14)+ABS(BK15)+ABS(BK16)+ABS(BK17)+ABS(BK18)+ABS(BK20)+ABS(BK19)+ABS(BK21)+ABS(BK22)+ABS(BK23)+ABS(BK24)+ABS(BK25))</f>
        <v>0</v>
      </c>
      <c r="BL26" s="241">
        <f t="shared" si="21"/>
        <v>0</v>
      </c>
      <c r="BM26" s="241">
        <f>-(ABS(BM10)+ABS(BM11)+ABS(BM12)+ABS(BM13)+ABS(BM14)+ABS(BM15)+ABS(BM16)+ABS(BM17)+ABS(BM18)+ABS(BM20)+ABS(BM19)+ABS(BM21)+ABS(BM22)+ABS(BM23)+ABS(BM24)+ABS(BM25))</f>
        <v>0</v>
      </c>
      <c r="BN26" s="241">
        <f t="shared" si="21"/>
        <v>0</v>
      </c>
      <c r="BO26" s="241">
        <f>-(ABS(BO10)+ABS(BO11)+ABS(BO12)+ABS(BO13)+ABS(BO14)+ABS(BO15)+ABS(BO16)+ABS(BO17)+ABS(BO18)+ABS(BO20)+ABS(BO19)+ABS(BO21)+ABS(BO22)+ABS(BO23)+ABS(BO24)+ABS(BO25))</f>
        <v>0</v>
      </c>
      <c r="BP26" s="241">
        <f t="shared" si="21"/>
        <v>0</v>
      </c>
      <c r="BQ26" s="241">
        <f>-(ABS(BQ10)+ABS(BQ11)+ABS(BQ12)+ABS(BQ13)+ABS(BQ14)+ABS(BQ15)+ABS(BQ16)+ABS(BQ17)+ABS(BQ18)+ABS(BQ20)+ABS(BQ19)+ABS(BQ21)+ABS(BQ22)+ABS(BQ23)+ABS(BQ24)+ABS(BQ25))</f>
        <v>0</v>
      </c>
      <c r="BR26" s="241">
        <f t="shared" si="21"/>
        <v>0</v>
      </c>
      <c r="BS26" s="241">
        <f>-(ABS(BS10)+ABS(BS11)+ABS(BS12)+ABS(BS13)+ABS(BS14)+ABS(BS15)+ABS(BS16)+ABS(BS17)+ABS(BS18)+ABS(BS20)+ABS(BS19)+ABS(BS21)+ABS(BS22)+ABS(BS23)+ABS(BS24)+ABS(BS25))</f>
        <v>0</v>
      </c>
      <c r="BT26" s="243">
        <f t="shared" si="21"/>
        <v>0</v>
      </c>
      <c r="BU26" s="241">
        <f t="shared" ref="BU26" si="23">-(ABS(BU10)+ABS(BU11)+ABS(BU12)+ABS(BU13)+ABS(BU14)+ABS(BU15)+ABS(BU16)+ABS(BU17)+ABS(BU18)+ABS(BU20)+ABS(BU19)+ABS(BU21)+ABS(BU22)+ABS(BU23)+ABS(BU24)+ABS(BU25))</f>
        <v>0</v>
      </c>
      <c r="BV26" s="241">
        <f t="shared" ref="BV26:CS26" si="24">-(ABS(BV10)+ABS(BV11)+ABS(BV12)+ABS(BV13)+ABS(BV14)+ABS(BV15)+ABS(BV16)+ABS(BV17)+ABS(BV18)+ABS(BV20)+ABS(BV19)+ABS(BV21)+ABS(BV22)+ABS(BV23)+ABS(BV24)+ABS(BV25))</f>
        <v>0</v>
      </c>
      <c r="BW26" s="241">
        <f t="shared" si="24"/>
        <v>0</v>
      </c>
      <c r="BX26" s="241">
        <f t="shared" si="24"/>
        <v>0</v>
      </c>
      <c r="BY26" s="241">
        <f t="shared" si="24"/>
        <v>0</v>
      </c>
      <c r="BZ26" s="241">
        <f t="shared" si="24"/>
        <v>0</v>
      </c>
      <c r="CA26" s="241">
        <f t="shared" si="24"/>
        <v>0</v>
      </c>
      <c r="CB26" s="241">
        <f t="shared" si="24"/>
        <v>0</v>
      </c>
      <c r="CC26" s="241">
        <f t="shared" si="24"/>
        <v>0</v>
      </c>
      <c r="CD26" s="241">
        <f t="shared" si="24"/>
        <v>0</v>
      </c>
      <c r="CE26" s="241">
        <f t="shared" si="24"/>
        <v>0</v>
      </c>
      <c r="CF26" s="241">
        <f t="shared" si="24"/>
        <v>0</v>
      </c>
      <c r="CG26" s="241">
        <f t="shared" si="24"/>
        <v>0</v>
      </c>
      <c r="CH26" s="241">
        <f t="shared" si="24"/>
        <v>0</v>
      </c>
      <c r="CI26" s="241">
        <f t="shared" si="24"/>
        <v>0</v>
      </c>
      <c r="CJ26" s="241">
        <f t="shared" si="24"/>
        <v>0</v>
      </c>
      <c r="CK26" s="241">
        <f t="shared" si="24"/>
        <v>0</v>
      </c>
      <c r="CL26" s="241">
        <f t="shared" si="24"/>
        <v>0</v>
      </c>
      <c r="CM26" s="241">
        <f t="shared" si="24"/>
        <v>0</v>
      </c>
      <c r="CN26" s="241">
        <f t="shared" si="24"/>
        <v>0</v>
      </c>
      <c r="CO26" s="241">
        <f t="shared" si="24"/>
        <v>0</v>
      </c>
      <c r="CP26" s="241">
        <f t="shared" si="24"/>
        <v>0</v>
      </c>
      <c r="CQ26" s="241">
        <f t="shared" si="24"/>
        <v>0</v>
      </c>
      <c r="CR26" s="241">
        <f t="shared" si="24"/>
        <v>0</v>
      </c>
      <c r="CS26" s="244">
        <f t="shared" si="24"/>
        <v>0</v>
      </c>
      <c r="CT26" s="187"/>
    </row>
    <row r="27" spans="1:108" s="225" customFormat="1" ht="14.25" customHeight="1" x14ac:dyDescent="0.3">
      <c r="A27" s="245" t="s">
        <v>37</v>
      </c>
      <c r="B27" s="246">
        <f t="shared" ref="B27:BR27" si="25">B9+B26</f>
        <v>0</v>
      </c>
      <c r="C27" s="246">
        <f>C9+C26</f>
        <v>0</v>
      </c>
      <c r="D27" s="246">
        <f t="shared" si="25"/>
        <v>0</v>
      </c>
      <c r="E27" s="246">
        <f>E9+E26</f>
        <v>0</v>
      </c>
      <c r="F27" s="246">
        <f t="shared" si="25"/>
        <v>0</v>
      </c>
      <c r="G27" s="246">
        <f>G9+G26</f>
        <v>0</v>
      </c>
      <c r="H27" s="246">
        <f>H9+H26</f>
        <v>0</v>
      </c>
      <c r="I27" s="246">
        <f>I9+I26</f>
        <v>0</v>
      </c>
      <c r="J27" s="246">
        <f>J9+J26</f>
        <v>0</v>
      </c>
      <c r="K27" s="246">
        <f>K9+K26</f>
        <v>0</v>
      </c>
      <c r="L27" s="246">
        <f t="shared" ref="L27" si="26">L9+L26</f>
        <v>0</v>
      </c>
      <c r="M27" s="246">
        <f>M9+M26</f>
        <v>0</v>
      </c>
      <c r="N27" s="246">
        <f t="shared" si="25"/>
        <v>0</v>
      </c>
      <c r="O27" s="246">
        <f t="shared" ref="O27:Q27" si="27">O9+O26</f>
        <v>0</v>
      </c>
      <c r="P27" s="246">
        <f t="shared" si="25"/>
        <v>0</v>
      </c>
      <c r="Q27" s="246">
        <f t="shared" si="27"/>
        <v>0</v>
      </c>
      <c r="R27" s="246">
        <f t="shared" si="25"/>
        <v>0</v>
      </c>
      <c r="S27" s="246">
        <f t="shared" si="25"/>
        <v>0</v>
      </c>
      <c r="T27" s="246">
        <f t="shared" si="25"/>
        <v>0</v>
      </c>
      <c r="U27" s="246">
        <f t="shared" ref="U27:W27" si="28">U9+U26</f>
        <v>0</v>
      </c>
      <c r="V27" s="246">
        <f t="shared" si="25"/>
        <v>0</v>
      </c>
      <c r="W27" s="246">
        <f t="shared" si="28"/>
        <v>0</v>
      </c>
      <c r="X27" s="246">
        <f t="shared" si="25"/>
        <v>0</v>
      </c>
      <c r="Y27" s="246">
        <f t="shared" si="25"/>
        <v>0</v>
      </c>
      <c r="Z27" s="246">
        <f t="shared" si="25"/>
        <v>0</v>
      </c>
      <c r="AA27" s="246">
        <f t="shared" ref="AA27:AC27" si="29">AA9+AA26</f>
        <v>0</v>
      </c>
      <c r="AB27" s="246">
        <f t="shared" si="25"/>
        <v>0</v>
      </c>
      <c r="AC27" s="246">
        <f t="shared" si="29"/>
        <v>0</v>
      </c>
      <c r="AD27" s="246">
        <f t="shared" si="25"/>
        <v>0</v>
      </c>
      <c r="AE27" s="246">
        <f t="shared" si="25"/>
        <v>0</v>
      </c>
      <c r="AF27" s="246">
        <f t="shared" si="25"/>
        <v>0</v>
      </c>
      <c r="AG27" s="246">
        <f t="shared" ref="AG27:AI27" si="30">AG9+AG26</f>
        <v>0</v>
      </c>
      <c r="AH27" s="246">
        <f t="shared" si="25"/>
        <v>0</v>
      </c>
      <c r="AI27" s="246">
        <f t="shared" si="30"/>
        <v>0</v>
      </c>
      <c r="AJ27" s="246">
        <f t="shared" si="25"/>
        <v>0</v>
      </c>
      <c r="AK27" s="246">
        <f t="shared" si="25"/>
        <v>0</v>
      </c>
      <c r="AL27" s="246">
        <f t="shared" si="25"/>
        <v>0</v>
      </c>
      <c r="AM27" s="246">
        <f t="shared" ref="AM27:AO27" si="31">AM9+AM26</f>
        <v>0</v>
      </c>
      <c r="AN27" s="246">
        <f t="shared" si="25"/>
        <v>0</v>
      </c>
      <c r="AO27" s="246">
        <f t="shared" si="31"/>
        <v>0</v>
      </c>
      <c r="AP27" s="246">
        <f t="shared" si="25"/>
        <v>0</v>
      </c>
      <c r="AQ27" s="246">
        <f t="shared" si="25"/>
        <v>0</v>
      </c>
      <c r="AR27" s="246">
        <f t="shared" si="25"/>
        <v>0</v>
      </c>
      <c r="AS27" s="246">
        <f t="shared" ref="AS27:AU27" si="32">AS9+AS26</f>
        <v>0</v>
      </c>
      <c r="AT27" s="246">
        <f t="shared" si="25"/>
        <v>0</v>
      </c>
      <c r="AU27" s="246">
        <f t="shared" si="32"/>
        <v>0</v>
      </c>
      <c r="AV27" s="246">
        <f t="shared" si="25"/>
        <v>0</v>
      </c>
      <c r="AW27" s="247">
        <f t="shared" si="25"/>
        <v>0</v>
      </c>
      <c r="AX27" s="246">
        <f t="shared" si="25"/>
        <v>0</v>
      </c>
      <c r="AY27" s="247">
        <f t="shared" ref="AY27:BA27" si="33">AY9+AY26</f>
        <v>0</v>
      </c>
      <c r="AZ27" s="246">
        <f t="shared" si="25"/>
        <v>0</v>
      </c>
      <c r="BA27" s="246">
        <f t="shared" si="33"/>
        <v>0</v>
      </c>
      <c r="BB27" s="246">
        <f t="shared" si="25"/>
        <v>0</v>
      </c>
      <c r="BC27" s="246">
        <f t="shared" si="25"/>
        <v>0</v>
      </c>
      <c r="BD27" s="246">
        <f t="shared" si="25"/>
        <v>0</v>
      </c>
      <c r="BE27" s="246">
        <f t="shared" ref="BE27:BG27" si="34">BE9+BE26</f>
        <v>0</v>
      </c>
      <c r="BF27" s="246">
        <f t="shared" si="25"/>
        <v>0</v>
      </c>
      <c r="BG27" s="246">
        <f t="shared" si="34"/>
        <v>0</v>
      </c>
      <c r="BH27" s="246">
        <f t="shared" si="25"/>
        <v>0</v>
      </c>
      <c r="BI27" s="246">
        <f t="shared" si="25"/>
        <v>0</v>
      </c>
      <c r="BJ27" s="246">
        <f t="shared" si="25"/>
        <v>0</v>
      </c>
      <c r="BK27" s="246">
        <f t="shared" ref="BK27:BM27" si="35">BK9+BK26</f>
        <v>0</v>
      </c>
      <c r="BL27" s="246">
        <f t="shared" si="25"/>
        <v>0</v>
      </c>
      <c r="BM27" s="246">
        <f t="shared" si="35"/>
        <v>0</v>
      </c>
      <c r="BN27" s="246">
        <f t="shared" si="25"/>
        <v>0</v>
      </c>
      <c r="BO27" s="246">
        <f t="shared" si="25"/>
        <v>0</v>
      </c>
      <c r="BP27" s="246">
        <f t="shared" si="25"/>
        <v>0</v>
      </c>
      <c r="BQ27" s="246">
        <f t="shared" ref="BQ27:BS27" si="36">BQ9+BQ26</f>
        <v>0</v>
      </c>
      <c r="BR27" s="246">
        <f t="shared" si="25"/>
        <v>0</v>
      </c>
      <c r="BS27" s="246">
        <f t="shared" si="36"/>
        <v>0</v>
      </c>
      <c r="BT27" s="248">
        <v>0</v>
      </c>
      <c r="BU27" s="246">
        <f t="shared" ref="BU27" si="37">BU9+BU26</f>
        <v>0</v>
      </c>
      <c r="BV27" s="246">
        <f t="shared" ref="BV27:CR27" si="38">BV9+BV26</f>
        <v>0</v>
      </c>
      <c r="BW27" s="246">
        <f t="shared" si="38"/>
        <v>0</v>
      </c>
      <c r="BX27" s="246">
        <f t="shared" si="38"/>
        <v>0</v>
      </c>
      <c r="BY27" s="246">
        <f t="shared" si="38"/>
        <v>0</v>
      </c>
      <c r="BZ27" s="246">
        <f t="shared" si="38"/>
        <v>0</v>
      </c>
      <c r="CA27" s="246">
        <f t="shared" si="38"/>
        <v>0</v>
      </c>
      <c r="CB27" s="246">
        <f t="shared" si="38"/>
        <v>0</v>
      </c>
      <c r="CC27" s="246">
        <f t="shared" si="38"/>
        <v>0</v>
      </c>
      <c r="CD27" s="246">
        <f t="shared" si="38"/>
        <v>0</v>
      </c>
      <c r="CE27" s="246">
        <f t="shared" si="38"/>
        <v>0</v>
      </c>
      <c r="CF27" s="246">
        <f t="shared" si="38"/>
        <v>0</v>
      </c>
      <c r="CG27" s="246">
        <f t="shared" si="38"/>
        <v>0</v>
      </c>
      <c r="CH27" s="246">
        <f t="shared" si="38"/>
        <v>0</v>
      </c>
      <c r="CI27" s="246">
        <f t="shared" si="38"/>
        <v>0</v>
      </c>
      <c r="CJ27" s="246">
        <f t="shared" si="38"/>
        <v>0</v>
      </c>
      <c r="CK27" s="246">
        <f t="shared" si="38"/>
        <v>0</v>
      </c>
      <c r="CL27" s="246">
        <f t="shared" si="38"/>
        <v>0</v>
      </c>
      <c r="CM27" s="246">
        <f t="shared" si="38"/>
        <v>0</v>
      </c>
      <c r="CN27" s="246">
        <f t="shared" si="38"/>
        <v>0</v>
      </c>
      <c r="CO27" s="246">
        <f t="shared" si="38"/>
        <v>0</v>
      </c>
      <c r="CP27" s="246">
        <f t="shared" si="38"/>
        <v>0</v>
      </c>
      <c r="CQ27" s="246">
        <f t="shared" si="38"/>
        <v>0</v>
      </c>
      <c r="CR27" s="246">
        <f t="shared" si="38"/>
        <v>0</v>
      </c>
      <c r="CS27" s="249">
        <f t="shared" ref="CS27" si="39">CS9+CS26</f>
        <v>0</v>
      </c>
      <c r="CT27" s="187"/>
    </row>
    <row r="28" spans="1:108" s="225" customFormat="1" ht="14.25" customHeight="1" x14ac:dyDescent="0.3">
      <c r="A28" s="250" t="s">
        <v>34</v>
      </c>
      <c r="B28" s="251">
        <v>0</v>
      </c>
      <c r="C28" s="252"/>
      <c r="D28" s="251">
        <v>0</v>
      </c>
      <c r="E28" s="252"/>
      <c r="F28" s="251">
        <f>-Inputs!$B$38</f>
        <v>0</v>
      </c>
      <c r="G28" s="252"/>
      <c r="H28" s="251">
        <f>-Inputs!$B$38</f>
        <v>0</v>
      </c>
      <c r="I28" s="252"/>
      <c r="J28" s="251">
        <f>-Inputs!$B$39</f>
        <v>0</v>
      </c>
      <c r="K28" s="252"/>
      <c r="L28" s="251">
        <f>-Inputs!$B$39</f>
        <v>0</v>
      </c>
      <c r="M28" s="252"/>
      <c r="N28" s="251">
        <f>-Inputs!$B$39</f>
        <v>0</v>
      </c>
      <c r="O28" s="252"/>
      <c r="P28" s="251">
        <f>-Inputs!$B$39</f>
        <v>0</v>
      </c>
      <c r="Q28" s="252"/>
      <c r="R28" s="251">
        <f>-Inputs!$B$39</f>
        <v>0</v>
      </c>
      <c r="S28" s="252"/>
      <c r="T28" s="251">
        <f>-Inputs!$B$39</f>
        <v>0</v>
      </c>
      <c r="U28" s="252"/>
      <c r="V28" s="251">
        <f>-Inputs!$B$39</f>
        <v>0</v>
      </c>
      <c r="W28" s="252"/>
      <c r="X28" s="251">
        <f>-Inputs!$B$39</f>
        <v>0</v>
      </c>
      <c r="Y28" s="252"/>
      <c r="Z28" s="251">
        <f>-Inputs!$B$39</f>
        <v>0</v>
      </c>
      <c r="AA28" s="252"/>
      <c r="AB28" s="251">
        <f>-Inputs!$B$39</f>
        <v>0</v>
      </c>
      <c r="AC28" s="252"/>
      <c r="AD28" s="251">
        <f>-Inputs!$B$39</f>
        <v>0</v>
      </c>
      <c r="AE28" s="252"/>
      <c r="AF28" s="251">
        <f>-Inputs!$B$39</f>
        <v>0</v>
      </c>
      <c r="AG28" s="252"/>
      <c r="AH28" s="251">
        <f>-Inputs!$B$39</f>
        <v>0</v>
      </c>
      <c r="AI28" s="252"/>
      <c r="AJ28" s="251">
        <f>-Inputs!$B$39</f>
        <v>0</v>
      </c>
      <c r="AK28" s="252"/>
      <c r="AL28" s="251">
        <f>-Inputs!$B$39</f>
        <v>0</v>
      </c>
      <c r="AM28" s="252"/>
      <c r="AN28" s="251">
        <f>-Inputs!$B$39</f>
        <v>0</v>
      </c>
      <c r="AO28" s="252"/>
      <c r="AP28" s="251">
        <f>-Inputs!$B$39</f>
        <v>0</v>
      </c>
      <c r="AQ28" s="252"/>
      <c r="AR28" s="251">
        <f>-Inputs!$B$39</f>
        <v>0</v>
      </c>
      <c r="AS28" s="252"/>
      <c r="AT28" s="251">
        <f>-Inputs!$B$39</f>
        <v>0</v>
      </c>
      <c r="AU28" s="252"/>
      <c r="AV28" s="251">
        <f>-Inputs!$B$39</f>
        <v>0</v>
      </c>
      <c r="AW28" s="252"/>
      <c r="AX28" s="251">
        <f>-Inputs!$B$39</f>
        <v>0</v>
      </c>
      <c r="AY28" s="252"/>
      <c r="AZ28" s="251">
        <f>-Inputs!$B$39</f>
        <v>0</v>
      </c>
      <c r="BA28" s="252"/>
      <c r="BB28" s="251">
        <f>-Inputs!$B$39</f>
        <v>0</v>
      </c>
      <c r="BC28" s="252"/>
      <c r="BD28" s="251">
        <f>-Inputs!$B$39</f>
        <v>0</v>
      </c>
      <c r="BE28" s="252"/>
      <c r="BF28" s="251">
        <f>-Inputs!$B$39</f>
        <v>0</v>
      </c>
      <c r="BG28" s="252"/>
      <c r="BH28" s="251">
        <f>-Inputs!$B$39</f>
        <v>0</v>
      </c>
      <c r="BI28" s="252"/>
      <c r="BJ28" s="251">
        <f>-Inputs!$B$39</f>
        <v>0</v>
      </c>
      <c r="BK28" s="252"/>
      <c r="BL28" s="251">
        <f>-Inputs!$B$39</f>
        <v>0</v>
      </c>
      <c r="BM28" s="252"/>
      <c r="BN28" s="251">
        <f>-Inputs!$B$39</f>
        <v>0</v>
      </c>
      <c r="BO28" s="252"/>
      <c r="BP28" s="251">
        <f>-Inputs!$B$39</f>
        <v>0</v>
      </c>
      <c r="BQ28" s="252"/>
      <c r="BR28" s="251">
        <f>-Inputs!$B$39</f>
        <v>0</v>
      </c>
      <c r="BS28" s="252"/>
      <c r="BT28" s="253">
        <v>0</v>
      </c>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4"/>
      <c r="CT28" s="187"/>
    </row>
    <row r="29" spans="1:108" s="225" customFormat="1" ht="14.25" customHeight="1" thickBot="1" x14ac:dyDescent="0.35">
      <c r="A29" s="255" t="s">
        <v>35</v>
      </c>
      <c r="B29" s="256">
        <v>0</v>
      </c>
      <c r="C29" s="257"/>
      <c r="D29" s="256">
        <v>0</v>
      </c>
      <c r="E29" s="257"/>
      <c r="F29" s="256">
        <f>-Inputs!B40</f>
        <v>0</v>
      </c>
      <c r="G29" s="257"/>
      <c r="H29" s="256">
        <f>-Inputs!B40+(-Inputs!B40*12)</f>
        <v>0</v>
      </c>
      <c r="I29" s="257"/>
      <c r="J29" s="256">
        <f>-Inputs!$B40</f>
        <v>0</v>
      </c>
      <c r="K29" s="257"/>
      <c r="L29" s="256">
        <f>-Inputs!$B40</f>
        <v>0</v>
      </c>
      <c r="M29" s="257"/>
      <c r="N29" s="256">
        <f>-Inputs!$B40</f>
        <v>0</v>
      </c>
      <c r="O29" s="257"/>
      <c r="P29" s="256">
        <f>-Inputs!$B40</f>
        <v>0</v>
      </c>
      <c r="Q29" s="257"/>
      <c r="R29" s="256">
        <f>-Inputs!$B40</f>
        <v>0</v>
      </c>
      <c r="S29" s="257"/>
      <c r="T29" s="256">
        <f>-Inputs!$B40</f>
        <v>0</v>
      </c>
      <c r="U29" s="257"/>
      <c r="V29" s="256">
        <f>-Inputs!$B40</f>
        <v>0</v>
      </c>
      <c r="W29" s="257"/>
      <c r="X29" s="256">
        <f>-Inputs!$B40</f>
        <v>0</v>
      </c>
      <c r="Y29" s="257"/>
      <c r="Z29" s="256">
        <f>-Inputs!$B40</f>
        <v>0</v>
      </c>
      <c r="AA29" s="257"/>
      <c r="AB29" s="256">
        <f>-Inputs!$B40</f>
        <v>0</v>
      </c>
      <c r="AC29" s="257"/>
      <c r="AD29" s="256">
        <f>-Inputs!$B40</f>
        <v>0</v>
      </c>
      <c r="AE29" s="257"/>
      <c r="AF29" s="256">
        <f>-Inputs!$B40</f>
        <v>0</v>
      </c>
      <c r="AG29" s="257"/>
      <c r="AH29" s="256">
        <f>-Inputs!$B40</f>
        <v>0</v>
      </c>
      <c r="AI29" s="257"/>
      <c r="AJ29" s="256">
        <f>-Inputs!$B40</f>
        <v>0</v>
      </c>
      <c r="AK29" s="257"/>
      <c r="AL29" s="256">
        <f>-Inputs!$B40</f>
        <v>0</v>
      </c>
      <c r="AM29" s="257"/>
      <c r="AN29" s="256">
        <f>-Inputs!$B40</f>
        <v>0</v>
      </c>
      <c r="AO29" s="257"/>
      <c r="AP29" s="256">
        <f>-Inputs!$B40</f>
        <v>0</v>
      </c>
      <c r="AQ29" s="257"/>
      <c r="AR29" s="256">
        <f>-Inputs!$B40</f>
        <v>0</v>
      </c>
      <c r="AS29" s="257"/>
      <c r="AT29" s="256">
        <f>-Inputs!$B40</f>
        <v>0</v>
      </c>
      <c r="AU29" s="257"/>
      <c r="AV29" s="256">
        <f>-Inputs!$B40</f>
        <v>0</v>
      </c>
      <c r="AW29" s="257"/>
      <c r="AX29" s="256">
        <f>-Inputs!$B40</f>
        <v>0</v>
      </c>
      <c r="AY29" s="257"/>
      <c r="AZ29" s="256">
        <f>-Inputs!$B40</f>
        <v>0</v>
      </c>
      <c r="BA29" s="257"/>
      <c r="BB29" s="256">
        <f>-Inputs!$B40</f>
        <v>0</v>
      </c>
      <c r="BC29" s="257"/>
      <c r="BD29" s="256">
        <f>-Inputs!$B40</f>
        <v>0</v>
      </c>
      <c r="BE29" s="257"/>
      <c r="BF29" s="256">
        <f>-Inputs!$B40</f>
        <v>0</v>
      </c>
      <c r="BG29" s="257"/>
      <c r="BH29" s="256">
        <f>-Inputs!$B40</f>
        <v>0</v>
      </c>
      <c r="BI29" s="257"/>
      <c r="BJ29" s="256">
        <f>-Inputs!$B40</f>
        <v>0</v>
      </c>
      <c r="BK29" s="257"/>
      <c r="BL29" s="256">
        <f>-Inputs!$B40</f>
        <v>0</v>
      </c>
      <c r="BM29" s="257"/>
      <c r="BN29" s="256">
        <f>-Inputs!$B40</f>
        <v>0</v>
      </c>
      <c r="BO29" s="257"/>
      <c r="BP29" s="256">
        <f>-Inputs!$B40</f>
        <v>0</v>
      </c>
      <c r="BQ29" s="257"/>
      <c r="BR29" s="256">
        <f>-Inputs!$B40</f>
        <v>0</v>
      </c>
      <c r="BS29" s="257"/>
      <c r="BT29" s="258">
        <f>-Inputs!$B40</f>
        <v>0</v>
      </c>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9"/>
      <c r="CT29" s="187"/>
    </row>
    <row r="30" spans="1:108" s="225" customFormat="1" ht="14.25" customHeight="1" thickBot="1" x14ac:dyDescent="0.35">
      <c r="A30" s="260" t="s">
        <v>70</v>
      </c>
      <c r="B30" s="261">
        <f t="shared" ref="B30:BT30" si="40">SUM(B27:B29)</f>
        <v>0</v>
      </c>
      <c r="C30" s="262">
        <f>SUM(C27:C29)</f>
        <v>0</v>
      </c>
      <c r="D30" s="261">
        <f t="shared" si="40"/>
        <v>0</v>
      </c>
      <c r="E30" s="262">
        <f>SUM(E27:E29)</f>
        <v>0</v>
      </c>
      <c r="F30" s="261">
        <f t="shared" si="40"/>
        <v>0</v>
      </c>
      <c r="G30" s="262">
        <f>SUM(G27:G29)</f>
        <v>0</v>
      </c>
      <c r="H30" s="261">
        <f>SUM(H27:H29)</f>
        <v>0</v>
      </c>
      <c r="I30" s="262">
        <f t="shared" si="40"/>
        <v>0</v>
      </c>
      <c r="J30" s="261">
        <f>SUM(J27:J29)</f>
        <v>0</v>
      </c>
      <c r="K30" s="262">
        <f t="shared" ref="K30:L30" si="41">SUM(K27:K29)</f>
        <v>0</v>
      </c>
      <c r="L30" s="261">
        <f t="shared" si="41"/>
        <v>0</v>
      </c>
      <c r="M30" s="262">
        <f t="shared" si="40"/>
        <v>0</v>
      </c>
      <c r="N30" s="261">
        <f t="shared" si="40"/>
        <v>0</v>
      </c>
      <c r="O30" s="262">
        <f t="shared" ref="O30:Q30" si="42">SUM(O27:O29)</f>
        <v>0</v>
      </c>
      <c r="P30" s="261">
        <f t="shared" si="40"/>
        <v>0</v>
      </c>
      <c r="Q30" s="262">
        <f t="shared" si="42"/>
        <v>0</v>
      </c>
      <c r="R30" s="261">
        <f t="shared" si="40"/>
        <v>0</v>
      </c>
      <c r="S30" s="262">
        <f t="shared" si="40"/>
        <v>0</v>
      </c>
      <c r="T30" s="261">
        <f t="shared" si="40"/>
        <v>0</v>
      </c>
      <c r="U30" s="262">
        <f t="shared" ref="U30:W30" si="43">SUM(U27:U29)</f>
        <v>0</v>
      </c>
      <c r="V30" s="261">
        <f t="shared" si="40"/>
        <v>0</v>
      </c>
      <c r="W30" s="262">
        <f t="shared" si="43"/>
        <v>0</v>
      </c>
      <c r="X30" s="261">
        <f t="shared" si="40"/>
        <v>0</v>
      </c>
      <c r="Y30" s="262">
        <f t="shared" si="40"/>
        <v>0</v>
      </c>
      <c r="Z30" s="261">
        <f t="shared" si="40"/>
        <v>0</v>
      </c>
      <c r="AA30" s="262">
        <f t="shared" ref="AA30:AC30" si="44">SUM(AA27:AA29)</f>
        <v>0</v>
      </c>
      <c r="AB30" s="261">
        <f t="shared" si="40"/>
        <v>0</v>
      </c>
      <c r="AC30" s="262">
        <f t="shared" si="44"/>
        <v>0</v>
      </c>
      <c r="AD30" s="261">
        <f t="shared" si="40"/>
        <v>0</v>
      </c>
      <c r="AE30" s="262">
        <f t="shared" si="40"/>
        <v>0</v>
      </c>
      <c r="AF30" s="261">
        <f t="shared" si="40"/>
        <v>0</v>
      </c>
      <c r="AG30" s="262">
        <f t="shared" ref="AG30:AI30" si="45">SUM(AG27:AG29)</f>
        <v>0</v>
      </c>
      <c r="AH30" s="261">
        <f t="shared" si="40"/>
        <v>0</v>
      </c>
      <c r="AI30" s="262">
        <f t="shared" si="45"/>
        <v>0</v>
      </c>
      <c r="AJ30" s="261">
        <f t="shared" si="40"/>
        <v>0</v>
      </c>
      <c r="AK30" s="262">
        <f t="shared" si="40"/>
        <v>0</v>
      </c>
      <c r="AL30" s="261">
        <f t="shared" si="40"/>
        <v>0</v>
      </c>
      <c r="AM30" s="262">
        <f t="shared" ref="AM30:AO30" si="46">SUM(AM27:AM29)</f>
        <v>0</v>
      </c>
      <c r="AN30" s="261">
        <f t="shared" si="40"/>
        <v>0</v>
      </c>
      <c r="AO30" s="262">
        <f t="shared" si="46"/>
        <v>0</v>
      </c>
      <c r="AP30" s="261">
        <f t="shared" si="40"/>
        <v>0</v>
      </c>
      <c r="AQ30" s="262">
        <f t="shared" si="40"/>
        <v>0</v>
      </c>
      <c r="AR30" s="261">
        <f t="shared" si="40"/>
        <v>0</v>
      </c>
      <c r="AS30" s="262">
        <f t="shared" ref="AS30:AU30" si="47">SUM(AS27:AS29)</f>
        <v>0</v>
      </c>
      <c r="AT30" s="261">
        <f t="shared" si="40"/>
        <v>0</v>
      </c>
      <c r="AU30" s="262">
        <f t="shared" si="47"/>
        <v>0</v>
      </c>
      <c r="AV30" s="261">
        <f t="shared" si="40"/>
        <v>0</v>
      </c>
      <c r="AW30" s="263">
        <f t="shared" si="40"/>
        <v>0</v>
      </c>
      <c r="AX30" s="261">
        <f t="shared" si="40"/>
        <v>0</v>
      </c>
      <c r="AY30" s="263">
        <f t="shared" ref="AY30:BA30" si="48">SUM(AY27:AY29)</f>
        <v>0</v>
      </c>
      <c r="AZ30" s="261">
        <f t="shared" si="40"/>
        <v>0</v>
      </c>
      <c r="BA30" s="262">
        <f t="shared" si="48"/>
        <v>0</v>
      </c>
      <c r="BB30" s="261">
        <f t="shared" si="40"/>
        <v>0</v>
      </c>
      <c r="BC30" s="262">
        <f t="shared" si="40"/>
        <v>0</v>
      </c>
      <c r="BD30" s="261">
        <f t="shared" si="40"/>
        <v>0</v>
      </c>
      <c r="BE30" s="262">
        <f t="shared" ref="BE30:BG30" si="49">SUM(BE27:BE29)</f>
        <v>0</v>
      </c>
      <c r="BF30" s="261">
        <f t="shared" si="40"/>
        <v>0</v>
      </c>
      <c r="BG30" s="262">
        <f t="shared" si="49"/>
        <v>0</v>
      </c>
      <c r="BH30" s="261">
        <f t="shared" si="40"/>
        <v>0</v>
      </c>
      <c r="BI30" s="262">
        <f t="shared" si="40"/>
        <v>0</v>
      </c>
      <c r="BJ30" s="261">
        <f t="shared" si="40"/>
        <v>0</v>
      </c>
      <c r="BK30" s="262">
        <f t="shared" ref="BK30:BM30" si="50">SUM(BK27:BK29)</f>
        <v>0</v>
      </c>
      <c r="BL30" s="261">
        <f t="shared" si="40"/>
        <v>0</v>
      </c>
      <c r="BM30" s="262">
        <f t="shared" si="50"/>
        <v>0</v>
      </c>
      <c r="BN30" s="261">
        <f t="shared" si="40"/>
        <v>0</v>
      </c>
      <c r="BO30" s="262">
        <f t="shared" si="40"/>
        <v>0</v>
      </c>
      <c r="BP30" s="261">
        <f t="shared" si="40"/>
        <v>0</v>
      </c>
      <c r="BQ30" s="262">
        <f t="shared" ref="BQ30:BS30" si="51">SUM(BQ27:BQ29)</f>
        <v>0</v>
      </c>
      <c r="BR30" s="261">
        <f t="shared" si="40"/>
        <v>0</v>
      </c>
      <c r="BS30" s="262">
        <f t="shared" si="51"/>
        <v>0</v>
      </c>
      <c r="BT30" s="264">
        <f t="shared" si="40"/>
        <v>0</v>
      </c>
      <c r="BU30" s="262">
        <f t="shared" ref="BU30" si="52">SUM(BU27:BU29)</f>
        <v>0</v>
      </c>
      <c r="BV30" s="262">
        <f t="shared" ref="BV30:CR30" si="53">SUM(BV27:BV29)</f>
        <v>0</v>
      </c>
      <c r="BW30" s="262">
        <f t="shared" si="53"/>
        <v>0</v>
      </c>
      <c r="BX30" s="262">
        <f t="shared" si="53"/>
        <v>0</v>
      </c>
      <c r="BY30" s="262">
        <f t="shared" si="53"/>
        <v>0</v>
      </c>
      <c r="BZ30" s="262">
        <f t="shared" si="53"/>
        <v>0</v>
      </c>
      <c r="CA30" s="262">
        <f t="shared" si="53"/>
        <v>0</v>
      </c>
      <c r="CB30" s="262">
        <f t="shared" si="53"/>
        <v>0</v>
      </c>
      <c r="CC30" s="262">
        <f t="shared" si="53"/>
        <v>0</v>
      </c>
      <c r="CD30" s="262">
        <f t="shared" si="53"/>
        <v>0</v>
      </c>
      <c r="CE30" s="262">
        <f t="shared" si="53"/>
        <v>0</v>
      </c>
      <c r="CF30" s="262">
        <f t="shared" si="53"/>
        <v>0</v>
      </c>
      <c r="CG30" s="262">
        <f t="shared" si="53"/>
        <v>0</v>
      </c>
      <c r="CH30" s="262">
        <f t="shared" si="53"/>
        <v>0</v>
      </c>
      <c r="CI30" s="262">
        <f t="shared" si="53"/>
        <v>0</v>
      </c>
      <c r="CJ30" s="262">
        <f t="shared" si="53"/>
        <v>0</v>
      </c>
      <c r="CK30" s="262">
        <f t="shared" si="53"/>
        <v>0</v>
      </c>
      <c r="CL30" s="262">
        <f t="shared" si="53"/>
        <v>0</v>
      </c>
      <c r="CM30" s="262">
        <f t="shared" si="53"/>
        <v>0</v>
      </c>
      <c r="CN30" s="262">
        <f t="shared" si="53"/>
        <v>0</v>
      </c>
      <c r="CO30" s="262">
        <f t="shared" si="53"/>
        <v>0</v>
      </c>
      <c r="CP30" s="262">
        <f t="shared" si="53"/>
        <v>0</v>
      </c>
      <c r="CQ30" s="262">
        <f t="shared" si="53"/>
        <v>0</v>
      </c>
      <c r="CR30" s="262">
        <f t="shared" si="53"/>
        <v>0</v>
      </c>
      <c r="CS30" s="265">
        <f t="shared" ref="CS30" si="54">SUM(CS27:CS29)</f>
        <v>0</v>
      </c>
      <c r="CT30" s="187"/>
    </row>
    <row r="31" spans="1:108" s="269" customFormat="1" ht="14.25" customHeight="1" thickTop="1" thickBot="1" x14ac:dyDescent="0.4">
      <c r="A31" s="266" t="s">
        <v>237</v>
      </c>
      <c r="B31" s="267">
        <f>IF(B30&gt;0,0,B30)</f>
        <v>0</v>
      </c>
      <c r="C31" s="268">
        <f>IF(C30&gt;0,0,C30)</f>
        <v>0</v>
      </c>
      <c r="D31" s="267">
        <f>IF(D30&lt;0,(B31+D30),B31)</f>
        <v>0</v>
      </c>
      <c r="E31" s="268">
        <f>IF(E30&lt;0,E30+C31,C31)</f>
        <v>0</v>
      </c>
      <c r="F31" s="267">
        <f>IF(F30&lt;0,(D31+F30),D31)</f>
        <v>0</v>
      </c>
      <c r="G31" s="268">
        <f>IF(G30&lt;0,G30+E31,E31)</f>
        <v>0</v>
      </c>
      <c r="H31" s="267">
        <f>IF(H30&lt;0,(F31+H30),F31)</f>
        <v>0</v>
      </c>
      <c r="I31" s="268">
        <f>IF(I30&lt;0,I30+G31,G31)</f>
        <v>0</v>
      </c>
      <c r="J31" s="267">
        <f>IF(J30&lt;0,(H31+J30),H31)</f>
        <v>0</v>
      </c>
      <c r="K31" s="268">
        <f>IF(K30&lt;0,K30+I31,I31)</f>
        <v>0</v>
      </c>
      <c r="L31" s="267">
        <f>IF(L30&lt;0,(J31+L30),J31)</f>
        <v>0</v>
      </c>
      <c r="M31" s="268">
        <f>IF(M30&lt;0,M30+K31,K31)</f>
        <v>0</v>
      </c>
      <c r="N31" s="267">
        <f>IF(N30&lt;0,(L31+N30),L31)</f>
        <v>0</v>
      </c>
      <c r="O31" s="268">
        <f>IF(O30&lt;0,O30+M31,M31)</f>
        <v>0</v>
      </c>
      <c r="P31" s="267">
        <f>IF(P30&lt;0,(N31+P30),N31)</f>
        <v>0</v>
      </c>
      <c r="Q31" s="268">
        <f>IF(Q30&lt;0,Q30+O31,O31)</f>
        <v>0</v>
      </c>
      <c r="R31" s="267">
        <f>IF(R30&lt;0,(P31+R30),P31)</f>
        <v>0</v>
      </c>
      <c r="S31" s="268">
        <f>IF(S30&lt;0,S30+Q31,Q31)</f>
        <v>0</v>
      </c>
      <c r="T31" s="267">
        <f>IF(T30&lt;0,(R31+T30),R31)</f>
        <v>0</v>
      </c>
      <c r="U31" s="268">
        <f>IF(U30&lt;0,U30+S31,S31)</f>
        <v>0</v>
      </c>
      <c r="V31" s="267">
        <f>IF(V30&lt;0,(T31+V30),T31)</f>
        <v>0</v>
      </c>
      <c r="W31" s="268">
        <f>IF(W30&lt;0,W30+U31,U31)</f>
        <v>0</v>
      </c>
      <c r="X31" s="267">
        <f>IF(X30&lt;0,(V31+X30),V31)</f>
        <v>0</v>
      </c>
      <c r="Y31" s="268">
        <f>IF(Y30&lt;0,Y30+W31,W31)</f>
        <v>0</v>
      </c>
      <c r="Z31" s="267">
        <f>IF(Z30&lt;0,(X31+Z30),X31)</f>
        <v>0</v>
      </c>
      <c r="AA31" s="268">
        <f>IF(AA30&lt;0,AA30+Y31,Y31)</f>
        <v>0</v>
      </c>
      <c r="AB31" s="267">
        <f>IF(AB30&lt;0,(Z31+AB30),Z31)</f>
        <v>0</v>
      </c>
      <c r="AC31" s="268">
        <f>IF(AC30&lt;0,AC30+AA31,AA31)</f>
        <v>0</v>
      </c>
      <c r="AD31" s="267">
        <f>IF(AD30&lt;0,(AB31+AD30),AB31)</f>
        <v>0</v>
      </c>
      <c r="AE31" s="268">
        <f>IF(AE30&lt;0,AE30+AC31,AC31)</f>
        <v>0</v>
      </c>
      <c r="AF31" s="267">
        <f>IF(AF30&lt;0,(AD31+AF30),AD31)</f>
        <v>0</v>
      </c>
      <c r="AG31" s="268">
        <f>IF(AG30&lt;0,AG30+AE31,AE31)</f>
        <v>0</v>
      </c>
      <c r="AH31" s="267">
        <f>IF(AH30&lt;0,(AF31+AH30),AF31)</f>
        <v>0</v>
      </c>
      <c r="AI31" s="268">
        <f>IF(AI30&lt;0,AI30+AG31,AG31)</f>
        <v>0</v>
      </c>
      <c r="AJ31" s="267">
        <f>IF(AJ30&lt;0,(AH31+AJ30),AH31)</f>
        <v>0</v>
      </c>
      <c r="AK31" s="268">
        <f>IF(AK30&lt;0,AK30+AI31,AI31)</f>
        <v>0</v>
      </c>
      <c r="AL31" s="267">
        <f>IF(AL30&lt;0,(AJ31+AL30),AJ31)</f>
        <v>0</v>
      </c>
      <c r="AM31" s="268">
        <f>IF(AM30&lt;0,AM30+AK31,AK31)</f>
        <v>0</v>
      </c>
      <c r="AN31" s="267">
        <f>IF(AN30&lt;0,(AL31+AN30),AL31)</f>
        <v>0</v>
      </c>
      <c r="AO31" s="268">
        <f>IF(AO30&lt;0,AO30+AM31,AM31)</f>
        <v>0</v>
      </c>
      <c r="AP31" s="267">
        <f>IF(AP30&lt;0,(AN31+AP30),AN31)</f>
        <v>0</v>
      </c>
      <c r="AQ31" s="268">
        <f>IF(AQ30&lt;0,AQ30+AO31,AO31)</f>
        <v>0</v>
      </c>
      <c r="AR31" s="267">
        <f>IF(AR30&lt;0,(AP31+AR30),AP31)</f>
        <v>0</v>
      </c>
      <c r="AS31" s="268">
        <f>IF(AS30&lt;0,AS30+AQ31,AQ31)</f>
        <v>0</v>
      </c>
      <c r="AT31" s="267">
        <f>IF(AT30&lt;0,(AR31+AT30),AR31)</f>
        <v>0</v>
      </c>
      <c r="AU31" s="268">
        <f>IF(AU30&lt;0,AU30+AS31,AS31)</f>
        <v>0</v>
      </c>
      <c r="AV31" s="267">
        <f>IF(AV30&lt;0,(AT31+AV30),AT31)</f>
        <v>0</v>
      </c>
      <c r="AW31" s="268">
        <f>IF(AW30&lt;0,AW30+AU31,AU31)</f>
        <v>0</v>
      </c>
      <c r="AX31" s="267">
        <f>IF(AX30&lt;0,(AV31+AX30),AV31)</f>
        <v>0</v>
      </c>
      <c r="AY31" s="268">
        <f>IF(AY30&lt;0,AY30+AW31,AW31)</f>
        <v>0</v>
      </c>
      <c r="AZ31" s="267">
        <f>IF(AZ30&lt;0,(AX31+AZ30),AX31)</f>
        <v>0</v>
      </c>
      <c r="BA31" s="268">
        <f>IF(BA30&lt;0,BA30+AY31,AY31)</f>
        <v>0</v>
      </c>
      <c r="BB31" s="267">
        <f>IF(BB30&lt;0,(AZ31+BB30),AZ31)</f>
        <v>0</v>
      </c>
      <c r="BC31" s="268">
        <f>IF(BC30&lt;0,BC30+BA31,BA31)</f>
        <v>0</v>
      </c>
      <c r="BD31" s="267">
        <f>IF(BD30&lt;0,(BB31+BD30),BB31)</f>
        <v>0</v>
      </c>
      <c r="BE31" s="268">
        <f>IF(BE30&lt;0,BE30+BC31,BC31)</f>
        <v>0</v>
      </c>
      <c r="BF31" s="267">
        <f>IF(BF30&lt;0,(BD31+BF30),BD31)</f>
        <v>0</v>
      </c>
      <c r="BG31" s="268">
        <f>IF(BG30&lt;0,BG30+BE31,BE31)</f>
        <v>0</v>
      </c>
      <c r="BH31" s="267">
        <f>IF(BH30&lt;0,(BF31+BH30),BF31)</f>
        <v>0</v>
      </c>
      <c r="BI31" s="268">
        <f>IF(BI30&lt;0,BI30+BG31,BG31)</f>
        <v>0</v>
      </c>
      <c r="BJ31" s="267">
        <f>IF(BJ30&lt;0,(BH31+BJ30),BH31)</f>
        <v>0</v>
      </c>
      <c r="BK31" s="268">
        <f>IF(BK30&lt;0,BK30+BI31,BI31)</f>
        <v>0</v>
      </c>
      <c r="BL31" s="267">
        <f>IF(BL30&lt;0,(BJ31+BL30),BJ31)</f>
        <v>0</v>
      </c>
      <c r="BM31" s="268">
        <f>IF(BM30&lt;0,BM30+BK31,BK31)</f>
        <v>0</v>
      </c>
      <c r="BN31" s="267">
        <f>IF(BN30&lt;0,(BL31+BN30),BL31)</f>
        <v>0</v>
      </c>
      <c r="BO31" s="268">
        <f>IF(BO30&lt;0,BO30+BM31,BM31)</f>
        <v>0</v>
      </c>
      <c r="BP31" s="267">
        <f>IF(BP30&lt;0,(BN31+BP30),BN31)</f>
        <v>0</v>
      </c>
      <c r="BQ31" s="268">
        <f>IF(BQ30&lt;0,BQ30+BO31,BO31)</f>
        <v>0</v>
      </c>
      <c r="BR31" s="267">
        <f>IF(BR30&lt;0,(BP31+BR30),BP31)</f>
        <v>0</v>
      </c>
      <c r="BS31" s="268">
        <f>IF(BS30&lt;0,BS30+BQ31,BQ31)</f>
        <v>0</v>
      </c>
      <c r="BT31" s="267">
        <f>IF(BT30&lt;0,(BR31+BT30),BR31)</f>
        <v>0</v>
      </c>
      <c r="BU31" s="268">
        <f>IF(BU30&lt;0,BU30+BS31,BS31)</f>
        <v>0</v>
      </c>
      <c r="BV31" s="268">
        <f t="shared" ref="BV31:CS31" si="55">IF(BV30&lt;0,BV30+BU31,BU31)</f>
        <v>0</v>
      </c>
      <c r="BW31" s="268">
        <f t="shared" si="55"/>
        <v>0</v>
      </c>
      <c r="BX31" s="268">
        <f t="shared" si="55"/>
        <v>0</v>
      </c>
      <c r="BY31" s="268">
        <f t="shared" si="55"/>
        <v>0</v>
      </c>
      <c r="BZ31" s="268">
        <f t="shared" si="55"/>
        <v>0</v>
      </c>
      <c r="CA31" s="268">
        <f t="shared" si="55"/>
        <v>0</v>
      </c>
      <c r="CB31" s="268">
        <f t="shared" si="55"/>
        <v>0</v>
      </c>
      <c r="CC31" s="268">
        <f t="shared" si="55"/>
        <v>0</v>
      </c>
      <c r="CD31" s="268">
        <f t="shared" si="55"/>
        <v>0</v>
      </c>
      <c r="CE31" s="268">
        <f t="shared" si="55"/>
        <v>0</v>
      </c>
      <c r="CF31" s="268">
        <f t="shared" si="55"/>
        <v>0</v>
      </c>
      <c r="CG31" s="268">
        <f t="shared" si="55"/>
        <v>0</v>
      </c>
      <c r="CH31" s="268">
        <f t="shared" si="55"/>
        <v>0</v>
      </c>
      <c r="CI31" s="268">
        <f t="shared" si="55"/>
        <v>0</v>
      </c>
      <c r="CJ31" s="268">
        <f t="shared" si="55"/>
        <v>0</v>
      </c>
      <c r="CK31" s="268">
        <f t="shared" si="55"/>
        <v>0</v>
      </c>
      <c r="CL31" s="268">
        <f t="shared" si="55"/>
        <v>0</v>
      </c>
      <c r="CM31" s="268">
        <f t="shared" si="55"/>
        <v>0</v>
      </c>
      <c r="CN31" s="268">
        <f t="shared" si="55"/>
        <v>0</v>
      </c>
      <c r="CO31" s="268">
        <f t="shared" si="55"/>
        <v>0</v>
      </c>
      <c r="CP31" s="268">
        <f t="shared" si="55"/>
        <v>0</v>
      </c>
      <c r="CQ31" s="268">
        <f t="shared" si="55"/>
        <v>0</v>
      </c>
      <c r="CR31" s="268">
        <f t="shared" si="55"/>
        <v>0</v>
      </c>
      <c r="CS31" s="268">
        <f t="shared" si="55"/>
        <v>0</v>
      </c>
      <c r="CT31" s="187"/>
    </row>
    <row r="32" spans="1:108" s="269" customFormat="1" ht="14.25" customHeight="1" x14ac:dyDescent="0.35">
      <c r="A32" s="270"/>
      <c r="B32" s="271"/>
      <c r="C32" s="271"/>
      <c r="D32" s="271"/>
      <c r="E32" s="271"/>
      <c r="F32" s="271"/>
      <c r="G32" s="271"/>
      <c r="H32" s="271"/>
      <c r="I32" s="271"/>
      <c r="J32" s="272" t="str">
        <f>IF(AND(J31&lt;H31,J31&gt;L31),"",IF(J30&lt;0,J31,""))</f>
        <v/>
      </c>
      <c r="K32" s="271"/>
      <c r="L32" s="272" t="str">
        <f>IF(AND(L31&lt;J31,L31&gt;N31),"",IF(L30&lt;0,L31,""))</f>
        <v/>
      </c>
      <c r="M32" s="271"/>
      <c r="N32" s="272" t="str">
        <f>IF(AND(N31&lt;L31,N31&gt;P31),"",IF(N30&lt;0,N31,""))</f>
        <v/>
      </c>
      <c r="O32" s="271"/>
      <c r="P32" s="272" t="str">
        <f>IF(AND(P31&lt;N31,P31&gt;R31),"",IF(P30&lt;0,P31,""))</f>
        <v/>
      </c>
      <c r="Q32" s="271"/>
      <c r="R32" s="272" t="str">
        <f>IF(AND(R31&lt;P31,R31&gt;T31),"",IF(R30&lt;0,R31,""))</f>
        <v/>
      </c>
      <c r="S32" s="271"/>
      <c r="T32" s="272" t="str">
        <f>IF(AND(T31&lt;R31,T31&gt;V31),"",IF(T30&lt;0,T31,""))</f>
        <v/>
      </c>
      <c r="U32" s="271"/>
      <c r="V32" s="272" t="str">
        <f>IF(AND(V31&lt;T31,V31&gt;X31),"",IF(V30&lt;0,V31,""))</f>
        <v/>
      </c>
      <c r="W32" s="271"/>
      <c r="X32" s="272" t="str">
        <f>IF(AND(X31&lt;V31,X31&gt;Z31),"",IF(X30&lt;0,X31,""))</f>
        <v/>
      </c>
      <c r="Y32" s="271"/>
      <c r="Z32" s="272" t="str">
        <f>IF(AND(Z31&lt;X31,Z31&gt;AB31),"",IF(Z30&lt;0,Z31,""))</f>
        <v/>
      </c>
      <c r="AA32" s="271"/>
      <c r="AB32" s="272" t="str">
        <f>IF(AND(AB31&lt;Z31,AB31&gt;AD31),"",IF(AB30&lt;0,AB31,""))</f>
        <v/>
      </c>
      <c r="AC32" s="271"/>
      <c r="AD32" s="272" t="str">
        <f>IF(AND(AD31&lt;AB31,AD31&gt;AF31),"",IF(AD30&lt;0,AD31,""))</f>
        <v/>
      </c>
      <c r="AE32" s="271"/>
      <c r="AF32" s="272" t="str">
        <f>IF(AND(AF31&lt;AD31,AF31&gt;AH31),"",IF(AF30&lt;0,AF31,""))</f>
        <v/>
      </c>
      <c r="AG32" s="271"/>
      <c r="AH32" s="272" t="str">
        <f>IF(AND(AH31&lt;AF31,AH31&gt;AJ31),"",IF(AH30&lt;0,AH31,""))</f>
        <v/>
      </c>
      <c r="AI32" s="271"/>
      <c r="AJ32" s="272" t="str">
        <f>IF(AND(AJ31&lt;AH31,AJ31&gt;AL31),"",IF(AJ30&lt;0,AJ31,""))</f>
        <v/>
      </c>
      <c r="AK32" s="271"/>
      <c r="AL32" s="272" t="str">
        <f>IF(AND(AL31&lt;AJ31,AL31&gt;AN31),"",IF(AL30&lt;0,AL31,""))</f>
        <v/>
      </c>
      <c r="AM32" s="271"/>
      <c r="AN32" s="272" t="str">
        <f>IF(AND(AN31&lt;AL31,AN31&gt;AP31),"",IF(AN30&lt;0,AN31,""))</f>
        <v/>
      </c>
      <c r="AO32" s="271"/>
      <c r="AP32" s="272" t="str">
        <f>IF(AND(AP31&lt;AN31,AP31&gt;AR31),"",IF(AP30&lt;0,AP31,""))</f>
        <v/>
      </c>
      <c r="AQ32" s="271"/>
      <c r="AR32" s="272" t="str">
        <f>IF(AND(AR31&lt;AP31,AR31&gt;AT31),"",IF(AR30&lt;0,AR31,""))</f>
        <v/>
      </c>
      <c r="AS32" s="271"/>
      <c r="AT32" s="272" t="str">
        <f>IF(AND(AT31&lt;AR31,AT31&gt;AV31),"",IF(AT30&lt;0,AT31,""))</f>
        <v/>
      </c>
      <c r="AU32" s="271"/>
      <c r="AV32" s="272" t="str">
        <f>IF(AND(AV31&lt;AT31,AV31&gt;AX31),"",IF(AV30&lt;0,AV31,""))</f>
        <v/>
      </c>
      <c r="AW32" s="271"/>
      <c r="AX32" s="272" t="str">
        <f>IF(AND(AX31&lt;AV31,AX31&gt;AZ31),"",IF(AX30&lt;0,AX31,""))</f>
        <v/>
      </c>
      <c r="AY32" s="271"/>
      <c r="AZ32" s="272" t="str">
        <f>IF(AND(AZ31&lt;AX31,AZ31&gt;BB31),"",IF(AZ30&lt;0,AZ31,""))</f>
        <v/>
      </c>
      <c r="BA32" s="271"/>
      <c r="BB32" s="272" t="str">
        <f>IF(AND(BB31&lt;AZ31,BB31&gt;BD31),"",IF(BB30&lt;0,BB31,""))</f>
        <v/>
      </c>
      <c r="BC32" s="271"/>
      <c r="BD32" s="272" t="str">
        <f>IF(AND(BD31&lt;BB31,BD31&gt;BF31),"",IF(BD30&lt;0,BD31,""))</f>
        <v/>
      </c>
      <c r="BE32" s="271"/>
      <c r="BF32" s="272" t="str">
        <f>IF(AND(BF31&lt;BD31,BF31&gt;BH31),"",IF(BF30&lt;0,BF31,""))</f>
        <v/>
      </c>
      <c r="BG32" s="271"/>
      <c r="BH32" s="272" t="str">
        <f>IF(AND(BH31&lt;BF31,BH31&gt;BJ31),"",IF(BH30&lt;0,BH31,""))</f>
        <v/>
      </c>
      <c r="BI32" s="271"/>
      <c r="BJ32" s="272" t="str">
        <f>IF(AND(BJ31&lt;BH31,BJ31&gt;BL31),"",IF(BJ30&lt;0,BJ31,""))</f>
        <v/>
      </c>
      <c r="BK32" s="271"/>
      <c r="BL32" s="272" t="str">
        <f>IF(AND(BL31&lt;BJ31,BL31&gt;BN31),"",IF(BL30&lt;0,BL31,""))</f>
        <v/>
      </c>
      <c r="BM32" s="271"/>
      <c r="BN32" s="272" t="str">
        <f>IF(AND(BN31&lt;BL31,BN31&gt;BP31),"",IF(BN30&lt;0,BN31,""))</f>
        <v/>
      </c>
      <c r="BO32" s="271"/>
      <c r="BP32" s="272" t="str">
        <f>IF(AND(BP31&lt;BN31,BP31&gt;BR31),"",IF(BP30&lt;0,BP31,""))</f>
        <v/>
      </c>
      <c r="BQ32" s="271"/>
      <c r="BR32" s="272" t="str">
        <f>IF(AND(BR31&lt;BP31,BR31&gt;BT31),"",IF(BR30&lt;0,BR31,""))</f>
        <v/>
      </c>
      <c r="BS32" s="271"/>
      <c r="BT32" s="272" t="str">
        <f>IF(AND(BT31&lt;BR31,BT31&gt;BV31),"",IF(BT30&lt;0,BT31,""))</f>
        <v/>
      </c>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row>
    <row r="33" spans="1:98" s="269" customFormat="1" ht="14.25" customHeight="1" x14ac:dyDescent="0.35">
      <c r="A33" s="270"/>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3"/>
      <c r="AX33" s="271"/>
      <c r="AY33" s="273"/>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187"/>
    </row>
    <row r="34" spans="1:98" s="279" customFormat="1" ht="14.25" customHeight="1" x14ac:dyDescent="0.3">
      <c r="A34" s="275" t="s">
        <v>3</v>
      </c>
      <c r="B34" s="276" t="s">
        <v>32</v>
      </c>
      <c r="C34" s="276" t="s">
        <v>32</v>
      </c>
      <c r="D34" s="276" t="s">
        <v>32</v>
      </c>
      <c r="E34" s="276" t="s">
        <v>32</v>
      </c>
      <c r="F34" s="276">
        <f t="shared" ref="F34:AK34" si="56">IFERROR(-F26/F9,0)</f>
        <v>0</v>
      </c>
      <c r="G34" s="276">
        <f t="shared" si="56"/>
        <v>0</v>
      </c>
      <c r="H34" s="276">
        <f t="shared" si="56"/>
        <v>0</v>
      </c>
      <c r="I34" s="276">
        <f t="shared" si="56"/>
        <v>0</v>
      </c>
      <c r="J34" s="276">
        <f t="shared" si="56"/>
        <v>0</v>
      </c>
      <c r="K34" s="276">
        <f t="shared" si="56"/>
        <v>0</v>
      </c>
      <c r="L34" s="276">
        <f t="shared" si="56"/>
        <v>0</v>
      </c>
      <c r="M34" s="276">
        <f t="shared" si="56"/>
        <v>0</v>
      </c>
      <c r="N34" s="276">
        <f t="shared" si="56"/>
        <v>0</v>
      </c>
      <c r="O34" s="276">
        <f t="shared" si="56"/>
        <v>0</v>
      </c>
      <c r="P34" s="276">
        <f t="shared" si="56"/>
        <v>0</v>
      </c>
      <c r="Q34" s="276">
        <f t="shared" si="56"/>
        <v>0</v>
      </c>
      <c r="R34" s="276">
        <f t="shared" si="56"/>
        <v>0</v>
      </c>
      <c r="S34" s="276">
        <f t="shared" si="56"/>
        <v>0</v>
      </c>
      <c r="T34" s="276">
        <f t="shared" si="56"/>
        <v>0</v>
      </c>
      <c r="U34" s="276">
        <f t="shared" si="56"/>
        <v>0</v>
      </c>
      <c r="V34" s="276">
        <f t="shared" si="56"/>
        <v>0</v>
      </c>
      <c r="W34" s="276">
        <f t="shared" si="56"/>
        <v>0</v>
      </c>
      <c r="X34" s="276">
        <f t="shared" si="56"/>
        <v>0</v>
      </c>
      <c r="Y34" s="276">
        <f t="shared" si="56"/>
        <v>0</v>
      </c>
      <c r="Z34" s="276">
        <f t="shared" si="56"/>
        <v>0</v>
      </c>
      <c r="AA34" s="276">
        <f t="shared" si="56"/>
        <v>0</v>
      </c>
      <c r="AB34" s="276">
        <f t="shared" si="56"/>
        <v>0</v>
      </c>
      <c r="AC34" s="276">
        <f t="shared" si="56"/>
        <v>0</v>
      </c>
      <c r="AD34" s="276">
        <f t="shared" si="56"/>
        <v>0</v>
      </c>
      <c r="AE34" s="276">
        <f t="shared" si="56"/>
        <v>0</v>
      </c>
      <c r="AF34" s="276">
        <f t="shared" si="56"/>
        <v>0</v>
      </c>
      <c r="AG34" s="276">
        <f t="shared" si="56"/>
        <v>0</v>
      </c>
      <c r="AH34" s="276">
        <f t="shared" si="56"/>
        <v>0</v>
      </c>
      <c r="AI34" s="276">
        <f t="shared" si="56"/>
        <v>0</v>
      </c>
      <c r="AJ34" s="276">
        <f t="shared" si="56"/>
        <v>0</v>
      </c>
      <c r="AK34" s="276">
        <f t="shared" si="56"/>
        <v>0</v>
      </c>
      <c r="AL34" s="276">
        <f t="shared" ref="AL34:BQ34" si="57">IFERROR(-AL26/AL9,0)</f>
        <v>0</v>
      </c>
      <c r="AM34" s="276">
        <f t="shared" si="57"/>
        <v>0</v>
      </c>
      <c r="AN34" s="276">
        <f t="shared" si="57"/>
        <v>0</v>
      </c>
      <c r="AO34" s="276">
        <f t="shared" si="57"/>
        <v>0</v>
      </c>
      <c r="AP34" s="276">
        <f t="shared" si="57"/>
        <v>0</v>
      </c>
      <c r="AQ34" s="276">
        <f t="shared" si="57"/>
        <v>0</v>
      </c>
      <c r="AR34" s="276">
        <f t="shared" si="57"/>
        <v>0</v>
      </c>
      <c r="AS34" s="276">
        <f t="shared" si="57"/>
        <v>0</v>
      </c>
      <c r="AT34" s="276">
        <f t="shared" si="57"/>
        <v>0</v>
      </c>
      <c r="AU34" s="276">
        <f t="shared" si="57"/>
        <v>0</v>
      </c>
      <c r="AV34" s="276">
        <f t="shared" si="57"/>
        <v>0</v>
      </c>
      <c r="AW34" s="277">
        <f t="shared" si="57"/>
        <v>0</v>
      </c>
      <c r="AX34" s="276">
        <f t="shared" si="57"/>
        <v>0</v>
      </c>
      <c r="AY34" s="277">
        <f t="shared" si="57"/>
        <v>0</v>
      </c>
      <c r="AZ34" s="276">
        <f t="shared" si="57"/>
        <v>0</v>
      </c>
      <c r="BA34" s="276">
        <f t="shared" si="57"/>
        <v>0</v>
      </c>
      <c r="BB34" s="276">
        <f t="shared" si="57"/>
        <v>0</v>
      </c>
      <c r="BC34" s="276">
        <f t="shared" si="57"/>
        <v>0</v>
      </c>
      <c r="BD34" s="276">
        <f t="shared" si="57"/>
        <v>0</v>
      </c>
      <c r="BE34" s="276">
        <f t="shared" si="57"/>
        <v>0</v>
      </c>
      <c r="BF34" s="276">
        <f t="shared" si="57"/>
        <v>0</v>
      </c>
      <c r="BG34" s="276">
        <f t="shared" si="57"/>
        <v>0</v>
      </c>
      <c r="BH34" s="276">
        <f t="shared" si="57"/>
        <v>0</v>
      </c>
      <c r="BI34" s="276">
        <f t="shared" si="57"/>
        <v>0</v>
      </c>
      <c r="BJ34" s="276">
        <f t="shared" si="57"/>
        <v>0</v>
      </c>
      <c r="BK34" s="276">
        <f t="shared" si="57"/>
        <v>0</v>
      </c>
      <c r="BL34" s="276">
        <f t="shared" si="57"/>
        <v>0</v>
      </c>
      <c r="BM34" s="276">
        <f t="shared" si="57"/>
        <v>0</v>
      </c>
      <c r="BN34" s="276">
        <f t="shared" si="57"/>
        <v>0</v>
      </c>
      <c r="BO34" s="276">
        <f t="shared" si="57"/>
        <v>0</v>
      </c>
      <c r="BP34" s="276">
        <f t="shared" si="57"/>
        <v>0</v>
      </c>
      <c r="BQ34" s="276">
        <f t="shared" si="57"/>
        <v>0</v>
      </c>
      <c r="BR34" s="276">
        <f t="shared" ref="BR34:CS34" si="58">IFERROR(-BR26/BR9,0)</f>
        <v>0</v>
      </c>
      <c r="BS34" s="276">
        <f t="shared" si="58"/>
        <v>0</v>
      </c>
      <c r="BT34" s="276">
        <f t="shared" si="58"/>
        <v>0</v>
      </c>
      <c r="BU34" s="276">
        <f t="shared" si="58"/>
        <v>0</v>
      </c>
      <c r="BV34" s="276">
        <f t="shared" si="58"/>
        <v>0</v>
      </c>
      <c r="BW34" s="276">
        <f t="shared" si="58"/>
        <v>0</v>
      </c>
      <c r="BX34" s="276">
        <f t="shared" si="58"/>
        <v>0</v>
      </c>
      <c r="BY34" s="276">
        <f t="shared" si="58"/>
        <v>0</v>
      </c>
      <c r="BZ34" s="276">
        <f t="shared" si="58"/>
        <v>0</v>
      </c>
      <c r="CA34" s="276">
        <f t="shared" si="58"/>
        <v>0</v>
      </c>
      <c r="CB34" s="276">
        <f t="shared" si="58"/>
        <v>0</v>
      </c>
      <c r="CC34" s="276">
        <f t="shared" si="58"/>
        <v>0</v>
      </c>
      <c r="CD34" s="276">
        <f t="shared" si="58"/>
        <v>0</v>
      </c>
      <c r="CE34" s="276">
        <f t="shared" si="58"/>
        <v>0</v>
      </c>
      <c r="CF34" s="276">
        <f t="shared" si="58"/>
        <v>0</v>
      </c>
      <c r="CG34" s="276">
        <f t="shared" si="58"/>
        <v>0</v>
      </c>
      <c r="CH34" s="276">
        <f t="shared" si="58"/>
        <v>0</v>
      </c>
      <c r="CI34" s="276">
        <f t="shared" si="58"/>
        <v>0</v>
      </c>
      <c r="CJ34" s="276">
        <f t="shared" si="58"/>
        <v>0</v>
      </c>
      <c r="CK34" s="276">
        <f t="shared" si="58"/>
        <v>0</v>
      </c>
      <c r="CL34" s="276">
        <f t="shared" si="58"/>
        <v>0</v>
      </c>
      <c r="CM34" s="276">
        <f t="shared" si="58"/>
        <v>0</v>
      </c>
      <c r="CN34" s="276">
        <f t="shared" si="58"/>
        <v>0</v>
      </c>
      <c r="CO34" s="276">
        <f t="shared" si="58"/>
        <v>0</v>
      </c>
      <c r="CP34" s="276">
        <f t="shared" si="58"/>
        <v>0</v>
      </c>
      <c r="CQ34" s="276">
        <f t="shared" si="58"/>
        <v>0</v>
      </c>
      <c r="CR34" s="276">
        <f t="shared" si="58"/>
        <v>0</v>
      </c>
      <c r="CS34" s="278">
        <f t="shared" si="58"/>
        <v>0</v>
      </c>
      <c r="CT34" s="187"/>
    </row>
    <row r="35" spans="1:98" s="279" customFormat="1" ht="14.25" customHeight="1" x14ac:dyDescent="0.3">
      <c r="A35" s="275" t="s">
        <v>38</v>
      </c>
      <c r="B35" s="276">
        <f>IFERROR(-B$26/(Inputs!$B$35/12),0)</f>
        <v>0</v>
      </c>
      <c r="C35" s="276">
        <f>IFERROR(-C$26/(Inputs!$B$35/12),0)</f>
        <v>0</v>
      </c>
      <c r="D35" s="276">
        <f>IFERROR(-D$26/(Inputs!$B$35/12),0)</f>
        <v>0</v>
      </c>
      <c r="E35" s="276">
        <f>IFERROR(-E$26/(Inputs!$B$35/12),0)</f>
        <v>0</v>
      </c>
      <c r="F35" s="276">
        <f>IFERROR(-F$26/(Inputs!$B$35/12),0)</f>
        <v>0</v>
      </c>
      <c r="G35" s="276">
        <f>IFERROR(-G$26/(Inputs!$B$35/12),0)</f>
        <v>0</v>
      </c>
      <c r="H35" s="276">
        <f>IFERROR(-H$26/(Inputs!$B$35/12),0)</f>
        <v>0</v>
      </c>
      <c r="I35" s="276">
        <f>IFERROR(-I$26/(Inputs!$B$35/12),0)</f>
        <v>0</v>
      </c>
      <c r="J35" s="276">
        <f>IFERROR(-J$26/(Inputs!$B$35/12),0)</f>
        <v>0</v>
      </c>
      <c r="K35" s="276">
        <f>IFERROR(-K$26/(Inputs!$B$35/12),0)</f>
        <v>0</v>
      </c>
      <c r="L35" s="276">
        <f>IFERROR(-L$26/(Inputs!$B$35/12),0)</f>
        <v>0</v>
      </c>
      <c r="M35" s="276">
        <f>IFERROR(-M$26/(Inputs!$B$35/12),0)</f>
        <v>0</v>
      </c>
      <c r="N35" s="276">
        <f>IFERROR(-N$26/(Inputs!$B$35/12),0)</f>
        <v>0</v>
      </c>
      <c r="O35" s="276">
        <f>IFERROR(-O$26/(Inputs!$B$35/12),0)</f>
        <v>0</v>
      </c>
      <c r="P35" s="276">
        <f>IFERROR(-P$26/(Inputs!$B$35/12),0)</f>
        <v>0</v>
      </c>
      <c r="Q35" s="276">
        <f>IFERROR(-Q$26/(Inputs!$B$35/12),0)</f>
        <v>0</v>
      </c>
      <c r="R35" s="276">
        <f>IFERROR(-R$26/(Inputs!$B$35/12),0)</f>
        <v>0</v>
      </c>
      <c r="S35" s="276">
        <f>IFERROR(-S$26/(Inputs!$B$35/12),0)</f>
        <v>0</v>
      </c>
      <c r="T35" s="276">
        <f>IFERROR(-T$26/(Inputs!$B$35/12),0)</f>
        <v>0</v>
      </c>
      <c r="U35" s="276">
        <f>IFERROR(-U$26/(Inputs!$B$35/12),0)</f>
        <v>0</v>
      </c>
      <c r="V35" s="276">
        <f>IFERROR(-V$26/(Inputs!$B$35/12),0)</f>
        <v>0</v>
      </c>
      <c r="W35" s="276">
        <f>IFERROR(-W$26/(Inputs!$B$35/12),0)</f>
        <v>0</v>
      </c>
      <c r="X35" s="276">
        <f>IFERROR(-X$26/(Inputs!$B$35/12),0)</f>
        <v>0</v>
      </c>
      <c r="Y35" s="276">
        <f>IFERROR(-Y$26/(Inputs!$B$35/12),0)</f>
        <v>0</v>
      </c>
      <c r="Z35" s="276">
        <f>IFERROR(-Z$26/(Inputs!$B$35/12),0)</f>
        <v>0</v>
      </c>
      <c r="AA35" s="276">
        <f>IFERROR(-AA$26/(Inputs!$B$35/12),0)</f>
        <v>0</v>
      </c>
      <c r="AB35" s="276">
        <f>IFERROR(-AB$26/(Inputs!$B$35/12),0)</f>
        <v>0</v>
      </c>
      <c r="AC35" s="276">
        <f>IFERROR(-AC$26/(Inputs!$B$35/12),0)</f>
        <v>0</v>
      </c>
      <c r="AD35" s="276">
        <f>IFERROR(-AD$26/(Inputs!$B$35/12),0)</f>
        <v>0</v>
      </c>
      <c r="AE35" s="276">
        <f>IFERROR(-AE$26/(Inputs!$B$35/12),0)</f>
        <v>0</v>
      </c>
      <c r="AF35" s="276">
        <f>IFERROR(-AF$26/(Inputs!$B$35/12),0)</f>
        <v>0</v>
      </c>
      <c r="AG35" s="276">
        <f>IFERROR(-AG$26/(Inputs!$B$35/12),0)</f>
        <v>0</v>
      </c>
      <c r="AH35" s="276">
        <f>IFERROR(-AH$26/(Inputs!$B$35/12),0)</f>
        <v>0</v>
      </c>
      <c r="AI35" s="276">
        <f>IFERROR(-AI$26/(Inputs!$B$35/12),0)</f>
        <v>0</v>
      </c>
      <c r="AJ35" s="276">
        <f>IFERROR(-AJ$26/(Inputs!$B$35/12),0)</f>
        <v>0</v>
      </c>
      <c r="AK35" s="276">
        <f>IFERROR(-AK$26/(Inputs!$B$35/12),0)</f>
        <v>0</v>
      </c>
      <c r="AL35" s="276">
        <f>IFERROR(-AL$26/(Inputs!$B$35/12),0)</f>
        <v>0</v>
      </c>
      <c r="AM35" s="276">
        <f>IFERROR(-AM$26/(Inputs!$B$35/12),0)</f>
        <v>0</v>
      </c>
      <c r="AN35" s="276">
        <f>IFERROR(-AN$26/(Inputs!$B$35/12),0)</f>
        <v>0</v>
      </c>
      <c r="AO35" s="276">
        <f>IFERROR(-AO$26/(Inputs!$B$35/12),0)</f>
        <v>0</v>
      </c>
      <c r="AP35" s="276">
        <f>IFERROR(-AP$26/(Inputs!$B$35/12),0)</f>
        <v>0</v>
      </c>
      <c r="AQ35" s="276">
        <f>IFERROR(-AQ$26/(Inputs!$B$35/12),0)</f>
        <v>0</v>
      </c>
      <c r="AR35" s="276">
        <f>IFERROR(-AR$26/(Inputs!$B$35/12),0)</f>
        <v>0</v>
      </c>
      <c r="AS35" s="276">
        <f>IFERROR(-AS$26/(Inputs!$B$35/12),0)</f>
        <v>0</v>
      </c>
      <c r="AT35" s="276">
        <f>IFERROR(-AT$26/(Inputs!$B$35/12),0)</f>
        <v>0</v>
      </c>
      <c r="AU35" s="276">
        <f>IFERROR(-AU$26/(Inputs!$B$35/12),0)</f>
        <v>0</v>
      </c>
      <c r="AV35" s="276">
        <f>IFERROR(-AV$26/(Inputs!$B$35/12),0)</f>
        <v>0</v>
      </c>
      <c r="AW35" s="277">
        <f>IFERROR(-AW$26/(Inputs!$B$35/12),0)</f>
        <v>0</v>
      </c>
      <c r="AX35" s="276">
        <f>IFERROR(-AX$26/(Inputs!$B$35/12),0)</f>
        <v>0</v>
      </c>
      <c r="AY35" s="277">
        <f>IFERROR(-AY$26/(Inputs!$B$35/12),0)</f>
        <v>0</v>
      </c>
      <c r="AZ35" s="276">
        <f>IFERROR(-AZ$26/(Inputs!$B$35/12),0)</f>
        <v>0</v>
      </c>
      <c r="BA35" s="276">
        <f>IFERROR(-BA$26/(Inputs!$B$35/12),0)</f>
        <v>0</v>
      </c>
      <c r="BB35" s="276">
        <f>IFERROR(-BB$26/(Inputs!$B$35/12),0)</f>
        <v>0</v>
      </c>
      <c r="BC35" s="276">
        <f>IFERROR(-BC$26/(Inputs!$B$35/12),0)</f>
        <v>0</v>
      </c>
      <c r="BD35" s="276">
        <f>IFERROR(-BD$26/(Inputs!$B$35/12),0)</f>
        <v>0</v>
      </c>
      <c r="BE35" s="276">
        <f>IFERROR(-BE$26/(Inputs!$B$35/12),0)</f>
        <v>0</v>
      </c>
      <c r="BF35" s="276">
        <f>IFERROR(-BF$26/(Inputs!$B$35/12),0)</f>
        <v>0</v>
      </c>
      <c r="BG35" s="276">
        <f>IFERROR(-BG$26/(Inputs!$B$35/12),0)</f>
        <v>0</v>
      </c>
      <c r="BH35" s="276">
        <f>IFERROR(-BH$26/(Inputs!$B$35/12),0)</f>
        <v>0</v>
      </c>
      <c r="BI35" s="276">
        <f>IFERROR(-BI$26/(Inputs!$B$35/12),0)</f>
        <v>0</v>
      </c>
      <c r="BJ35" s="276">
        <f>IFERROR(-BJ$26/(Inputs!$B$35/12),0)</f>
        <v>0</v>
      </c>
      <c r="BK35" s="276">
        <f>IFERROR(-BK$26/(Inputs!$B$35/12),0)</f>
        <v>0</v>
      </c>
      <c r="BL35" s="276">
        <f>IFERROR(-BL$26/(Inputs!$B$35/12),0)</f>
        <v>0</v>
      </c>
      <c r="BM35" s="276">
        <f>IFERROR(-BM$26/(Inputs!$B$35/12),0)</f>
        <v>0</v>
      </c>
      <c r="BN35" s="276">
        <f>IFERROR(-BN$26/(Inputs!$B$35/12),0)</f>
        <v>0</v>
      </c>
      <c r="BO35" s="276">
        <f>IFERROR(-BO$26/(Inputs!$B$35/12),0)</f>
        <v>0</v>
      </c>
      <c r="BP35" s="276">
        <f>IFERROR(-BP$26/(Inputs!$B$35/12),0)</f>
        <v>0</v>
      </c>
      <c r="BQ35" s="276">
        <f>IFERROR(-BQ$26/(Inputs!$B$35/12),0)</f>
        <v>0</v>
      </c>
      <c r="BR35" s="276">
        <f>IFERROR(-BR$26/(Inputs!$B$35/12),0)</f>
        <v>0</v>
      </c>
      <c r="BS35" s="276">
        <f>IFERROR(-BS$26/(Inputs!$B$35/12),0)</f>
        <v>0</v>
      </c>
      <c r="BT35" s="276">
        <f>IFERROR(-BT$26/(Inputs!$B$35/12),0)</f>
        <v>0</v>
      </c>
      <c r="BU35" s="276">
        <f>IFERROR(-BU$26/(Inputs!$B$35/12),0)</f>
        <v>0</v>
      </c>
      <c r="BV35" s="276">
        <f>IFERROR(-BV$26/(Inputs!$B$35/12),0)</f>
        <v>0</v>
      </c>
      <c r="BW35" s="276">
        <f>IFERROR(-BW$26/(Inputs!$B$35/12),0)</f>
        <v>0</v>
      </c>
      <c r="BX35" s="276">
        <f>IFERROR(-BX$26/(Inputs!$B$35/12),0)</f>
        <v>0</v>
      </c>
      <c r="BY35" s="276">
        <f>IFERROR(-BY$26/(Inputs!$B$35/12),0)</f>
        <v>0</v>
      </c>
      <c r="BZ35" s="276">
        <f>IFERROR(-BZ$26/(Inputs!$B$35/12),0)</f>
        <v>0</v>
      </c>
      <c r="CA35" s="276">
        <f>IFERROR(-CA$26/(Inputs!$B$35/12),0)</f>
        <v>0</v>
      </c>
      <c r="CB35" s="276">
        <f>IFERROR(-CB$26/(Inputs!$B$35/12),0)</f>
        <v>0</v>
      </c>
      <c r="CC35" s="276">
        <f>IFERROR(-CC$26/(Inputs!$B$35/12),0)</f>
        <v>0</v>
      </c>
      <c r="CD35" s="276">
        <f>IFERROR(-CD$26/(Inputs!$B$35/12),0)</f>
        <v>0</v>
      </c>
      <c r="CE35" s="276">
        <f>IFERROR(-CE$26/(Inputs!$B$35/12),0)</f>
        <v>0</v>
      </c>
      <c r="CF35" s="276">
        <f>IFERROR(-CF$26/(Inputs!$B$35/12),0)</f>
        <v>0</v>
      </c>
      <c r="CG35" s="276">
        <f>IFERROR(-CG$26/(Inputs!$B$35/12),0)</f>
        <v>0</v>
      </c>
      <c r="CH35" s="276">
        <f>IFERROR(-CH$26/(Inputs!$B$35/12),0)</f>
        <v>0</v>
      </c>
      <c r="CI35" s="276">
        <f>IFERROR(-CI$26/(Inputs!$B$35/12),0)</f>
        <v>0</v>
      </c>
      <c r="CJ35" s="276">
        <f>IFERROR(-CJ$26/(Inputs!$B$35/12),0)</f>
        <v>0</v>
      </c>
      <c r="CK35" s="276">
        <f>IFERROR(-CK$26/(Inputs!$B$35/12),0)</f>
        <v>0</v>
      </c>
      <c r="CL35" s="276">
        <f>IFERROR(-CL$26/(Inputs!$B$35/12),0)</f>
        <v>0</v>
      </c>
      <c r="CM35" s="276">
        <f>IFERROR(-CM$26/(Inputs!$B$35/12),0)</f>
        <v>0</v>
      </c>
      <c r="CN35" s="276">
        <f>IFERROR(-CN$26/(Inputs!$B$35/12),0)</f>
        <v>0</v>
      </c>
      <c r="CO35" s="276">
        <f>IFERROR(-CO$26/(Inputs!$B$35/12),0)</f>
        <v>0</v>
      </c>
      <c r="CP35" s="276">
        <f>IFERROR(-CP$26/(Inputs!$B$35/12),0)</f>
        <v>0</v>
      </c>
      <c r="CQ35" s="276">
        <f>IFERROR(-CQ$26/(Inputs!$B$35/12),0)</f>
        <v>0</v>
      </c>
      <c r="CR35" s="276">
        <f>IFERROR(-CR$26/(Inputs!$B$35/12),0)</f>
        <v>0</v>
      </c>
      <c r="CS35" s="278">
        <f>IFERROR(-CS$26/(Inputs!$B$35/12),0)</f>
        <v>0</v>
      </c>
      <c r="CT35" s="187"/>
    </row>
    <row r="36" spans="1:98" s="279" customFormat="1" ht="14.25" customHeight="1" x14ac:dyDescent="0.3">
      <c r="A36" s="275" t="s">
        <v>4</v>
      </c>
      <c r="B36" s="276">
        <f>IFERROR(B7/Inputs!$C$14,0)</f>
        <v>0</v>
      </c>
      <c r="C36" s="276">
        <f>IFERROR(C7/Inputs!$C$14,0)</f>
        <v>0</v>
      </c>
      <c r="D36" s="276">
        <f>IFERROR(D7/Inputs!$C$14,0)</f>
        <v>0</v>
      </c>
      <c r="E36" s="276">
        <f>IFERROR(E7/Inputs!$C$14,0)</f>
        <v>0</v>
      </c>
      <c r="F36" s="276">
        <f>IFERROR(F7/Inputs!$C$14,0)</f>
        <v>0</v>
      </c>
      <c r="G36" s="276">
        <f>IFERROR(G7/Inputs!$C$14,0)</f>
        <v>0</v>
      </c>
      <c r="H36" s="276">
        <f>IFERROR(H7/Inputs!$C$14,0)</f>
        <v>0</v>
      </c>
      <c r="I36" s="276">
        <f>IFERROR(I7/Inputs!$C$14,0)</f>
        <v>0</v>
      </c>
      <c r="J36" s="276">
        <f>IFERROR(J7/Inputs!$C$14,0)</f>
        <v>0</v>
      </c>
      <c r="K36" s="276">
        <f>IFERROR(K7/Inputs!$C$14,0)</f>
        <v>0</v>
      </c>
      <c r="L36" s="276">
        <f>IFERROR(L7/Inputs!$C$14,0)</f>
        <v>0</v>
      </c>
      <c r="M36" s="276">
        <f>IFERROR(M7/Inputs!$C$14,0)</f>
        <v>0</v>
      </c>
      <c r="N36" s="276">
        <f>IFERROR(N7/Inputs!$C$14,0)</f>
        <v>0</v>
      </c>
      <c r="O36" s="276">
        <f>IFERROR(O7/Inputs!$C$14,0)</f>
        <v>0</v>
      </c>
      <c r="P36" s="276">
        <f>IFERROR(P7/Inputs!$C$14,0)</f>
        <v>0</v>
      </c>
      <c r="Q36" s="276">
        <f>IFERROR(Q7/Inputs!$C$14,0)</f>
        <v>0</v>
      </c>
      <c r="R36" s="276">
        <f>IFERROR(R7/Inputs!$C$14,0)</f>
        <v>0</v>
      </c>
      <c r="S36" s="276">
        <f>IFERROR(S7/Inputs!$C$14,0)</f>
        <v>0</v>
      </c>
      <c r="T36" s="276">
        <f>IFERROR(T7/Inputs!$C$14,0)</f>
        <v>0</v>
      </c>
      <c r="U36" s="276">
        <f>IFERROR(U7/Inputs!$C$14,0)</f>
        <v>0</v>
      </c>
      <c r="V36" s="276">
        <f>IFERROR(V7/Inputs!$C$14,0)</f>
        <v>0</v>
      </c>
      <c r="W36" s="276">
        <f>IFERROR(W7/Inputs!$C$14,0)</f>
        <v>0</v>
      </c>
      <c r="X36" s="276">
        <f>IFERROR(X7/Inputs!$C$14,0)</f>
        <v>0</v>
      </c>
      <c r="Y36" s="276">
        <f>IFERROR(Y7/Inputs!$C$14,0)</f>
        <v>0</v>
      </c>
      <c r="Z36" s="276">
        <f>IFERROR(Z7/Inputs!$C$14,0)</f>
        <v>0</v>
      </c>
      <c r="AA36" s="276">
        <f>IFERROR(AA7/Inputs!$C$14,0)</f>
        <v>0</v>
      </c>
      <c r="AB36" s="276">
        <f>IFERROR(AB7/Inputs!$C$14,0)</f>
        <v>0</v>
      </c>
      <c r="AC36" s="276">
        <f>IFERROR(AC7/Inputs!$C$14,0)</f>
        <v>0</v>
      </c>
      <c r="AD36" s="276">
        <f>IFERROR(AD7/Inputs!$C$14,0)</f>
        <v>0</v>
      </c>
      <c r="AE36" s="276">
        <f>IFERROR(AE7/Inputs!$C$14,0)</f>
        <v>0</v>
      </c>
      <c r="AF36" s="276">
        <f>IFERROR(AF7/Inputs!$C$14,0)</f>
        <v>0</v>
      </c>
      <c r="AG36" s="276">
        <f>IFERROR(AG7/Inputs!$C$14,0)</f>
        <v>0</v>
      </c>
      <c r="AH36" s="276">
        <f>IFERROR(AH7/Inputs!$C$14,0)</f>
        <v>0</v>
      </c>
      <c r="AI36" s="276">
        <f>IFERROR(AI7/Inputs!$C$14,0)</f>
        <v>0</v>
      </c>
      <c r="AJ36" s="276">
        <f>IFERROR(AJ7/Inputs!$C$14,0)</f>
        <v>0</v>
      </c>
      <c r="AK36" s="276">
        <f>IFERROR(AK7/Inputs!$C$14,0)</f>
        <v>0</v>
      </c>
      <c r="AL36" s="276">
        <f>IFERROR(AL7/Inputs!$C$14,0)</f>
        <v>0</v>
      </c>
      <c r="AM36" s="276">
        <f>IFERROR(AM7/Inputs!$C$14,0)</f>
        <v>0</v>
      </c>
      <c r="AN36" s="276">
        <f>IFERROR(AN7/Inputs!$C$14,0)</f>
        <v>0</v>
      </c>
      <c r="AO36" s="276">
        <f>IFERROR(AO7/Inputs!$C$14,0)</f>
        <v>0</v>
      </c>
      <c r="AP36" s="276">
        <f>IFERROR(AP7/Inputs!$C$14,0)</f>
        <v>0</v>
      </c>
      <c r="AQ36" s="276">
        <f>IFERROR(AQ7/Inputs!$C$14,0)</f>
        <v>0</v>
      </c>
      <c r="AR36" s="276">
        <f>IFERROR(AR7/Inputs!$C$14,0)</f>
        <v>0</v>
      </c>
      <c r="AS36" s="276">
        <f>IFERROR(AS7/Inputs!$C$14,0)</f>
        <v>0</v>
      </c>
      <c r="AT36" s="276">
        <f>IFERROR(AT7/Inputs!$C$14,0)</f>
        <v>0</v>
      </c>
      <c r="AU36" s="276">
        <f>IFERROR(AU7/Inputs!$C$14,0)</f>
        <v>0</v>
      </c>
      <c r="AV36" s="276">
        <f>IFERROR(AV7/Inputs!$C$14,0)</f>
        <v>0</v>
      </c>
      <c r="AW36" s="277">
        <f>IFERROR(AW7/Inputs!$C$14,0)</f>
        <v>0</v>
      </c>
      <c r="AX36" s="276">
        <f>IFERROR(AX7/Inputs!$C$14,0)</f>
        <v>0</v>
      </c>
      <c r="AY36" s="277">
        <f>IFERROR(AY7/Inputs!$C$14,0)</f>
        <v>0</v>
      </c>
      <c r="AZ36" s="276">
        <f>IFERROR(AZ7/Inputs!$C$14,0)</f>
        <v>0</v>
      </c>
      <c r="BA36" s="276">
        <f>IFERROR(BA7/Inputs!$C$14,0)</f>
        <v>0</v>
      </c>
      <c r="BB36" s="276">
        <f>IFERROR(BB7/Inputs!$C$14,0)</f>
        <v>0</v>
      </c>
      <c r="BC36" s="276">
        <f>IFERROR(BC7/Inputs!$C$14,0)</f>
        <v>0</v>
      </c>
      <c r="BD36" s="276">
        <f>IFERROR(BD7/Inputs!$C$14,0)</f>
        <v>0</v>
      </c>
      <c r="BE36" s="276">
        <f>IFERROR(BE7/Inputs!$C$14,0)</f>
        <v>0</v>
      </c>
      <c r="BF36" s="276">
        <f>IFERROR(BF7/Inputs!$C$14,0)</f>
        <v>0</v>
      </c>
      <c r="BG36" s="276">
        <f>IFERROR(BG7/Inputs!$C$14,0)</f>
        <v>0</v>
      </c>
      <c r="BH36" s="276">
        <f>IFERROR(BH7/Inputs!$C$14,0)</f>
        <v>0</v>
      </c>
      <c r="BI36" s="276">
        <f>IFERROR(BI7/Inputs!$C$14,0)</f>
        <v>0</v>
      </c>
      <c r="BJ36" s="276">
        <f>IFERROR(BJ7/Inputs!$C$14,0)</f>
        <v>0</v>
      </c>
      <c r="BK36" s="276">
        <f>IFERROR(BK7/Inputs!$C$14,0)</f>
        <v>0</v>
      </c>
      <c r="BL36" s="276">
        <f>IFERROR(BL7/Inputs!$C$14,0)</f>
        <v>0</v>
      </c>
      <c r="BM36" s="276">
        <f>IFERROR(BM7/Inputs!$C$14,0)</f>
        <v>0</v>
      </c>
      <c r="BN36" s="276">
        <f>IFERROR(BN7/Inputs!$C$14,0)</f>
        <v>0</v>
      </c>
      <c r="BO36" s="276">
        <f>IFERROR(BO7/Inputs!$C$14,0)</f>
        <v>0</v>
      </c>
      <c r="BP36" s="276">
        <f>IFERROR(BP7/Inputs!$C$14,0)</f>
        <v>0</v>
      </c>
      <c r="BQ36" s="276">
        <f>IFERROR(BQ7/Inputs!$C$14,0)</f>
        <v>0</v>
      </c>
      <c r="BR36" s="276">
        <f>IFERROR(BR7/Inputs!$C$14,0)</f>
        <v>0</v>
      </c>
      <c r="BS36" s="276">
        <f>IFERROR(BS7/Inputs!$C$14,0)</f>
        <v>0</v>
      </c>
      <c r="BT36" s="276">
        <f>IFERROR(BT7/Inputs!$C$14,0)</f>
        <v>0</v>
      </c>
      <c r="BU36" s="276">
        <f>IFERROR(BU7/Inputs!$C$14,0)</f>
        <v>0</v>
      </c>
      <c r="BV36" s="276">
        <f>IFERROR(BV7/Inputs!$C$14,0)</f>
        <v>0</v>
      </c>
      <c r="BW36" s="276">
        <f>IFERROR(BW7/Inputs!$C$14,0)</f>
        <v>0</v>
      </c>
      <c r="BX36" s="276">
        <f>IFERROR(BX7/Inputs!$C$14,0)</f>
        <v>0</v>
      </c>
      <c r="BY36" s="276">
        <f>IFERROR(BY7/Inputs!$C$14,0)</f>
        <v>0</v>
      </c>
      <c r="BZ36" s="276">
        <f>IFERROR(BZ7/Inputs!$C$14,0)</f>
        <v>0</v>
      </c>
      <c r="CA36" s="276">
        <f>IFERROR(CA7/Inputs!$C$14,0)</f>
        <v>0</v>
      </c>
      <c r="CB36" s="276">
        <f>IFERROR(CB7/Inputs!$C$14,0)</f>
        <v>0</v>
      </c>
      <c r="CC36" s="276">
        <f>IFERROR(CC7/Inputs!$C$14,0)</f>
        <v>0</v>
      </c>
      <c r="CD36" s="276">
        <f>IFERROR(CD7/Inputs!$C$14,0)</f>
        <v>0</v>
      </c>
      <c r="CE36" s="276">
        <f>IFERROR(CE7/Inputs!$C$14,0)</f>
        <v>0</v>
      </c>
      <c r="CF36" s="276">
        <f>IFERROR(CF7/Inputs!$C$14,0)</f>
        <v>0</v>
      </c>
      <c r="CG36" s="276">
        <f>IFERROR(CG7/Inputs!$C$14,0)</f>
        <v>0</v>
      </c>
      <c r="CH36" s="276">
        <f>IFERROR(CH7/Inputs!$C$14,0)</f>
        <v>0</v>
      </c>
      <c r="CI36" s="276">
        <f>IFERROR(CI7/Inputs!$C$14,0)</f>
        <v>0</v>
      </c>
      <c r="CJ36" s="276">
        <f>IFERROR(CJ7/Inputs!$C$14,0)</f>
        <v>0</v>
      </c>
      <c r="CK36" s="276">
        <f>IFERROR(CK7/Inputs!$C$14,0)</f>
        <v>0</v>
      </c>
      <c r="CL36" s="276">
        <f>IFERROR(CL7/Inputs!$C$14,0)</f>
        <v>0</v>
      </c>
      <c r="CM36" s="276">
        <f>IFERROR(CM7/Inputs!$C$14,0)</f>
        <v>0</v>
      </c>
      <c r="CN36" s="276">
        <f>IFERROR(CN7/Inputs!$C$14,0)</f>
        <v>0</v>
      </c>
      <c r="CO36" s="276">
        <f>IFERROR(CO7/Inputs!$C$14,0)</f>
        <v>0</v>
      </c>
      <c r="CP36" s="276">
        <f>IFERROR(CP7/Inputs!$C$14,0)</f>
        <v>0</v>
      </c>
      <c r="CQ36" s="276">
        <f>IFERROR(CQ7/Inputs!$C$14,0)</f>
        <v>0</v>
      </c>
      <c r="CR36" s="276">
        <f>IFERROR(CR7/Inputs!$C$14,0)</f>
        <v>0</v>
      </c>
      <c r="CS36" s="278">
        <f>IFERROR(CS7/Inputs!$C$14,0)</f>
        <v>0</v>
      </c>
      <c r="CT36" s="187"/>
    </row>
    <row r="37" spans="1:98" s="279" customFormat="1" ht="14.25" customHeight="1" x14ac:dyDescent="0.3">
      <c r="A37" s="275" t="s">
        <v>206</v>
      </c>
      <c r="B37" s="280"/>
      <c r="C37" s="280"/>
      <c r="D37" s="280"/>
      <c r="E37" s="280"/>
      <c r="F37" s="280"/>
      <c r="G37" s="280"/>
      <c r="H37" s="280"/>
      <c r="I37" s="280"/>
      <c r="J37" s="280" t="e">
        <f>ABS(J27/('Details &amp; Draw Requests'!J28+'Details &amp; Draw Requests'!J29))</f>
        <v>#DIV/0!</v>
      </c>
      <c r="K37" s="280" t="e">
        <f>ABS(K27/('Details &amp; Draw Requests'!K28+'Details &amp; Draw Requests'!K29))</f>
        <v>#DIV/0!</v>
      </c>
      <c r="L37" s="280" t="e">
        <f>ABS(L27/('Details &amp; Draw Requests'!L28+'Details &amp; Draw Requests'!L29))</f>
        <v>#DIV/0!</v>
      </c>
      <c r="M37" s="280" t="e">
        <f>ABS(M27/('Details &amp; Draw Requests'!M28+'Details &amp; Draw Requests'!M29))</f>
        <v>#DIV/0!</v>
      </c>
      <c r="N37" s="280" t="e">
        <f>ABS(N27/('Details &amp; Draw Requests'!N28+'Details &amp; Draw Requests'!N29))</f>
        <v>#DIV/0!</v>
      </c>
      <c r="O37" s="280" t="e">
        <f>ABS(O27/('Details &amp; Draw Requests'!O28+'Details &amp; Draw Requests'!O29))</f>
        <v>#DIV/0!</v>
      </c>
      <c r="P37" s="280" t="e">
        <f>ABS(P27/('Details &amp; Draw Requests'!P28+'Details &amp; Draw Requests'!P29))</f>
        <v>#DIV/0!</v>
      </c>
      <c r="Q37" s="280" t="e">
        <f>ABS(Q27/('Details &amp; Draw Requests'!Q28+'Details &amp; Draw Requests'!Q29))</f>
        <v>#DIV/0!</v>
      </c>
      <c r="R37" s="280" t="e">
        <f>ABS(R27/('Details &amp; Draw Requests'!R28+'Details &amp; Draw Requests'!R29))</f>
        <v>#DIV/0!</v>
      </c>
      <c r="S37" s="280" t="e">
        <f>ABS(S27/('Details &amp; Draw Requests'!S28+'Details &amp; Draw Requests'!S29))</f>
        <v>#DIV/0!</v>
      </c>
      <c r="T37" s="280" t="e">
        <f>ABS(T27/('Details &amp; Draw Requests'!T28+'Details &amp; Draw Requests'!T29))</f>
        <v>#DIV/0!</v>
      </c>
      <c r="U37" s="280" t="e">
        <f>ABS(U27/('Details &amp; Draw Requests'!U28+'Details &amp; Draw Requests'!U29))</f>
        <v>#DIV/0!</v>
      </c>
      <c r="V37" s="280" t="e">
        <f>ABS(V27/('Details &amp; Draw Requests'!V28+'Details &amp; Draw Requests'!V29))</f>
        <v>#DIV/0!</v>
      </c>
      <c r="W37" s="280" t="e">
        <f>ABS(W27/('Details &amp; Draw Requests'!W28+'Details &amp; Draw Requests'!W29))</f>
        <v>#DIV/0!</v>
      </c>
      <c r="X37" s="280" t="e">
        <f>ABS(X27/('Details &amp; Draw Requests'!X28+'Details &amp; Draw Requests'!X29))</f>
        <v>#DIV/0!</v>
      </c>
      <c r="Y37" s="280" t="e">
        <f>ABS(Y27/('Details &amp; Draw Requests'!Y28+'Details &amp; Draw Requests'!Y29))</f>
        <v>#DIV/0!</v>
      </c>
      <c r="Z37" s="280" t="e">
        <f>ABS(Z27/('Details &amp; Draw Requests'!Z28+'Details &amp; Draw Requests'!Z29))</f>
        <v>#DIV/0!</v>
      </c>
      <c r="AA37" s="280" t="e">
        <f>ABS(AA27/('Details &amp; Draw Requests'!AA28+'Details &amp; Draw Requests'!AA29))</f>
        <v>#DIV/0!</v>
      </c>
      <c r="AB37" s="280" t="e">
        <f>ABS(AB27/('Details &amp; Draw Requests'!AB28+'Details &amp; Draw Requests'!AB29))</f>
        <v>#DIV/0!</v>
      </c>
      <c r="AC37" s="280" t="e">
        <f>ABS(AC27/('Details &amp; Draw Requests'!AC28+'Details &amp; Draw Requests'!AC29))</f>
        <v>#DIV/0!</v>
      </c>
      <c r="AD37" s="280" t="e">
        <f>ABS(AD27/('Details &amp; Draw Requests'!AD28+'Details &amp; Draw Requests'!AD29))</f>
        <v>#DIV/0!</v>
      </c>
      <c r="AE37" s="280" t="e">
        <f>ABS(AE27/('Details &amp; Draw Requests'!AE28+'Details &amp; Draw Requests'!AE29))</f>
        <v>#DIV/0!</v>
      </c>
      <c r="AF37" s="280" t="e">
        <f>ABS(AF27/('Details &amp; Draw Requests'!AF28+'Details &amp; Draw Requests'!AF29))</f>
        <v>#DIV/0!</v>
      </c>
      <c r="AG37" s="280" t="e">
        <f>ABS(AG27/('Details &amp; Draw Requests'!AG28+'Details &amp; Draw Requests'!AG29))</f>
        <v>#DIV/0!</v>
      </c>
      <c r="AH37" s="280" t="e">
        <f>ABS(AH27/('Details &amp; Draw Requests'!AH28+'Details &amp; Draw Requests'!AH29))</f>
        <v>#DIV/0!</v>
      </c>
      <c r="AI37" s="280" t="e">
        <f>ABS(AI27/('Details &amp; Draw Requests'!AI28+'Details &amp; Draw Requests'!AI29))</f>
        <v>#DIV/0!</v>
      </c>
      <c r="AJ37" s="280" t="e">
        <f>ABS(AJ27/('Details &amp; Draw Requests'!AJ28+'Details &amp; Draw Requests'!AJ29))</f>
        <v>#DIV/0!</v>
      </c>
      <c r="AK37" s="280" t="e">
        <f>ABS(AK27/('Details &amp; Draw Requests'!AK28+'Details &amp; Draw Requests'!AK29))</f>
        <v>#DIV/0!</v>
      </c>
      <c r="AL37" s="280" t="e">
        <f>ABS(AL27/('Details &amp; Draw Requests'!AL28+'Details &amp; Draw Requests'!AL29))</f>
        <v>#DIV/0!</v>
      </c>
      <c r="AM37" s="280" t="e">
        <f>ABS(AM27/('Details &amp; Draw Requests'!AM28+'Details &amp; Draw Requests'!AM29))</f>
        <v>#DIV/0!</v>
      </c>
      <c r="AN37" s="280" t="e">
        <f>ABS(AN27/('Details &amp; Draw Requests'!AN28+'Details &amp; Draw Requests'!AN29))</f>
        <v>#DIV/0!</v>
      </c>
      <c r="AO37" s="280" t="e">
        <f>ABS(AO27/('Details &amp; Draw Requests'!AO28+'Details &amp; Draw Requests'!AO29))</f>
        <v>#DIV/0!</v>
      </c>
      <c r="AP37" s="280" t="e">
        <f>ABS(AP27/('Details &amp; Draw Requests'!AP28+'Details &amp; Draw Requests'!AP29))</f>
        <v>#DIV/0!</v>
      </c>
      <c r="AQ37" s="280" t="e">
        <f>ABS(AQ27/('Details &amp; Draw Requests'!AQ28+'Details &amp; Draw Requests'!AQ29))</f>
        <v>#DIV/0!</v>
      </c>
      <c r="AR37" s="280" t="e">
        <f>ABS(AR27/('Details &amp; Draw Requests'!AR28+'Details &amp; Draw Requests'!AR29))</f>
        <v>#DIV/0!</v>
      </c>
      <c r="AS37" s="280" t="e">
        <f>ABS(AS27/('Details &amp; Draw Requests'!AS28+'Details &amp; Draw Requests'!AS29))</f>
        <v>#DIV/0!</v>
      </c>
      <c r="AT37" s="280" t="e">
        <f>ABS(AT27/('Details &amp; Draw Requests'!AT28+'Details &amp; Draw Requests'!AT29))</f>
        <v>#DIV/0!</v>
      </c>
      <c r="AU37" s="280" t="e">
        <f>ABS(AU27/('Details &amp; Draw Requests'!AU28+'Details &amp; Draw Requests'!AU29))</f>
        <v>#DIV/0!</v>
      </c>
      <c r="AV37" s="280" t="e">
        <f>ABS(AV27/('Details &amp; Draw Requests'!AV28+'Details &amp; Draw Requests'!AV29))</f>
        <v>#DIV/0!</v>
      </c>
      <c r="AW37" s="280" t="e">
        <f>ABS(AW27/('Details &amp; Draw Requests'!AW28+'Details &amp; Draw Requests'!AW29))</f>
        <v>#DIV/0!</v>
      </c>
      <c r="AX37" s="280" t="e">
        <f>ABS(AX27/('Details &amp; Draw Requests'!AX28+'Details &amp; Draw Requests'!AX29))</f>
        <v>#DIV/0!</v>
      </c>
      <c r="AY37" s="280" t="e">
        <f>ABS(AY27/('Details &amp; Draw Requests'!AY28+'Details &amp; Draw Requests'!AY29))</f>
        <v>#DIV/0!</v>
      </c>
      <c r="AZ37" s="280" t="e">
        <f>ABS(AZ27/('Details &amp; Draw Requests'!AZ28+'Details &amp; Draw Requests'!AZ29))</f>
        <v>#DIV/0!</v>
      </c>
      <c r="BA37" s="280" t="e">
        <f>ABS(BA27/('Details &amp; Draw Requests'!BA28+'Details &amp; Draw Requests'!BA29))</f>
        <v>#DIV/0!</v>
      </c>
      <c r="BB37" s="280" t="e">
        <f>ABS(BB27/('Details &amp; Draw Requests'!BB28+'Details &amp; Draw Requests'!BB29))</f>
        <v>#DIV/0!</v>
      </c>
      <c r="BC37" s="280" t="e">
        <f>ABS(BC27/('Details &amp; Draw Requests'!BC28+'Details &amp; Draw Requests'!BC29))</f>
        <v>#DIV/0!</v>
      </c>
      <c r="BD37" s="280" t="e">
        <f>ABS(BD27/('Details &amp; Draw Requests'!BD28+'Details &amp; Draw Requests'!BD29))</f>
        <v>#DIV/0!</v>
      </c>
      <c r="BE37" s="280" t="e">
        <f>ABS(BE27/('Details &amp; Draw Requests'!BE28+'Details &amp; Draw Requests'!BE29))</f>
        <v>#DIV/0!</v>
      </c>
      <c r="BF37" s="280" t="e">
        <f>ABS(BF27/('Details &amp; Draw Requests'!BF28+'Details &amp; Draw Requests'!BF29))</f>
        <v>#DIV/0!</v>
      </c>
      <c r="BG37" s="280" t="e">
        <f>ABS(BG27/('Details &amp; Draw Requests'!BG28+'Details &amp; Draw Requests'!BG29))</f>
        <v>#DIV/0!</v>
      </c>
      <c r="BH37" s="280" t="e">
        <f>ABS(BH27/('Details &amp; Draw Requests'!BH28+'Details &amp; Draw Requests'!BH29))</f>
        <v>#DIV/0!</v>
      </c>
      <c r="BI37" s="280" t="e">
        <f>ABS(BI27/('Details &amp; Draw Requests'!BI28+'Details &amp; Draw Requests'!BI29))</f>
        <v>#DIV/0!</v>
      </c>
      <c r="BJ37" s="280" t="e">
        <f>ABS(BJ27/('Details &amp; Draw Requests'!BJ28+'Details &amp; Draw Requests'!BJ29))</f>
        <v>#DIV/0!</v>
      </c>
      <c r="BK37" s="280" t="e">
        <f>ABS(BK27/('Details &amp; Draw Requests'!BK28+'Details &amp; Draw Requests'!BK29))</f>
        <v>#DIV/0!</v>
      </c>
      <c r="BL37" s="280" t="e">
        <f>ABS(BL27/('Details &amp; Draw Requests'!BL28+'Details &amp; Draw Requests'!BL29))</f>
        <v>#DIV/0!</v>
      </c>
      <c r="BM37" s="280" t="e">
        <f>ABS(BM27/('Details &amp; Draw Requests'!BM28+'Details &amp; Draw Requests'!BM29))</f>
        <v>#DIV/0!</v>
      </c>
      <c r="BN37" s="280" t="e">
        <f>ABS(BN27/('Details &amp; Draw Requests'!BN28+'Details &amp; Draw Requests'!BN29))</f>
        <v>#DIV/0!</v>
      </c>
      <c r="BO37" s="280" t="e">
        <f>ABS(BO27/('Details &amp; Draw Requests'!BO28+'Details &amp; Draw Requests'!BO29))</f>
        <v>#DIV/0!</v>
      </c>
      <c r="BP37" s="280" t="e">
        <f>ABS(BP27/('Details &amp; Draw Requests'!BP28+'Details &amp; Draw Requests'!BP29))</f>
        <v>#DIV/0!</v>
      </c>
      <c r="BQ37" s="280" t="e">
        <f>ABS(BQ27/('Details &amp; Draw Requests'!BQ28+'Details &amp; Draw Requests'!BQ29))</f>
        <v>#DIV/0!</v>
      </c>
      <c r="BR37" s="280" t="e">
        <f>ABS(BR27/('Details &amp; Draw Requests'!BR28+'Details &amp; Draw Requests'!BR29))</f>
        <v>#DIV/0!</v>
      </c>
      <c r="BS37" s="280" t="e">
        <f>ABS(BS27/('Details &amp; Draw Requests'!BS28+'Details &amp; Draw Requests'!BS29))</f>
        <v>#DIV/0!</v>
      </c>
      <c r="BT37" s="280" t="e">
        <f>ABS(BT27/('Details &amp; Draw Requests'!BT28+'Details &amp; Draw Requests'!BT29))</f>
        <v>#DIV/0!</v>
      </c>
      <c r="BU37" s="280" t="e">
        <f>ABS(BU27/('Details &amp; Draw Requests'!BU28+'Details &amp; Draw Requests'!BU29))</f>
        <v>#DIV/0!</v>
      </c>
      <c r="BV37" s="280" t="e">
        <f>ABS(BV27/('Details &amp; Draw Requests'!BV28+'Details &amp; Draw Requests'!BV29))</f>
        <v>#DIV/0!</v>
      </c>
      <c r="BW37" s="280" t="e">
        <f>ABS(BW27/('Details &amp; Draw Requests'!BW28+'Details &amp; Draw Requests'!BW29))</f>
        <v>#DIV/0!</v>
      </c>
      <c r="BX37" s="280" t="e">
        <f>ABS(BX27/('Details &amp; Draw Requests'!BX28+'Details &amp; Draw Requests'!BX29))</f>
        <v>#DIV/0!</v>
      </c>
      <c r="BY37" s="280" t="e">
        <f>ABS(BY27/('Details &amp; Draw Requests'!BY28+'Details &amp; Draw Requests'!BY29))</f>
        <v>#DIV/0!</v>
      </c>
      <c r="BZ37" s="280" t="e">
        <f>ABS(BZ27/('Details &amp; Draw Requests'!BZ28+'Details &amp; Draw Requests'!BZ29))</f>
        <v>#DIV/0!</v>
      </c>
      <c r="CA37" s="280" t="e">
        <f>ABS(CA27/('Details &amp; Draw Requests'!CA28+'Details &amp; Draw Requests'!CA29))</f>
        <v>#DIV/0!</v>
      </c>
      <c r="CB37" s="280" t="e">
        <f>ABS(CB27/('Details &amp; Draw Requests'!CB28+'Details &amp; Draw Requests'!CB29))</f>
        <v>#DIV/0!</v>
      </c>
      <c r="CC37" s="280" t="e">
        <f>ABS(CC27/('Details &amp; Draw Requests'!CC28+'Details &amp; Draw Requests'!CC29))</f>
        <v>#DIV/0!</v>
      </c>
      <c r="CD37" s="280" t="e">
        <f>ABS(CD27/('Details &amp; Draw Requests'!CD28+'Details &amp; Draw Requests'!CD29))</f>
        <v>#DIV/0!</v>
      </c>
      <c r="CE37" s="280" t="e">
        <f>ABS(CE27/('Details &amp; Draw Requests'!CE28+'Details &amp; Draw Requests'!CE29))</f>
        <v>#DIV/0!</v>
      </c>
      <c r="CF37" s="280" t="e">
        <f>ABS(CF27/('Details &amp; Draw Requests'!CF28+'Details &amp; Draw Requests'!CF29))</f>
        <v>#DIV/0!</v>
      </c>
      <c r="CG37" s="280" t="e">
        <f>ABS(CG27/('Details &amp; Draw Requests'!CG28+'Details &amp; Draw Requests'!CG29))</f>
        <v>#DIV/0!</v>
      </c>
      <c r="CH37" s="280" t="e">
        <f>ABS(CH27/('Details &amp; Draw Requests'!CH28+'Details &amp; Draw Requests'!CH29))</f>
        <v>#DIV/0!</v>
      </c>
      <c r="CI37" s="280" t="e">
        <f>ABS(CI27/('Details &amp; Draw Requests'!CI28+'Details &amp; Draw Requests'!CI29))</f>
        <v>#DIV/0!</v>
      </c>
      <c r="CJ37" s="280" t="e">
        <f>ABS(CJ27/('Details &amp; Draw Requests'!CJ28+'Details &amp; Draw Requests'!CJ29))</f>
        <v>#DIV/0!</v>
      </c>
      <c r="CK37" s="280" t="e">
        <f>ABS(CK27/('Details &amp; Draw Requests'!CK28+'Details &amp; Draw Requests'!CK29))</f>
        <v>#DIV/0!</v>
      </c>
      <c r="CL37" s="280" t="e">
        <f>ABS(CL27/('Details &amp; Draw Requests'!CL28+'Details &amp; Draw Requests'!CL29))</f>
        <v>#DIV/0!</v>
      </c>
      <c r="CM37" s="280" t="e">
        <f>ABS(CM27/('Details &amp; Draw Requests'!CM28+'Details &amp; Draw Requests'!CM29))</f>
        <v>#DIV/0!</v>
      </c>
      <c r="CN37" s="280" t="e">
        <f>ABS(CN27/('Details &amp; Draw Requests'!CN28+'Details &amp; Draw Requests'!CN29))</f>
        <v>#DIV/0!</v>
      </c>
      <c r="CO37" s="280" t="e">
        <f>ABS(CO27/('Details &amp; Draw Requests'!CO28+'Details &amp; Draw Requests'!CO29))</f>
        <v>#DIV/0!</v>
      </c>
      <c r="CP37" s="280" t="e">
        <f>ABS(CP27/('Details &amp; Draw Requests'!CP28+'Details &amp; Draw Requests'!CP29))</f>
        <v>#DIV/0!</v>
      </c>
      <c r="CQ37" s="280" t="e">
        <f>ABS(CQ27/('Details &amp; Draw Requests'!CQ28+'Details &amp; Draw Requests'!CQ29))</f>
        <v>#DIV/0!</v>
      </c>
      <c r="CR37" s="280" t="e">
        <f>ABS(CR27/('Details &amp; Draw Requests'!CR28+'Details &amp; Draw Requests'!CR29))</f>
        <v>#DIV/0!</v>
      </c>
      <c r="CS37" s="281" t="e">
        <f>ABS(CS27/('Details &amp; Draw Requests'!CS28+'Details &amp; Draw Requests'!CS29))</f>
        <v>#DIV/0!</v>
      </c>
      <c r="CT37" s="187"/>
    </row>
    <row r="38" spans="1:98" s="279" customFormat="1" ht="14.25" customHeight="1" x14ac:dyDescent="0.3">
      <c r="A38" s="275"/>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7"/>
      <c r="AX38" s="277"/>
      <c r="AY38" s="277"/>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8"/>
      <c r="CT38" s="187"/>
    </row>
    <row r="39" spans="1:98" s="269" customFormat="1" ht="14.25" customHeight="1" x14ac:dyDescent="0.35">
      <c r="A39" s="282" t="s">
        <v>201</v>
      </c>
      <c r="B39" s="283"/>
      <c r="C39" s="284"/>
      <c r="D39" s="285"/>
      <c r="E39" s="284"/>
      <c r="F39" s="285"/>
      <c r="G39" s="284"/>
      <c r="H39" s="285"/>
      <c r="I39" s="284"/>
      <c r="J39" s="285"/>
      <c r="K39" s="284"/>
      <c r="L39" s="285"/>
      <c r="M39" s="284"/>
      <c r="N39" s="285"/>
      <c r="O39" s="284"/>
      <c r="P39" s="285"/>
      <c r="Q39" s="284"/>
      <c r="R39" s="285"/>
      <c r="S39" s="284"/>
      <c r="T39" s="285"/>
      <c r="U39" s="284"/>
      <c r="V39" s="285"/>
      <c r="W39" s="284"/>
      <c r="X39" s="285"/>
      <c r="Y39" s="284"/>
      <c r="Z39" s="285"/>
      <c r="AA39" s="284"/>
      <c r="AB39" s="285"/>
      <c r="AC39" s="284"/>
      <c r="AD39" s="285"/>
      <c r="AE39" s="284"/>
      <c r="AF39" s="285"/>
      <c r="AG39" s="284"/>
      <c r="AH39" s="285"/>
      <c r="AI39" s="284"/>
      <c r="AJ39" s="285"/>
      <c r="AK39" s="284"/>
      <c r="AL39" s="285"/>
      <c r="AM39" s="284"/>
      <c r="AN39" s="285"/>
      <c r="AO39" s="284"/>
      <c r="AP39" s="285"/>
      <c r="AQ39" s="284"/>
      <c r="AR39" s="285"/>
      <c r="AS39" s="284"/>
      <c r="AT39" s="285"/>
      <c r="AU39" s="284"/>
      <c r="AV39" s="286"/>
      <c r="AW39" s="284"/>
      <c r="AX39" s="285"/>
      <c r="AY39" s="287"/>
      <c r="AZ39" s="285"/>
      <c r="BA39" s="284"/>
      <c r="BB39" s="285"/>
      <c r="BC39" s="284"/>
      <c r="BD39" s="285"/>
      <c r="BE39" s="284"/>
      <c r="BF39" s="285"/>
      <c r="BG39" s="284"/>
      <c r="BH39" s="285"/>
      <c r="BI39" s="284"/>
      <c r="BJ39" s="285"/>
      <c r="BK39" s="284"/>
      <c r="BL39" s="285"/>
      <c r="BM39" s="284"/>
      <c r="BN39" s="285"/>
      <c r="BO39" s="284"/>
      <c r="BP39" s="285"/>
      <c r="BQ39" s="284"/>
      <c r="BR39" s="285"/>
      <c r="BS39" s="284"/>
      <c r="BT39" s="283"/>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8"/>
      <c r="CS39" s="284"/>
      <c r="CT39" s="187"/>
    </row>
    <row r="40" spans="1:98" s="269" customFormat="1" ht="14.25" customHeight="1" x14ac:dyDescent="0.35">
      <c r="A40" s="282" t="s">
        <v>203</v>
      </c>
      <c r="B40" s="283"/>
      <c r="C40" s="289">
        <f>ABS(C39)-ABS(B30)</f>
        <v>0</v>
      </c>
      <c r="D40" s="285"/>
      <c r="E40" s="289">
        <f>ABS(E39)-ABS(D30)</f>
        <v>0</v>
      </c>
      <c r="F40" s="285"/>
      <c r="G40" s="289">
        <f>ABS(G39)-ABS(F30)</f>
        <v>0</v>
      </c>
      <c r="H40" s="285"/>
      <c r="I40" s="289">
        <f>ABS(I39)-ABS(H30)</f>
        <v>0</v>
      </c>
      <c r="J40" s="285"/>
      <c r="K40" s="289">
        <f>ABS(K39)-ABS(J30)</f>
        <v>0</v>
      </c>
      <c r="L40" s="285"/>
      <c r="M40" s="289">
        <f>ABS(M39)-ABS(L30)</f>
        <v>0</v>
      </c>
      <c r="N40" s="285"/>
      <c r="O40" s="289">
        <f>ABS(O39)-ABS(N30)</f>
        <v>0</v>
      </c>
      <c r="P40" s="285"/>
      <c r="Q40" s="289">
        <f>ABS(Q39)-ABS(P30)</f>
        <v>0</v>
      </c>
      <c r="R40" s="285"/>
      <c r="S40" s="289">
        <f>ABS(S39)-ABS(R30)</f>
        <v>0</v>
      </c>
      <c r="T40" s="285"/>
      <c r="U40" s="289">
        <f>ABS(U39)-ABS(T30)</f>
        <v>0</v>
      </c>
      <c r="V40" s="285"/>
      <c r="W40" s="289">
        <f>ABS(W39)-ABS(V30)</f>
        <v>0</v>
      </c>
      <c r="X40" s="285"/>
      <c r="Y40" s="289">
        <f>ABS(Y39)-ABS(X30)</f>
        <v>0</v>
      </c>
      <c r="Z40" s="285"/>
      <c r="AA40" s="289">
        <f>ABS(AA39)-ABS(Z30)</f>
        <v>0</v>
      </c>
      <c r="AB40" s="285"/>
      <c r="AC40" s="289">
        <f>ABS(AC39)-ABS(AB30)</f>
        <v>0</v>
      </c>
      <c r="AD40" s="285"/>
      <c r="AE40" s="289">
        <f>ABS(AE39)-ABS(AD30)</f>
        <v>0</v>
      </c>
      <c r="AF40" s="285"/>
      <c r="AG40" s="289">
        <f>ABS(AG39)-ABS(AF30)</f>
        <v>0</v>
      </c>
      <c r="AH40" s="285"/>
      <c r="AI40" s="289">
        <f>ABS(AI39)-ABS(AH30)</f>
        <v>0</v>
      </c>
      <c r="AJ40" s="285"/>
      <c r="AK40" s="289">
        <f>ABS(AK39)-ABS(AJ30)</f>
        <v>0</v>
      </c>
      <c r="AL40" s="285"/>
      <c r="AM40" s="289">
        <f>ABS(AM39)-ABS(AL30)</f>
        <v>0</v>
      </c>
      <c r="AN40" s="285"/>
      <c r="AO40" s="289">
        <f>ABS(AO39)-ABS(AN30)</f>
        <v>0</v>
      </c>
      <c r="AP40" s="285"/>
      <c r="AQ40" s="289">
        <f>ABS(AQ39)-ABS(AP30)</f>
        <v>0</v>
      </c>
      <c r="AR40" s="285"/>
      <c r="AS40" s="289">
        <f>ABS(AS39)-ABS(AR30)</f>
        <v>0</v>
      </c>
      <c r="AT40" s="285"/>
      <c r="AU40" s="289">
        <f>ABS(AU39)-ABS(AT30)</f>
        <v>0</v>
      </c>
      <c r="AV40" s="285"/>
      <c r="AW40" s="289">
        <f>ABS(AW39)-ABS(AV30)</f>
        <v>0</v>
      </c>
      <c r="AX40" s="285"/>
      <c r="AY40" s="289">
        <f>ABS(AY39)-ABS(AX30)</f>
        <v>0</v>
      </c>
      <c r="AZ40" s="285"/>
      <c r="BA40" s="289">
        <f>ABS(BA39)-ABS(AZ30)</f>
        <v>0</v>
      </c>
      <c r="BB40" s="285"/>
      <c r="BC40" s="289">
        <f>ABS(BC39)-ABS(BB30)</f>
        <v>0</v>
      </c>
      <c r="BD40" s="285"/>
      <c r="BE40" s="289">
        <f>ABS(BE39)-ABS(BD30)</f>
        <v>0</v>
      </c>
      <c r="BF40" s="285"/>
      <c r="BG40" s="289">
        <f>ABS(BG39)-ABS(BF30)</f>
        <v>0</v>
      </c>
      <c r="BH40" s="285"/>
      <c r="BI40" s="289">
        <f>ABS(BI39)-ABS(BH30)</f>
        <v>0</v>
      </c>
      <c r="BJ40" s="285"/>
      <c r="BK40" s="289">
        <f>ABS(BK39)-ABS(BJ30)</f>
        <v>0</v>
      </c>
      <c r="BL40" s="285"/>
      <c r="BM40" s="289">
        <f>ABS(BM39)-ABS(BL30)</f>
        <v>0</v>
      </c>
      <c r="BN40" s="285"/>
      <c r="BO40" s="289">
        <f>ABS(BO39)-ABS(BN30)</f>
        <v>0</v>
      </c>
      <c r="BP40" s="285"/>
      <c r="BQ40" s="289">
        <f>ABS(BQ39)-ABS(BP30)</f>
        <v>0</v>
      </c>
      <c r="BR40" s="285"/>
      <c r="BS40" s="289">
        <f>ABS(BS39)-ABS(BR30)</f>
        <v>0</v>
      </c>
      <c r="BT40" s="283"/>
      <c r="BU40" s="289">
        <f>ABS(BU39)-ABS(BT30)</f>
        <v>0</v>
      </c>
      <c r="BV40" s="289" t="s">
        <v>32</v>
      </c>
      <c r="BW40" s="289" t="s">
        <v>32</v>
      </c>
      <c r="BX40" s="289" t="s">
        <v>32</v>
      </c>
      <c r="BY40" s="289" t="s">
        <v>32</v>
      </c>
      <c r="BZ40" s="289" t="s">
        <v>32</v>
      </c>
      <c r="CA40" s="289" t="s">
        <v>32</v>
      </c>
      <c r="CB40" s="289" t="s">
        <v>32</v>
      </c>
      <c r="CC40" s="289" t="s">
        <v>32</v>
      </c>
      <c r="CD40" s="289" t="s">
        <v>32</v>
      </c>
      <c r="CE40" s="289" t="s">
        <v>32</v>
      </c>
      <c r="CF40" s="289" t="s">
        <v>32</v>
      </c>
      <c r="CG40" s="289" t="s">
        <v>32</v>
      </c>
      <c r="CH40" s="289" t="s">
        <v>32</v>
      </c>
      <c r="CI40" s="289" t="s">
        <v>32</v>
      </c>
      <c r="CJ40" s="289" t="s">
        <v>32</v>
      </c>
      <c r="CK40" s="289" t="s">
        <v>32</v>
      </c>
      <c r="CL40" s="289" t="s">
        <v>32</v>
      </c>
      <c r="CM40" s="289" t="s">
        <v>32</v>
      </c>
      <c r="CN40" s="289" t="s">
        <v>32</v>
      </c>
      <c r="CO40" s="289" t="s">
        <v>32</v>
      </c>
      <c r="CP40" s="289" t="s">
        <v>32</v>
      </c>
      <c r="CQ40" s="289" t="s">
        <v>32</v>
      </c>
      <c r="CR40" s="289" t="s">
        <v>32</v>
      </c>
      <c r="CS40" s="289" t="s">
        <v>32</v>
      </c>
      <c r="CT40" s="187"/>
    </row>
    <row r="41" spans="1:98" s="269" customFormat="1" ht="14.25" customHeight="1" x14ac:dyDescent="0.35">
      <c r="A41" s="282" t="s">
        <v>202</v>
      </c>
      <c r="B41" s="283"/>
      <c r="C41" s="290"/>
      <c r="D41" s="285"/>
      <c r="E41" s="290"/>
      <c r="F41" s="285"/>
      <c r="G41" s="290"/>
      <c r="H41" s="285"/>
      <c r="I41" s="290"/>
      <c r="J41" s="285"/>
      <c r="K41" s="290"/>
      <c r="L41" s="285"/>
      <c r="M41" s="290"/>
      <c r="N41" s="285"/>
      <c r="O41" s="290"/>
      <c r="P41" s="285"/>
      <c r="Q41" s="290"/>
      <c r="R41" s="285"/>
      <c r="S41" s="290"/>
      <c r="T41" s="285"/>
      <c r="U41" s="290"/>
      <c r="V41" s="285"/>
      <c r="W41" s="290"/>
      <c r="X41" s="285"/>
      <c r="Y41" s="290"/>
      <c r="Z41" s="285"/>
      <c r="AA41" s="290"/>
      <c r="AB41" s="285"/>
      <c r="AC41" s="290"/>
      <c r="AD41" s="285"/>
      <c r="AE41" s="290"/>
      <c r="AF41" s="285"/>
      <c r="AG41" s="290"/>
      <c r="AH41" s="285"/>
      <c r="AI41" s="290"/>
      <c r="AJ41" s="285"/>
      <c r="AK41" s="290"/>
      <c r="AL41" s="285"/>
      <c r="AM41" s="290"/>
      <c r="AN41" s="285"/>
      <c r="AO41" s="290"/>
      <c r="AP41" s="285"/>
      <c r="AQ41" s="290"/>
      <c r="AR41" s="285"/>
      <c r="AS41" s="290"/>
      <c r="AT41" s="285"/>
      <c r="AU41" s="290"/>
      <c r="AV41" s="286"/>
      <c r="AW41" s="290"/>
      <c r="AX41" s="285"/>
      <c r="AY41" s="290"/>
      <c r="AZ41" s="285"/>
      <c r="BA41" s="290"/>
      <c r="BB41" s="285"/>
      <c r="BC41" s="290"/>
      <c r="BD41" s="285"/>
      <c r="BE41" s="290"/>
      <c r="BF41" s="285"/>
      <c r="BG41" s="290"/>
      <c r="BH41" s="285"/>
      <c r="BI41" s="290"/>
      <c r="BJ41" s="285"/>
      <c r="BK41" s="290"/>
      <c r="BL41" s="285"/>
      <c r="BM41" s="290"/>
      <c r="BN41" s="285"/>
      <c r="BO41" s="290"/>
      <c r="BP41" s="285"/>
      <c r="BQ41" s="290"/>
      <c r="BR41" s="285"/>
      <c r="BS41" s="290"/>
      <c r="BT41" s="283"/>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1"/>
      <c r="CS41" s="290"/>
      <c r="CT41" s="187"/>
    </row>
    <row r="42" spans="1:98" s="269" customFormat="1" ht="14.25" customHeight="1" x14ac:dyDescent="0.35">
      <c r="A42" s="282" t="s">
        <v>105</v>
      </c>
      <c r="B42" s="283"/>
      <c r="C42" s="289">
        <f>$A48-ABS(C41)</f>
        <v>0</v>
      </c>
      <c r="D42" s="285"/>
      <c r="E42" s="289">
        <f>IF(C42-E41&lt;0,0,C42-E41)</f>
        <v>0</v>
      </c>
      <c r="F42" s="285"/>
      <c r="G42" s="289">
        <f>IF(E42-G41&lt;0,0,E42-G41)</f>
        <v>0</v>
      </c>
      <c r="H42" s="285"/>
      <c r="I42" s="289">
        <f>IF(G42-I41&lt;0,0,G42-I41)</f>
        <v>0</v>
      </c>
      <c r="J42" s="285"/>
      <c r="K42" s="289">
        <f>IF(I42-K41&lt;0,0,I42-K41)</f>
        <v>0</v>
      </c>
      <c r="L42" s="285"/>
      <c r="M42" s="289">
        <f>IF(K42-M41&lt;0,0,K42-M41)</f>
        <v>0</v>
      </c>
      <c r="N42" s="285"/>
      <c r="O42" s="289">
        <f>IF(M42-O41&lt;0,0,M42-O41)</f>
        <v>0</v>
      </c>
      <c r="P42" s="285"/>
      <c r="Q42" s="289">
        <f>IF(O42-Q41&lt;0,0,O42-Q41)</f>
        <v>0</v>
      </c>
      <c r="R42" s="285"/>
      <c r="S42" s="289">
        <f>IF(Q42-S41&lt;0,0,Q42-S41)</f>
        <v>0</v>
      </c>
      <c r="T42" s="285"/>
      <c r="U42" s="289">
        <f>IF(S42-U41&lt;0,0,S42-U41)</f>
        <v>0</v>
      </c>
      <c r="V42" s="285"/>
      <c r="W42" s="289">
        <f>IF(U42-W41&lt;0,0,U42-W41)</f>
        <v>0</v>
      </c>
      <c r="X42" s="285"/>
      <c r="Y42" s="289">
        <f>IF(W42-Y41&lt;0,0,W42-Y41)</f>
        <v>0</v>
      </c>
      <c r="Z42" s="285"/>
      <c r="AA42" s="289">
        <f>IF(Y42-AA41&lt;0,0,Y42-AA41)</f>
        <v>0</v>
      </c>
      <c r="AB42" s="285"/>
      <c r="AC42" s="289">
        <f>IF(AA42-AC41&lt;0,0,AA42-AC41)</f>
        <v>0</v>
      </c>
      <c r="AD42" s="285"/>
      <c r="AE42" s="289">
        <f>IF(AC42-AE41&lt;0,0,AC42-AE41)</f>
        <v>0</v>
      </c>
      <c r="AF42" s="285"/>
      <c r="AG42" s="289">
        <f>IF(AE42-AG41&lt;0,0,AE42-AG41)</f>
        <v>0</v>
      </c>
      <c r="AH42" s="285"/>
      <c r="AI42" s="289">
        <f>IF(AG42-AI41&lt;0,0,AG42-AI41)</f>
        <v>0</v>
      </c>
      <c r="AJ42" s="285"/>
      <c r="AK42" s="289">
        <f>IF(AI42-AK41&lt;0,0,AI42-AK41)</f>
        <v>0</v>
      </c>
      <c r="AL42" s="285"/>
      <c r="AM42" s="289">
        <f>IF(AK42-AM41&lt;0,0,AK42-AM41)</f>
        <v>0</v>
      </c>
      <c r="AN42" s="285"/>
      <c r="AO42" s="289">
        <f>IF(AM42-AO41&lt;0,0,AM42-AO41)</f>
        <v>0</v>
      </c>
      <c r="AP42" s="285"/>
      <c r="AQ42" s="289">
        <f>IF(AO42-AQ41&lt;0,0,AO42-AQ41)</f>
        <v>0</v>
      </c>
      <c r="AR42" s="285"/>
      <c r="AS42" s="289">
        <f>IF(AQ42-AS41&lt;0,0,AQ42-AS41)</f>
        <v>0</v>
      </c>
      <c r="AT42" s="285"/>
      <c r="AU42" s="289">
        <f>IF(AS42-AU41&lt;0,0,AS42-AU41)</f>
        <v>0</v>
      </c>
      <c r="AV42" s="285"/>
      <c r="AW42" s="289">
        <f>IF(AU42-AW41&lt;0,0,AU42-AW41)</f>
        <v>0</v>
      </c>
      <c r="AX42" s="285"/>
      <c r="AY42" s="289">
        <f>IF(AW42-AY41&lt;0,0,AW42-AY41)</f>
        <v>0</v>
      </c>
      <c r="AZ42" s="285"/>
      <c r="BA42" s="289">
        <f>IF(AY42-BA41&lt;0,0,AY42-BA41)</f>
        <v>0</v>
      </c>
      <c r="BB42" s="285"/>
      <c r="BC42" s="289">
        <f>IF(BA42-BC41&lt;0,0,BA42-BC41)</f>
        <v>0</v>
      </c>
      <c r="BD42" s="285"/>
      <c r="BE42" s="289">
        <f>IF(BC42-BE41&lt;0,0,BC42-BE41)</f>
        <v>0</v>
      </c>
      <c r="BF42" s="285"/>
      <c r="BG42" s="289">
        <f>IF(BE42-BG41&lt;0,0,BE42-BG41)</f>
        <v>0</v>
      </c>
      <c r="BH42" s="285"/>
      <c r="BI42" s="289">
        <f>IF(BG42-BI41&lt;0,0,BG42-BI41)</f>
        <v>0</v>
      </c>
      <c r="BJ42" s="285"/>
      <c r="BK42" s="289">
        <f>IF(BI42-BK41&lt;0,0,BI42-BK41)</f>
        <v>0</v>
      </c>
      <c r="BL42" s="285"/>
      <c r="BM42" s="289">
        <f>IF(BK42-BM41&lt;0,0,BK42-BM41)</f>
        <v>0</v>
      </c>
      <c r="BN42" s="285"/>
      <c r="BO42" s="289">
        <f>IF(BM42-BO41&lt;0,0,BM42-BO41)</f>
        <v>0</v>
      </c>
      <c r="BP42" s="285"/>
      <c r="BQ42" s="289">
        <f>IF(BO42-BQ41&lt;0,0,BO42-BQ41)</f>
        <v>0</v>
      </c>
      <c r="BR42" s="285"/>
      <c r="BS42" s="289">
        <f>IF(BQ42-BS41&lt;0,0,BQ42-BS41)</f>
        <v>0</v>
      </c>
      <c r="BT42" s="283"/>
      <c r="BU42" s="289">
        <f>IF(BS42-BU41&lt;0,0,BS42-BU41)</f>
        <v>0</v>
      </c>
      <c r="BV42" s="289">
        <f>IF(BU42-BV41&lt;0,0,BU42-BV41)</f>
        <v>0</v>
      </c>
      <c r="BW42" s="289">
        <f t="shared" ref="BW42:CS42" si="59">IF(BV42-BW41&lt;0,0,BV42-BW41)</f>
        <v>0</v>
      </c>
      <c r="BX42" s="289">
        <f t="shared" si="59"/>
        <v>0</v>
      </c>
      <c r="BY42" s="289">
        <f t="shared" si="59"/>
        <v>0</v>
      </c>
      <c r="BZ42" s="289">
        <f t="shared" si="59"/>
        <v>0</v>
      </c>
      <c r="CA42" s="289">
        <f t="shared" si="59"/>
        <v>0</v>
      </c>
      <c r="CB42" s="289">
        <f t="shared" si="59"/>
        <v>0</v>
      </c>
      <c r="CC42" s="289">
        <f t="shared" si="59"/>
        <v>0</v>
      </c>
      <c r="CD42" s="289">
        <f t="shared" si="59"/>
        <v>0</v>
      </c>
      <c r="CE42" s="289">
        <f t="shared" si="59"/>
        <v>0</v>
      </c>
      <c r="CF42" s="289">
        <f t="shared" si="59"/>
        <v>0</v>
      </c>
      <c r="CG42" s="289">
        <f t="shared" si="59"/>
        <v>0</v>
      </c>
      <c r="CH42" s="289">
        <f t="shared" si="59"/>
        <v>0</v>
      </c>
      <c r="CI42" s="289">
        <f t="shared" si="59"/>
        <v>0</v>
      </c>
      <c r="CJ42" s="289">
        <f t="shared" si="59"/>
        <v>0</v>
      </c>
      <c r="CK42" s="289">
        <f t="shared" si="59"/>
        <v>0</v>
      </c>
      <c r="CL42" s="289">
        <f t="shared" si="59"/>
        <v>0</v>
      </c>
      <c r="CM42" s="289">
        <f t="shared" si="59"/>
        <v>0</v>
      </c>
      <c r="CN42" s="289">
        <f t="shared" si="59"/>
        <v>0</v>
      </c>
      <c r="CO42" s="289">
        <f t="shared" si="59"/>
        <v>0</v>
      </c>
      <c r="CP42" s="289">
        <f t="shared" si="59"/>
        <v>0</v>
      </c>
      <c r="CQ42" s="289">
        <f t="shared" si="59"/>
        <v>0</v>
      </c>
      <c r="CR42" s="289">
        <f t="shared" si="59"/>
        <v>0</v>
      </c>
      <c r="CS42" s="289">
        <f t="shared" si="59"/>
        <v>0</v>
      </c>
      <c r="CT42" s="187"/>
    </row>
    <row r="43" spans="1:98" ht="13.5" thickBot="1" x14ac:dyDescent="0.35">
      <c r="D43" s="293"/>
      <c r="E43" s="293"/>
      <c r="BU43" s="187"/>
    </row>
    <row r="44" spans="1:98" x14ac:dyDescent="0.3">
      <c r="A44" s="294" t="s">
        <v>84</v>
      </c>
      <c r="B44" s="295"/>
      <c r="C44" s="295"/>
      <c r="D44" s="296"/>
      <c r="E44" s="296"/>
      <c r="F44" s="296"/>
      <c r="G44" s="296"/>
      <c r="H44" s="296"/>
      <c r="I44" s="296"/>
      <c r="J44" s="296"/>
      <c r="K44" s="296"/>
      <c r="L44" s="296"/>
      <c r="M44" s="296"/>
      <c r="BU44" s="187"/>
    </row>
    <row r="45" spans="1:98" ht="15.5" thickBot="1" x14ac:dyDescent="0.35">
      <c r="A45" s="297">
        <f>ABS(ROUNDUP(MIN(B31,D31,F31,H31,J31,L31,N31,P31,R31,T31,V31,X31,Z31,AB31,AD31,AF31,AH31,AJ31,AL31,AN31,AP31,AR31,AT31,AV31,AX31,AZ31,BB31,BD31,BF31,BH31,BJ31,BL31,BN31,BP31,BR31,BT31),-3))</f>
        <v>0</v>
      </c>
      <c r="BU45" s="187"/>
    </row>
    <row r="46" spans="1:98" ht="13.5" thickBot="1" x14ac:dyDescent="0.35">
      <c r="J46" s="298"/>
      <c r="AE46" s="299"/>
      <c r="BU46" s="187"/>
    </row>
    <row r="47" spans="1:98" x14ac:dyDescent="0.3">
      <c r="A47" s="294" t="s">
        <v>238</v>
      </c>
      <c r="J47" s="298"/>
    </row>
    <row r="48" spans="1:98" ht="15.5" thickBot="1" x14ac:dyDescent="0.35">
      <c r="A48" s="300">
        <v>0</v>
      </c>
      <c r="J48" s="298"/>
    </row>
    <row r="50" spans="1:97" ht="13.5" thickBot="1" x14ac:dyDescent="0.35"/>
    <row r="51" spans="1:97" x14ac:dyDescent="0.3">
      <c r="A51" s="294" t="s">
        <v>236</v>
      </c>
    </row>
    <row r="52" spans="1:97" ht="15.5" thickBot="1" x14ac:dyDescent="0.35">
      <c r="A52" s="300">
        <v>0</v>
      </c>
    </row>
    <row r="56" spans="1:97" ht="15.5" x14ac:dyDescent="0.35">
      <c r="A56" s="282" t="s">
        <v>234</v>
      </c>
      <c r="B56" s="283"/>
      <c r="C56" s="284"/>
      <c r="D56" s="285"/>
      <c r="E56" s="284"/>
      <c r="F56" s="285"/>
      <c r="G56" s="284"/>
      <c r="H56" s="285"/>
      <c r="I56" s="284"/>
      <c r="J56" s="285"/>
      <c r="K56" s="284"/>
      <c r="L56" s="285"/>
      <c r="M56" s="284"/>
      <c r="N56" s="285"/>
      <c r="O56" s="284"/>
      <c r="P56" s="285"/>
      <c r="Q56" s="284"/>
      <c r="R56" s="285"/>
      <c r="S56" s="284"/>
      <c r="T56" s="285"/>
      <c r="U56" s="284"/>
      <c r="V56" s="285"/>
      <c r="W56" s="284"/>
      <c r="X56" s="285"/>
      <c r="Y56" s="284"/>
      <c r="Z56" s="285"/>
      <c r="AA56" s="284"/>
      <c r="AB56" s="285"/>
      <c r="AC56" s="284"/>
      <c r="AD56" s="285"/>
      <c r="AE56" s="284"/>
      <c r="AF56" s="285"/>
      <c r="AG56" s="284"/>
      <c r="AH56" s="285"/>
      <c r="AI56" s="284"/>
      <c r="AJ56" s="285"/>
      <c r="AK56" s="284"/>
      <c r="AL56" s="285"/>
      <c r="AM56" s="284"/>
      <c r="AN56" s="285"/>
      <c r="AO56" s="284"/>
      <c r="AP56" s="285"/>
      <c r="AQ56" s="284"/>
      <c r="AR56" s="285"/>
      <c r="AS56" s="284"/>
      <c r="AT56" s="285"/>
      <c r="AU56" s="284"/>
      <c r="AV56" s="286"/>
      <c r="AW56" s="284"/>
      <c r="AX56" s="285"/>
      <c r="AY56" s="287"/>
      <c r="AZ56" s="285"/>
      <c r="BA56" s="284"/>
      <c r="BB56" s="285"/>
      <c r="BC56" s="284"/>
      <c r="BD56" s="285"/>
      <c r="BE56" s="284"/>
      <c r="BF56" s="285"/>
      <c r="BG56" s="284"/>
      <c r="BH56" s="285"/>
      <c r="BI56" s="284"/>
      <c r="BJ56" s="285"/>
      <c r="BK56" s="284"/>
      <c r="BL56" s="285"/>
      <c r="BM56" s="284"/>
      <c r="BN56" s="285"/>
      <c r="BO56" s="284"/>
      <c r="BP56" s="285"/>
      <c r="BQ56" s="284"/>
      <c r="BR56" s="285"/>
      <c r="BS56" s="284"/>
      <c r="BT56" s="283"/>
      <c r="BU56" s="284"/>
      <c r="BV56" s="284"/>
      <c r="BW56" s="284"/>
      <c r="BX56" s="284"/>
      <c r="BY56" s="284"/>
      <c r="BZ56" s="284"/>
      <c r="CA56" s="284"/>
      <c r="CB56" s="284"/>
      <c r="CC56" s="284"/>
      <c r="CD56" s="284"/>
      <c r="CE56" s="284"/>
      <c r="CF56" s="284"/>
      <c r="CG56" s="284"/>
      <c r="CH56" s="284"/>
      <c r="CI56" s="284"/>
      <c r="CJ56" s="284"/>
      <c r="CK56" s="284"/>
      <c r="CL56" s="284"/>
      <c r="CM56" s="284"/>
      <c r="CN56" s="284"/>
      <c r="CO56" s="284"/>
      <c r="CP56" s="284"/>
      <c r="CQ56" s="284"/>
      <c r="CR56" s="288"/>
      <c r="CS56" s="284"/>
    </row>
    <row r="57" spans="1:97" ht="15.5" x14ac:dyDescent="0.35">
      <c r="A57" s="282" t="s">
        <v>202</v>
      </c>
      <c r="B57" s="283"/>
      <c r="C57" s="290"/>
      <c r="D57" s="285"/>
      <c r="E57" s="290"/>
      <c r="F57" s="285"/>
      <c r="G57" s="290"/>
      <c r="H57" s="285"/>
      <c r="I57" s="290"/>
      <c r="J57" s="285"/>
      <c r="K57" s="290"/>
      <c r="L57" s="285"/>
      <c r="M57" s="290"/>
      <c r="N57" s="285"/>
      <c r="O57" s="290"/>
      <c r="P57" s="285"/>
      <c r="Q57" s="290"/>
      <c r="R57" s="285"/>
      <c r="S57" s="290"/>
      <c r="T57" s="285"/>
      <c r="U57" s="290"/>
      <c r="V57" s="285"/>
      <c r="W57" s="290"/>
      <c r="X57" s="285"/>
      <c r="Y57" s="290"/>
      <c r="Z57" s="285"/>
      <c r="AA57" s="290"/>
      <c r="AB57" s="285"/>
      <c r="AC57" s="290"/>
      <c r="AD57" s="285"/>
      <c r="AE57" s="290"/>
      <c r="AF57" s="285"/>
      <c r="AG57" s="290"/>
      <c r="AH57" s="285"/>
      <c r="AI57" s="290"/>
      <c r="AJ57" s="285"/>
      <c r="AK57" s="290"/>
      <c r="AL57" s="285"/>
      <c r="AM57" s="290"/>
      <c r="AN57" s="285"/>
      <c r="AO57" s="290"/>
      <c r="AP57" s="285"/>
      <c r="AQ57" s="290"/>
      <c r="AR57" s="285"/>
      <c r="AS57" s="290"/>
      <c r="AT57" s="285"/>
      <c r="AU57" s="290"/>
      <c r="AV57" s="286"/>
      <c r="AW57" s="290"/>
      <c r="AX57" s="285"/>
      <c r="AY57" s="290"/>
      <c r="AZ57" s="285"/>
      <c r="BA57" s="290"/>
      <c r="BB57" s="285"/>
      <c r="BC57" s="290"/>
      <c r="BD57" s="285"/>
      <c r="BE57" s="290"/>
      <c r="BF57" s="285"/>
      <c r="BG57" s="290"/>
      <c r="BH57" s="285"/>
      <c r="BI57" s="290"/>
      <c r="BJ57" s="285"/>
      <c r="BK57" s="290"/>
      <c r="BL57" s="285"/>
      <c r="BM57" s="290"/>
      <c r="BN57" s="285"/>
      <c r="BO57" s="290"/>
      <c r="BP57" s="285"/>
      <c r="BQ57" s="290"/>
      <c r="BR57" s="285"/>
      <c r="BS57" s="290"/>
      <c r="BT57" s="283"/>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1"/>
      <c r="CS57" s="290"/>
    </row>
    <row r="58" spans="1:97" ht="15.5" x14ac:dyDescent="0.35">
      <c r="A58" s="282" t="s">
        <v>235</v>
      </c>
      <c r="B58" s="283"/>
      <c r="C58" s="289">
        <f>$A52-ABS(C57)</f>
        <v>0</v>
      </c>
      <c r="D58" s="285"/>
      <c r="E58" s="289">
        <f>IF(C58-E57&lt;0,0,C58-E57)</f>
        <v>0</v>
      </c>
      <c r="F58" s="285"/>
      <c r="G58" s="289">
        <f>IF(E58-G57&lt;0,0,E58-G57)</f>
        <v>0</v>
      </c>
      <c r="H58" s="285"/>
      <c r="I58" s="289">
        <f>IF(G58-I57&lt;0,0,G58-I57)</f>
        <v>0</v>
      </c>
      <c r="J58" s="285"/>
      <c r="K58" s="289">
        <f>IF(I58-K57&lt;0,0,I58-K57)</f>
        <v>0</v>
      </c>
      <c r="L58" s="285"/>
      <c r="M58" s="289">
        <f>IF(K58-M57&lt;0,0,K58-M57)</f>
        <v>0</v>
      </c>
      <c r="N58" s="285"/>
      <c r="O58" s="289">
        <f>IF(M58-O57&lt;0,0,M58-O57)</f>
        <v>0</v>
      </c>
      <c r="P58" s="285"/>
      <c r="Q58" s="289">
        <f>IF(O58-Q57&lt;0,0,O58-Q57)</f>
        <v>0</v>
      </c>
      <c r="R58" s="285"/>
      <c r="S58" s="289">
        <f>IF(Q58-S57&lt;0,0,Q58-S57)</f>
        <v>0</v>
      </c>
      <c r="T58" s="285"/>
      <c r="U58" s="289">
        <f>IF(S58-U57&lt;0,0,S58-U57)</f>
        <v>0</v>
      </c>
      <c r="V58" s="285"/>
      <c r="W58" s="289">
        <f>IF(U58-W57&lt;0,0,U58-W57)</f>
        <v>0</v>
      </c>
      <c r="X58" s="285"/>
      <c r="Y58" s="289">
        <f>IF(W58-Y57&lt;0,0,W58-Y57)</f>
        <v>0</v>
      </c>
      <c r="Z58" s="285"/>
      <c r="AA58" s="289">
        <f>IF(Y58-AA57&lt;0,0,Y58-AA57)</f>
        <v>0</v>
      </c>
      <c r="AB58" s="285"/>
      <c r="AC58" s="289">
        <f>IF(AA58-AC57&lt;0,0,AA58-AC57)</f>
        <v>0</v>
      </c>
      <c r="AD58" s="285"/>
      <c r="AE58" s="289">
        <f>IF(AC58-AE57&lt;0,0,AC58-AE57)</f>
        <v>0</v>
      </c>
      <c r="AF58" s="285"/>
      <c r="AG58" s="289">
        <f>IF(AE58-AG57&lt;0,0,AE58-AG57)</f>
        <v>0</v>
      </c>
      <c r="AH58" s="285"/>
      <c r="AI58" s="289">
        <f>IF(AG58-AI57&lt;0,0,AG58-AI57)</f>
        <v>0</v>
      </c>
      <c r="AJ58" s="285"/>
      <c r="AK58" s="289">
        <f>IF(AI58-AK57&lt;0,0,AI58-AK57)</f>
        <v>0</v>
      </c>
      <c r="AL58" s="285"/>
      <c r="AM58" s="289">
        <f>IF(AK58-AM57&lt;0,0,AK58-AM57)</f>
        <v>0</v>
      </c>
      <c r="AN58" s="285"/>
      <c r="AO58" s="289">
        <f>IF(AM58-AO57&lt;0,0,AM58-AO57)</f>
        <v>0</v>
      </c>
      <c r="AP58" s="285"/>
      <c r="AQ58" s="289">
        <f>IF(AO58-AQ57&lt;0,0,AO58-AQ57)</f>
        <v>0</v>
      </c>
      <c r="AR58" s="285"/>
      <c r="AS58" s="289">
        <f>IF(AQ58-AS57&lt;0,0,AQ58-AS57)</f>
        <v>0</v>
      </c>
      <c r="AT58" s="285"/>
      <c r="AU58" s="289">
        <f>IF(AS58-AU57&lt;0,0,AS58-AU57)</f>
        <v>0</v>
      </c>
      <c r="AV58" s="285"/>
      <c r="AW58" s="289">
        <f>IF(AU58-AW57&lt;0,0,AU58-AW57)</f>
        <v>0</v>
      </c>
      <c r="AX58" s="285"/>
      <c r="AY58" s="289">
        <f>IF(AW58-AY57&lt;0,0,AW58-AY57)</f>
        <v>0</v>
      </c>
      <c r="AZ58" s="285"/>
      <c r="BA58" s="289">
        <f>IF(AY58-BA57&lt;0,0,AY58-BA57)</f>
        <v>0</v>
      </c>
      <c r="BB58" s="285"/>
      <c r="BC58" s="289">
        <f>IF(BA58-BC57&lt;0,0,BA58-BC57)</f>
        <v>0</v>
      </c>
      <c r="BD58" s="285"/>
      <c r="BE58" s="289">
        <f>IF(BC58-BE57&lt;0,0,BC58-BE57)</f>
        <v>0</v>
      </c>
      <c r="BF58" s="285"/>
      <c r="BG58" s="289">
        <f>IF(BE58-BG57&lt;0,0,BE58-BG57)</f>
        <v>0</v>
      </c>
      <c r="BH58" s="285"/>
      <c r="BI58" s="289">
        <f>IF(BG58-BI57&lt;0,0,BG58-BI57)</f>
        <v>0</v>
      </c>
      <c r="BJ58" s="285"/>
      <c r="BK58" s="289">
        <f>IF(BI58-BK57&lt;0,0,BI58-BK57)</f>
        <v>0</v>
      </c>
      <c r="BL58" s="285"/>
      <c r="BM58" s="289">
        <f>IF(BK58-BM57&lt;0,0,BK58-BM57)</f>
        <v>0</v>
      </c>
      <c r="BN58" s="285"/>
      <c r="BO58" s="289">
        <f>IF(BM58-BO57&lt;0,0,BM58-BO57)</f>
        <v>0</v>
      </c>
      <c r="BP58" s="285"/>
      <c r="BQ58" s="289">
        <f>IF(BO58-BQ57&lt;0,0,BO58-BQ57)</f>
        <v>0</v>
      </c>
      <c r="BR58" s="285"/>
      <c r="BS58" s="289">
        <f>IF(BQ58-BS57&lt;0,0,BQ58-BS57)</f>
        <v>0</v>
      </c>
      <c r="BT58" s="283"/>
      <c r="BU58" s="289">
        <f>IF(BS58-BU57&lt;0,0,BS58-BU57)</f>
        <v>0</v>
      </c>
      <c r="BV58" s="289">
        <f>IF(BU58-BV57&lt;0,0,BU58-BV57)</f>
        <v>0</v>
      </c>
      <c r="BW58" s="289">
        <f t="shared" ref="BW58:CS58" si="60">IF(BV58-BW57&lt;0,0,BV58-BW57)</f>
        <v>0</v>
      </c>
      <c r="BX58" s="289">
        <f t="shared" si="60"/>
        <v>0</v>
      </c>
      <c r="BY58" s="289">
        <f t="shared" si="60"/>
        <v>0</v>
      </c>
      <c r="BZ58" s="289">
        <f t="shared" si="60"/>
        <v>0</v>
      </c>
      <c r="CA58" s="289">
        <f t="shared" si="60"/>
        <v>0</v>
      </c>
      <c r="CB58" s="289">
        <f t="shared" si="60"/>
        <v>0</v>
      </c>
      <c r="CC58" s="289">
        <f t="shared" si="60"/>
        <v>0</v>
      </c>
      <c r="CD58" s="289">
        <f t="shared" si="60"/>
        <v>0</v>
      </c>
      <c r="CE58" s="289">
        <f t="shared" si="60"/>
        <v>0</v>
      </c>
      <c r="CF58" s="289">
        <f t="shared" si="60"/>
        <v>0</v>
      </c>
      <c r="CG58" s="289">
        <f t="shared" si="60"/>
        <v>0</v>
      </c>
      <c r="CH58" s="289">
        <f t="shared" si="60"/>
        <v>0</v>
      </c>
      <c r="CI58" s="289">
        <f t="shared" si="60"/>
        <v>0</v>
      </c>
      <c r="CJ58" s="289">
        <f t="shared" si="60"/>
        <v>0</v>
      </c>
      <c r="CK58" s="289">
        <f t="shared" si="60"/>
        <v>0</v>
      </c>
      <c r="CL58" s="289">
        <f t="shared" si="60"/>
        <v>0</v>
      </c>
      <c r="CM58" s="289">
        <f t="shared" si="60"/>
        <v>0</v>
      </c>
      <c r="CN58" s="289">
        <f t="shared" si="60"/>
        <v>0</v>
      </c>
      <c r="CO58" s="289">
        <f t="shared" si="60"/>
        <v>0</v>
      </c>
      <c r="CP58" s="289">
        <f t="shared" si="60"/>
        <v>0</v>
      </c>
      <c r="CQ58" s="289">
        <f t="shared" si="60"/>
        <v>0</v>
      </c>
      <c r="CR58" s="289">
        <f t="shared" si="60"/>
        <v>0</v>
      </c>
      <c r="CS58" s="289">
        <f t="shared" si="60"/>
        <v>0</v>
      </c>
    </row>
    <row r="61" spans="1:97" x14ac:dyDescent="0.3">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row>
    <row r="62" spans="1:97" x14ac:dyDescent="0.3">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row>
  </sheetData>
  <sheetProtection selectLockedCells="1"/>
  <protectedRanges>
    <protectedRange sqref="BM38:BM39 BO38:BO39 BQ38:BQ39 BS38:BS39 BU38:CS39 BM3:BM30 BO3:BO30 BQ3:BQ30 BS3:BS30 BM56 BO56 BQ56 BS56 BU56:CS56 BM33:BM36 BO33:BO36 BQ33:BQ36 BS33:BS36 BU33:CS36 BU3:CS30" name="Range3"/>
    <protectedRange sqref="AI3:AI8 BG3:BG8 C38:C39 E38:E39 G38:G39 I38:I39 K38:K39 M38:M39 O38:O39 Q38:Q39 S38:S39 U38:U39 W38:W39 Y38:Y39 AA38:AA39 AC38:AC39 AE38:AE39 AG38:AG39 AK38:AK39 AM38:AM39 AO38:AO39 AQ38:AQ39 AS38:AS39 AU38:AU39 AW38:AW39 AY38:AY39 BA38:BA39 BC38:BC39 BE38:BE39 BI38:BI39 BK38:BK39 AI38:AI39 BG38:BG39 E3:E31 C56 E56 G56 I56 K56 M56 O56 Q56 S56 U56 W56 Y56 AA56 AC56 AE56 AG56 AK56 AM56 AO56 AQ56 AS56 AU56 AW56 AY56 BA56 BC56 BE56 BI56 BK56 AI56 BG56 C33:C36 G3:G31 BM31 BO31 BQ31 BS31 BU31:CS31 BK3:BK31 BI3:BI31 BG10:BG31 BE3:BE31 BC3:BC31 BA3:BA31 AY3:AY31 AW3:AW31 AU3:AU31 AS3:AS31 AQ3:AQ31 AO3:AO31 AM3:AM31 AK3:AK31 AI10:AI31 AG3:AG31 AE3:AE31 AC3:AC31 AA3:AA31 Y3:Y31 W3:W31 U3:U31 S3:S31 Q3:Q31 O3:O31 M3:M31 K3:K31 I3:I31 C3:C30 E33:E36 G33:G36 BK33:BK36 BI33:BI36 BG33:BG36 BE33:BE36 BC33:BC36 BA33:BA36 AY33:AY36 AW33:AW36 AU33:AU36 AS33:AS36 AQ33:AQ36 AO33:AO36 AM33:AM36 AK33:AK36 AI33:AI36 AG33:AG36 AE33:AE36 AC33:AC36 AA33:AA36 Y33:Y36 W33:W36 U33:U36 S33:S36 Q33:Q36 O33:O36 M33:M36 K33:K36 I33:I36" name="Range2"/>
    <protectedRange sqref="AI1:AI8 BG1:BG8 E1:E31 C38:C60 C64:C1048576 E64:E1048576 G64:G1048576 I64:I1048576 K64:K1048576 M64:M1048576 O64:O1048576 Q64:Q1048576 S64:S1048576 U64:U1048576 W64:W1048576 Y64:Y1048576 AA64:AA1048576 AC64:AC1048576 AE64:AE1048576 AG64:AG1048576 AK64:AK1048576 AM64:AM1048576 AO64:AO1048576 AQ64:AQ1048576 AS64:AS1048576 AU64:AU1048576 AW64:AW1048576 AY64:AY1048576 BA64:BA1048576 BC64:BC1048576 BE64:BE1048576 BI64:BI1048576 BK64:BK1048576 BM64:BM1048576 BO64:BO1048576 AI64:AI1048576 BG64:BG1048576 C33:C36 G1:G31 BQ31 BS31 BU31:CS31 BQ42 BS42 BU42:CS42 BQ58 BS58 BU58:CS58 E38:E60 G38:G60 I38:I60 K38:K60 M38:M60 O38:O60 Q38:Q60 S38:S60 U38:U60 W38:W60 Y38:Y60 AA38:AA60 AC38:AC60 AE38:AE60 AG38:AG60 AI38:AI60 AK38:AK60 AM38:AM60 AO38:AO60 AQ38:AQ60 AS38:AS60 AU38:AU60 AW38:AW60 AY38:AY60 BA38:BA60 BC38:BC60 BE38:BE60 BG38:BG60 BI38:BI60 BK38:BK60 BM38:BM60 BO38:BO60 BQ40 BS40 BU40 BO1:BO31 BM1:BM31 BK1:BK31 BI1:BI31 BG10:BG31 BE1:BE31 BC1:BC31 BA1:BA31 AY1:AY31 AW1:AW31 AU1:AU31 AS1:AS31 AQ1:AQ31 AO1:AO31 AM1:AM31 AK1:AK31 AI10:AI31 AG1:AG31 AE1:AE31 AC1:AC31 AA1:AA31 Y1:Y31 W1:W31 U1:U31 S1:S31 Q1:Q31 O1:O31 M1:M31 K1:K31 I1:I31 C1:C30 E33:E36 G33:G36 BO33:BO36 BM33:BM36 BK33:BK36 BI33:BI36 BG33:BG36 BE33:BE36 BC33:BC36 BA33:BA36 AY33:AY36 AW33:AW36 AU33:AU36 AS33:AS36 AQ33:AQ36 AO33:AO36 AM33:AM36 AK33:AK36 AI33:AI36 AG33:AG36 AE33:AE36 AC33:AC36 AA33:AA36 Y33:Y36 W33:W36 U33:U36 S33:S36 Q33:Q36 O33:O36 M33:M36 K33:K36 I33:I36" name="Range1"/>
  </protectedRanges>
  <conditionalFormatting sqref="N1:N2 D15:F20 L22 H15:H20 D2:F2 H2 B2 P1:P2 R1:R2 J2:AC2 T1:BS2 E41:E42 Z10:Z30 L34:L36 J34:J36 H34:H36 B34:B42 N10:N30 P10:P30 D34:F36 U41 W41 Y41 AA41 AC41 AE41 AG41 AI41 AK41 AM41 AO41 AQ41 AS41 AU41 AW41 AY41 BA41 BC41 BE41 BG41 BI41 BI7:BI30 BJ19:BJ30 BK41 BK7:BK30 BL19:BL30 BM41 BM7:BM30 BN19:BN30 BO41 BO7:BO30 BP19:BP30 BQ41 BQ7:BQ30 BR19:BR30 BT1:BU1 BS7:BS30 BS41 R10:R30 X10:X30 Z7:Z8 N7:N8 P7:P8 R7:R8 T10:T30 T7:T8 U7:U30 V10:V30 V7:V8 W7:W30 Y7:Y30 X7:X8 AA7:AA30 AB10:AB30 AB7:AB8 AC7:AC30 AD10:AD30 AD7:AD8 AE7:AE30 AF10:AF30 AF7:AF8 AG7:AG30 AH10:AJ30 AH7:AJ8 AX10:AX30 AV10:AV30 AX7:AX8 AK7:AK30 AL10:AL30 AL7:AL8 AM7:AM30 AN10:AN30 AN7:AN8 AO7:AO30 AP10:AP30 AP7:AP8 AQ7:AQ30 AR10:AR30 AR7:AR8 AS7:AS30 AT10:AT30 AT7:AT8 AU7:AU30 AW7:AW30 AV7:AV8 AY7:AY30 AZ10:AZ30 AZ7:AZ8 BA7:BA30 BB10:BB30 BB7:BB8 BC7:BC30 BD10:BD30 BD7:BD8 BE7:BE30 BI7:BS18 BF7:BH8 BF10:BH30 L10:L20 L7:L8 J22 J10:J20 J7:J8 F22 F10:F20 F7:F8 D22 D10:D20 D7:D8 B22 B10:B20 B7:B8 BH38:BH42 BE38:BE39 BD38:BD42 BC38:BC39 BB38:BB42 BA38:BA39 AZ38:AZ42 AY38:AY39 BF38:BF42 BG38:BG39 AW38:AW39 AU38:AU39 AT38:AT42 AS38:AS39 AR38:AR42 AQ38:AQ39 AP38:AP42 AO38:AO39 AN38:AN42 AM38:AM39 AL38:AL42 AK38:AK39 AV38:AV42 AX38:AX42 AJ38:AJ42 AG38:AG39 AF38:AF42 AE38:AE39 AD38:AD42 AC38:AC39 AB38:AB42 AA38:AA39 AH38:AH42 AI38:AI39 Y38:Y39 W38:W39 V38:V42 U38:U39 T38:T42 X38:X42 R38:R42 BS38:BS39 BT38:BT42 BR38:BR42 BQ38:BQ39 BP38:BP42 BO38:BO39 BN38:BN42 BM38:BM39 BL38:BL42 BK38:BK39 BJ38:BJ42 BI38:BI39 D38:D42 P38:P42 N38:N42 F38:F42 H38:H42 J38:J42 L38:L42 Z38:Z42 E38 BT2:BT30 R34:R36 P34:P36 N34:N36 T34:BT36 B56:B58 BH56:BH58 BD56:BD58 BB56:BB58 AZ56:AZ58 BF56:BF58 AT56:AT58 AR56:AR58 AP56:AP58 AN56:AN58 AL56:AL58 AV56:AV58 AX56:AX58 AJ56:AJ58 AF56:AF58 AD56:AD58 AB56:AB58 AH56:AH58 V56:V58 T56:T58 X56:X58 R56:R58 BT56:BT58 BR56:BR58 BP56:BP58 BN56:BN58 BL56:BL58 BJ56:BJ58 D56:D58 P56:P58 N56:N58 F56:F58 H56:H58 J56:J58 L56:L58 Z56:Z58">
    <cfRule type="expression" dxfId="346" priority="473" stopIfTrue="1">
      <formula>B$30&gt;0</formula>
    </cfRule>
  </conditionalFormatting>
  <conditionalFormatting sqref="E21:E25 E28:E30 F21:F30 H21:H30 L21:L30 B21:B30 D21:D30 J21:J30">
    <cfRule type="expression" dxfId="345" priority="469" stopIfTrue="1">
      <formula>B$30&gt;0</formula>
    </cfRule>
  </conditionalFormatting>
  <conditionalFormatting sqref="S8">
    <cfRule type="expression" dxfId="344" priority="437" stopIfTrue="1">
      <formula>S$30&gt;0</formula>
    </cfRule>
  </conditionalFormatting>
  <conditionalFormatting sqref="Q8">
    <cfRule type="expression" dxfId="343" priority="436" stopIfTrue="1">
      <formula>Q$30&gt;0</formula>
    </cfRule>
  </conditionalFormatting>
  <conditionalFormatting sqref="O8">
    <cfRule type="expression" dxfId="342" priority="435" stopIfTrue="1">
      <formula>O$30&gt;0</formula>
    </cfRule>
  </conditionalFormatting>
  <conditionalFormatting sqref="M8">
    <cfRule type="expression" dxfId="341" priority="434" stopIfTrue="1">
      <formula>M$30&gt;0</formula>
    </cfRule>
  </conditionalFormatting>
  <conditionalFormatting sqref="K8">
    <cfRule type="expression" dxfId="340" priority="433" stopIfTrue="1">
      <formula>K$30&gt;0</formula>
    </cfRule>
  </conditionalFormatting>
  <conditionalFormatting sqref="I29">
    <cfRule type="expression" dxfId="339" priority="432" stopIfTrue="1">
      <formula>I$30&gt;0</formula>
    </cfRule>
  </conditionalFormatting>
  <conditionalFormatting sqref="BS28:BS29">
    <cfRule type="expression" dxfId="338" priority="333" stopIfTrue="1">
      <formula>BS$30&gt;0</formula>
    </cfRule>
  </conditionalFormatting>
  <conditionalFormatting sqref="C28:C29">
    <cfRule type="expression" dxfId="337" priority="431" stopIfTrue="1">
      <formula>C$30&gt;0</formula>
    </cfRule>
  </conditionalFormatting>
  <conditionalFormatting sqref="E28:E29">
    <cfRule type="expression" dxfId="336" priority="430" stopIfTrue="1">
      <formula>E$30&gt;0</formula>
    </cfRule>
  </conditionalFormatting>
  <conditionalFormatting sqref="G28:G29">
    <cfRule type="expression" dxfId="335" priority="429" stopIfTrue="1">
      <formula>G$30&gt;0</formula>
    </cfRule>
  </conditionalFormatting>
  <conditionalFormatting sqref="G28:G29">
    <cfRule type="expression" dxfId="334" priority="428" stopIfTrue="1">
      <formula>G$30&gt;0</formula>
    </cfRule>
  </conditionalFormatting>
  <conditionalFormatting sqref="I28:I29">
    <cfRule type="expression" dxfId="333" priority="427" stopIfTrue="1">
      <formula>I$30&gt;0</formula>
    </cfRule>
  </conditionalFormatting>
  <conditionalFormatting sqref="I28:I29">
    <cfRule type="expression" dxfId="332" priority="426" stopIfTrue="1">
      <formula>I$30&gt;0</formula>
    </cfRule>
  </conditionalFormatting>
  <conditionalFormatting sqref="K29">
    <cfRule type="expression" dxfId="331" priority="425" stopIfTrue="1">
      <formula>K$30&gt;0</formula>
    </cfRule>
  </conditionalFormatting>
  <conditionalFormatting sqref="K28:K29">
    <cfRule type="expression" dxfId="330" priority="424" stopIfTrue="1">
      <formula>K$30&gt;0</formula>
    </cfRule>
  </conditionalFormatting>
  <conditionalFormatting sqref="K28:K29">
    <cfRule type="expression" dxfId="329" priority="423" stopIfTrue="1">
      <formula>K$30&gt;0</formula>
    </cfRule>
  </conditionalFormatting>
  <conditionalFormatting sqref="M29">
    <cfRule type="expression" dxfId="328" priority="422" stopIfTrue="1">
      <formula>M$30&gt;0</formula>
    </cfRule>
  </conditionalFormatting>
  <conditionalFormatting sqref="M28:M29">
    <cfRule type="expression" dxfId="327" priority="421" stopIfTrue="1">
      <formula>M$30&gt;0</formula>
    </cfRule>
  </conditionalFormatting>
  <conditionalFormatting sqref="M28:M29">
    <cfRule type="expression" dxfId="326" priority="420" stopIfTrue="1">
      <formula>M$30&gt;0</formula>
    </cfRule>
  </conditionalFormatting>
  <conditionalFormatting sqref="O29">
    <cfRule type="expression" dxfId="325" priority="419" stopIfTrue="1">
      <formula>O$30&gt;0</formula>
    </cfRule>
  </conditionalFormatting>
  <conditionalFormatting sqref="O28:O29">
    <cfRule type="expression" dxfId="324" priority="418" stopIfTrue="1">
      <formula>O$30&gt;0</formula>
    </cfRule>
  </conditionalFormatting>
  <conditionalFormatting sqref="O28:O29">
    <cfRule type="expression" dxfId="323" priority="417" stopIfTrue="1">
      <formula>O$30&gt;0</formula>
    </cfRule>
  </conditionalFormatting>
  <conditionalFormatting sqref="Q29">
    <cfRule type="expression" dxfId="322" priority="416" stopIfTrue="1">
      <formula>Q$30&gt;0</formula>
    </cfRule>
  </conditionalFormatting>
  <conditionalFormatting sqref="Q28:Q29">
    <cfRule type="expression" dxfId="321" priority="415" stopIfTrue="1">
      <formula>Q$30&gt;0</formula>
    </cfRule>
  </conditionalFormatting>
  <conditionalFormatting sqref="Q28:Q29">
    <cfRule type="expression" dxfId="320" priority="414" stopIfTrue="1">
      <formula>Q$30&gt;0</formula>
    </cfRule>
  </conditionalFormatting>
  <conditionalFormatting sqref="S29">
    <cfRule type="expression" dxfId="319" priority="413" stopIfTrue="1">
      <formula>S$30&gt;0</formula>
    </cfRule>
  </conditionalFormatting>
  <conditionalFormatting sqref="S28:S29">
    <cfRule type="expression" dxfId="318" priority="412" stopIfTrue="1">
      <formula>S$30&gt;0</formula>
    </cfRule>
  </conditionalFormatting>
  <conditionalFormatting sqref="S28:S29">
    <cfRule type="expression" dxfId="317" priority="411" stopIfTrue="1">
      <formula>S$30&gt;0</formula>
    </cfRule>
  </conditionalFormatting>
  <conditionalFormatting sqref="U29">
    <cfRule type="expression" dxfId="316" priority="410" stopIfTrue="1">
      <formula>U$30&gt;0</formula>
    </cfRule>
  </conditionalFormatting>
  <conditionalFormatting sqref="U28:U29">
    <cfRule type="expression" dxfId="315" priority="409" stopIfTrue="1">
      <formula>U$30&gt;0</formula>
    </cfRule>
  </conditionalFormatting>
  <conditionalFormatting sqref="U28:U29">
    <cfRule type="expression" dxfId="314" priority="408" stopIfTrue="1">
      <formula>U$30&gt;0</formula>
    </cfRule>
  </conditionalFormatting>
  <conditionalFormatting sqref="W29">
    <cfRule type="expression" dxfId="313" priority="407" stopIfTrue="1">
      <formula>W$30&gt;0</formula>
    </cfRule>
  </conditionalFormatting>
  <conditionalFormatting sqref="W28:W29">
    <cfRule type="expression" dxfId="312" priority="406" stopIfTrue="1">
      <formula>W$30&gt;0</formula>
    </cfRule>
  </conditionalFormatting>
  <conditionalFormatting sqref="W28:W29">
    <cfRule type="expression" dxfId="311" priority="405" stopIfTrue="1">
      <formula>W$30&gt;0</formula>
    </cfRule>
  </conditionalFormatting>
  <conditionalFormatting sqref="Y29">
    <cfRule type="expression" dxfId="310" priority="404" stopIfTrue="1">
      <formula>Y$30&gt;0</formula>
    </cfRule>
  </conditionalFormatting>
  <conditionalFormatting sqref="Y28:Y29">
    <cfRule type="expression" dxfId="309" priority="403" stopIfTrue="1">
      <formula>Y$30&gt;0</formula>
    </cfRule>
  </conditionalFormatting>
  <conditionalFormatting sqref="Y28:Y29">
    <cfRule type="expression" dxfId="308" priority="402" stopIfTrue="1">
      <formula>Y$30&gt;0</formula>
    </cfRule>
  </conditionalFormatting>
  <conditionalFormatting sqref="AA29">
    <cfRule type="expression" dxfId="307" priority="401" stopIfTrue="1">
      <formula>AA$30&gt;0</formula>
    </cfRule>
  </conditionalFormatting>
  <conditionalFormatting sqref="AA28:AA29">
    <cfRule type="expression" dxfId="306" priority="400" stopIfTrue="1">
      <formula>AA$30&gt;0</formula>
    </cfRule>
  </conditionalFormatting>
  <conditionalFormatting sqref="AA28:AA29">
    <cfRule type="expression" dxfId="305" priority="399" stopIfTrue="1">
      <formula>AA$30&gt;0</formula>
    </cfRule>
  </conditionalFormatting>
  <conditionalFormatting sqref="AC29">
    <cfRule type="expression" dxfId="304" priority="398" stopIfTrue="1">
      <formula>AC$30&gt;0</formula>
    </cfRule>
  </conditionalFormatting>
  <conditionalFormatting sqref="AC28:AC29">
    <cfRule type="expression" dxfId="303" priority="397" stopIfTrue="1">
      <formula>AC$30&gt;0</formula>
    </cfRule>
  </conditionalFormatting>
  <conditionalFormatting sqref="AC28:AC29">
    <cfRule type="expression" dxfId="302" priority="396" stopIfTrue="1">
      <formula>AC$30&gt;0</formula>
    </cfRule>
  </conditionalFormatting>
  <conditionalFormatting sqref="AE29">
    <cfRule type="expression" dxfId="301" priority="395" stopIfTrue="1">
      <formula>AE$30&gt;0</formula>
    </cfRule>
  </conditionalFormatting>
  <conditionalFormatting sqref="AE28:AE29">
    <cfRule type="expression" dxfId="300" priority="394" stopIfTrue="1">
      <formula>AE$30&gt;0</formula>
    </cfRule>
  </conditionalFormatting>
  <conditionalFormatting sqref="AE28:AE29">
    <cfRule type="expression" dxfId="299" priority="393" stopIfTrue="1">
      <formula>AE$30&gt;0</formula>
    </cfRule>
  </conditionalFormatting>
  <conditionalFormatting sqref="AG29">
    <cfRule type="expression" dxfId="298" priority="392" stopIfTrue="1">
      <formula>AG$30&gt;0</formula>
    </cfRule>
  </conditionalFormatting>
  <conditionalFormatting sqref="AG28:AG29">
    <cfRule type="expression" dxfId="297" priority="391" stopIfTrue="1">
      <formula>AG$30&gt;0</formula>
    </cfRule>
  </conditionalFormatting>
  <conditionalFormatting sqref="AG28:AG29">
    <cfRule type="expression" dxfId="296" priority="390" stopIfTrue="1">
      <formula>AG$30&gt;0</formula>
    </cfRule>
  </conditionalFormatting>
  <conditionalFormatting sqref="AI29">
    <cfRule type="expression" dxfId="295" priority="389" stopIfTrue="1">
      <formula>AI$30&gt;0</formula>
    </cfRule>
  </conditionalFormatting>
  <conditionalFormatting sqref="AI28:AI29">
    <cfRule type="expression" dxfId="294" priority="388" stopIfTrue="1">
      <formula>AI$30&gt;0</formula>
    </cfRule>
  </conditionalFormatting>
  <conditionalFormatting sqref="AI28:AI29">
    <cfRule type="expression" dxfId="293" priority="387" stopIfTrue="1">
      <formula>AI$30&gt;0</formula>
    </cfRule>
  </conditionalFormatting>
  <conditionalFormatting sqref="AK29">
    <cfRule type="expression" dxfId="292" priority="386" stopIfTrue="1">
      <formula>AK$30&gt;0</formula>
    </cfRule>
  </conditionalFormatting>
  <conditionalFormatting sqref="AK28:AK29">
    <cfRule type="expression" dxfId="291" priority="385" stopIfTrue="1">
      <formula>AK$30&gt;0</formula>
    </cfRule>
  </conditionalFormatting>
  <conditionalFormatting sqref="AK28:AK29">
    <cfRule type="expression" dxfId="290" priority="384" stopIfTrue="1">
      <formula>AK$30&gt;0</formula>
    </cfRule>
  </conditionalFormatting>
  <conditionalFormatting sqref="AM29">
    <cfRule type="expression" dxfId="289" priority="383" stopIfTrue="1">
      <formula>AM$30&gt;0</formula>
    </cfRule>
  </conditionalFormatting>
  <conditionalFormatting sqref="AM28:AM29">
    <cfRule type="expression" dxfId="288" priority="382" stopIfTrue="1">
      <formula>AM$30&gt;0</formula>
    </cfRule>
  </conditionalFormatting>
  <conditionalFormatting sqref="AM28:AM29">
    <cfRule type="expression" dxfId="287" priority="381" stopIfTrue="1">
      <formula>AM$30&gt;0</formula>
    </cfRule>
  </conditionalFormatting>
  <conditionalFormatting sqref="AO29">
    <cfRule type="expression" dxfId="286" priority="380" stopIfTrue="1">
      <formula>AO$30&gt;0</formula>
    </cfRule>
  </conditionalFormatting>
  <conditionalFormatting sqref="AO28:AO29">
    <cfRule type="expression" dxfId="285" priority="379" stopIfTrue="1">
      <formula>AO$30&gt;0</formula>
    </cfRule>
  </conditionalFormatting>
  <conditionalFormatting sqref="AO28:AO29">
    <cfRule type="expression" dxfId="284" priority="378" stopIfTrue="1">
      <formula>AO$30&gt;0</formula>
    </cfRule>
  </conditionalFormatting>
  <conditionalFormatting sqref="AQ29">
    <cfRule type="expression" dxfId="283" priority="377" stopIfTrue="1">
      <formula>AQ$30&gt;0</formula>
    </cfRule>
  </conditionalFormatting>
  <conditionalFormatting sqref="AQ28:AQ29">
    <cfRule type="expression" dxfId="282" priority="376" stopIfTrue="1">
      <formula>AQ$30&gt;0</formula>
    </cfRule>
  </conditionalFormatting>
  <conditionalFormatting sqref="AQ28:AQ29">
    <cfRule type="expression" dxfId="281" priority="375" stopIfTrue="1">
      <formula>AQ$30&gt;0</formula>
    </cfRule>
  </conditionalFormatting>
  <conditionalFormatting sqref="AS29">
    <cfRule type="expression" dxfId="280" priority="374" stopIfTrue="1">
      <formula>AS$30&gt;0</formula>
    </cfRule>
  </conditionalFormatting>
  <conditionalFormatting sqref="AS28:AS29">
    <cfRule type="expression" dxfId="279" priority="373" stopIfTrue="1">
      <formula>AS$30&gt;0</formula>
    </cfRule>
  </conditionalFormatting>
  <conditionalFormatting sqref="AS28:AS29">
    <cfRule type="expression" dxfId="278" priority="372" stopIfTrue="1">
      <formula>AS$30&gt;0</formula>
    </cfRule>
  </conditionalFormatting>
  <conditionalFormatting sqref="AU29">
    <cfRule type="expression" dxfId="277" priority="371" stopIfTrue="1">
      <formula>AU$30&gt;0</formula>
    </cfRule>
  </conditionalFormatting>
  <conditionalFormatting sqref="AU28:AU29">
    <cfRule type="expression" dxfId="276" priority="370" stopIfTrue="1">
      <formula>AU$30&gt;0</formula>
    </cfRule>
  </conditionalFormatting>
  <conditionalFormatting sqref="AU28:AU29">
    <cfRule type="expression" dxfId="275" priority="369" stopIfTrue="1">
      <formula>AU$30&gt;0</formula>
    </cfRule>
  </conditionalFormatting>
  <conditionalFormatting sqref="AW29">
    <cfRule type="expression" dxfId="274" priority="368" stopIfTrue="1">
      <formula>AW$30&gt;0</formula>
    </cfRule>
  </conditionalFormatting>
  <conditionalFormatting sqref="AW28:AW29">
    <cfRule type="expression" dxfId="273" priority="367" stopIfTrue="1">
      <formula>AW$30&gt;0</formula>
    </cfRule>
  </conditionalFormatting>
  <conditionalFormatting sqref="AW28:AW29">
    <cfRule type="expression" dxfId="272" priority="366" stopIfTrue="1">
      <formula>AW$30&gt;0</formula>
    </cfRule>
  </conditionalFormatting>
  <conditionalFormatting sqref="AY29">
    <cfRule type="expression" dxfId="271" priority="365" stopIfTrue="1">
      <formula>AY$30&gt;0</formula>
    </cfRule>
  </conditionalFormatting>
  <conditionalFormatting sqref="AY28:AY29">
    <cfRule type="expression" dxfId="270" priority="364" stopIfTrue="1">
      <formula>AY$30&gt;0</formula>
    </cfRule>
  </conditionalFormatting>
  <conditionalFormatting sqref="AY28:AY29">
    <cfRule type="expression" dxfId="269" priority="363" stopIfTrue="1">
      <formula>AY$30&gt;0</formula>
    </cfRule>
  </conditionalFormatting>
  <conditionalFormatting sqref="BA29">
    <cfRule type="expression" dxfId="268" priority="362" stopIfTrue="1">
      <formula>BA$30&gt;0</formula>
    </cfRule>
  </conditionalFormatting>
  <conditionalFormatting sqref="BA28:BA29">
    <cfRule type="expression" dxfId="267" priority="361" stopIfTrue="1">
      <formula>BA$30&gt;0</formula>
    </cfRule>
  </conditionalFormatting>
  <conditionalFormatting sqref="BA28:BA29">
    <cfRule type="expression" dxfId="266" priority="360" stopIfTrue="1">
      <formula>BA$30&gt;0</formula>
    </cfRule>
  </conditionalFormatting>
  <conditionalFormatting sqref="BC29">
    <cfRule type="expression" dxfId="265" priority="359" stopIfTrue="1">
      <formula>BC$30&gt;0</formula>
    </cfRule>
  </conditionalFormatting>
  <conditionalFormatting sqref="BC28:BC29">
    <cfRule type="expression" dxfId="264" priority="358" stopIfTrue="1">
      <formula>BC$30&gt;0</formula>
    </cfRule>
  </conditionalFormatting>
  <conditionalFormatting sqref="BC28:BC29">
    <cfRule type="expression" dxfId="263" priority="357" stopIfTrue="1">
      <formula>BC$30&gt;0</formula>
    </cfRule>
  </conditionalFormatting>
  <conditionalFormatting sqref="BE29">
    <cfRule type="expression" dxfId="262" priority="356" stopIfTrue="1">
      <formula>BE$30&gt;0</formula>
    </cfRule>
  </conditionalFormatting>
  <conditionalFormatting sqref="BE28:BE29">
    <cfRule type="expression" dxfId="261" priority="355" stopIfTrue="1">
      <formula>BE$30&gt;0</formula>
    </cfRule>
  </conditionalFormatting>
  <conditionalFormatting sqref="BE28:BE29">
    <cfRule type="expression" dxfId="260" priority="354" stopIfTrue="1">
      <formula>BE$30&gt;0</formula>
    </cfRule>
  </conditionalFormatting>
  <conditionalFormatting sqref="BG29">
    <cfRule type="expression" dxfId="259" priority="353" stopIfTrue="1">
      <formula>BG$30&gt;0</formula>
    </cfRule>
  </conditionalFormatting>
  <conditionalFormatting sqref="BG28:BG29">
    <cfRule type="expression" dxfId="258" priority="352" stopIfTrue="1">
      <formula>BG$30&gt;0</formula>
    </cfRule>
  </conditionalFormatting>
  <conditionalFormatting sqref="BG28:BG29">
    <cfRule type="expression" dxfId="257" priority="351" stopIfTrue="1">
      <formula>BG$30&gt;0</formula>
    </cfRule>
  </conditionalFormatting>
  <conditionalFormatting sqref="BI29">
    <cfRule type="expression" dxfId="256" priority="350" stopIfTrue="1">
      <formula>BI$30&gt;0</formula>
    </cfRule>
  </conditionalFormatting>
  <conditionalFormatting sqref="BI28:BI29">
    <cfRule type="expression" dxfId="255" priority="349" stopIfTrue="1">
      <formula>BI$30&gt;0</formula>
    </cfRule>
  </conditionalFormatting>
  <conditionalFormatting sqref="BI28:BI29">
    <cfRule type="expression" dxfId="254" priority="348" stopIfTrue="1">
      <formula>BI$30&gt;0</formula>
    </cfRule>
  </conditionalFormatting>
  <conditionalFormatting sqref="BK29">
    <cfRule type="expression" dxfId="253" priority="347" stopIfTrue="1">
      <formula>BK$30&gt;0</formula>
    </cfRule>
  </conditionalFormatting>
  <conditionalFormatting sqref="BK28:BK29">
    <cfRule type="expression" dxfId="252" priority="346" stopIfTrue="1">
      <formula>BK$30&gt;0</formula>
    </cfRule>
  </conditionalFormatting>
  <conditionalFormatting sqref="BK28:BK29">
    <cfRule type="expression" dxfId="251" priority="345" stopIfTrue="1">
      <formula>BK$30&gt;0</formula>
    </cfRule>
  </conditionalFormatting>
  <conditionalFormatting sqref="BM29">
    <cfRule type="expression" dxfId="250" priority="344" stopIfTrue="1">
      <formula>BM$30&gt;0</formula>
    </cfRule>
  </conditionalFormatting>
  <conditionalFormatting sqref="BM28:BM29">
    <cfRule type="expression" dxfId="249" priority="343" stopIfTrue="1">
      <formula>BM$30&gt;0</formula>
    </cfRule>
  </conditionalFormatting>
  <conditionalFormatting sqref="BM28:BM29">
    <cfRule type="expression" dxfId="248" priority="342" stopIfTrue="1">
      <formula>BM$30&gt;0</formula>
    </cfRule>
  </conditionalFormatting>
  <conditionalFormatting sqref="BO29">
    <cfRule type="expression" dxfId="247" priority="341" stopIfTrue="1">
      <formula>BO$30&gt;0</formula>
    </cfRule>
  </conditionalFormatting>
  <conditionalFormatting sqref="BO28:BO29">
    <cfRule type="expression" dxfId="246" priority="340" stopIfTrue="1">
      <formula>BO$30&gt;0</formula>
    </cfRule>
  </conditionalFormatting>
  <conditionalFormatting sqref="BO28:BO29">
    <cfRule type="expression" dxfId="245" priority="339" stopIfTrue="1">
      <formula>BO$30&gt;0</formula>
    </cfRule>
  </conditionalFormatting>
  <conditionalFormatting sqref="BQ29">
    <cfRule type="expression" dxfId="244" priority="338" stopIfTrue="1">
      <formula>BQ$30&gt;0</formula>
    </cfRule>
  </conditionalFormatting>
  <conditionalFormatting sqref="BQ28:BQ29">
    <cfRule type="expression" dxfId="243" priority="337" stopIfTrue="1">
      <formula>BQ$30&gt;0</formula>
    </cfRule>
  </conditionalFormatting>
  <conditionalFormatting sqref="BQ28:BQ29">
    <cfRule type="expression" dxfId="242" priority="336" stopIfTrue="1">
      <formula>BQ$30&gt;0</formula>
    </cfRule>
  </conditionalFormatting>
  <conditionalFormatting sqref="BS29">
    <cfRule type="expression" dxfId="241" priority="335" stopIfTrue="1">
      <formula>BS$30&gt;0</formula>
    </cfRule>
  </conditionalFormatting>
  <conditionalFormatting sqref="BS28:BS29">
    <cfRule type="expression" dxfId="240" priority="334" stopIfTrue="1">
      <formula>BS$30&gt;0</formula>
    </cfRule>
  </conditionalFormatting>
  <conditionalFormatting sqref="BG9">
    <cfRule type="expression" dxfId="239" priority="332" stopIfTrue="1">
      <formula>BG$30&gt;0</formula>
    </cfRule>
  </conditionalFormatting>
  <conditionalFormatting sqref="BH9">
    <cfRule type="expression" dxfId="238" priority="331" stopIfTrue="1">
      <formula>BH$30&gt;0</formula>
    </cfRule>
  </conditionalFormatting>
  <conditionalFormatting sqref="BF9">
    <cfRule type="expression" dxfId="237" priority="330" stopIfTrue="1">
      <formula>BF$30&gt;0</formula>
    </cfRule>
  </conditionalFormatting>
  <conditionalFormatting sqref="BD9">
    <cfRule type="expression" dxfId="236" priority="329" stopIfTrue="1">
      <formula>BD$30&gt;0</formula>
    </cfRule>
  </conditionalFormatting>
  <conditionalFormatting sqref="BB9">
    <cfRule type="expression" dxfId="235" priority="328" stopIfTrue="1">
      <formula>BB$30&gt;0</formula>
    </cfRule>
  </conditionalFormatting>
  <conditionalFormatting sqref="AZ9">
    <cfRule type="expression" dxfId="234" priority="327" stopIfTrue="1">
      <formula>AZ$30&gt;0</formula>
    </cfRule>
  </conditionalFormatting>
  <conditionalFormatting sqref="AX9">
    <cfRule type="expression" dxfId="233" priority="326" stopIfTrue="1">
      <formula>AX$30&gt;0</formula>
    </cfRule>
  </conditionalFormatting>
  <conditionalFormatting sqref="AV9">
    <cfRule type="expression" dxfId="232" priority="325" stopIfTrue="1">
      <formula>AV$30&gt;0</formula>
    </cfRule>
  </conditionalFormatting>
  <conditionalFormatting sqref="AT9">
    <cfRule type="expression" dxfId="231" priority="324" stopIfTrue="1">
      <formula>AT$30&gt;0</formula>
    </cfRule>
  </conditionalFormatting>
  <conditionalFormatting sqref="AR9">
    <cfRule type="expression" dxfId="230" priority="323" stopIfTrue="1">
      <formula>AR$30&gt;0</formula>
    </cfRule>
  </conditionalFormatting>
  <conditionalFormatting sqref="AP9">
    <cfRule type="expression" dxfId="229" priority="322" stopIfTrue="1">
      <formula>AP$30&gt;0</formula>
    </cfRule>
  </conditionalFormatting>
  <conditionalFormatting sqref="AN9">
    <cfRule type="expression" dxfId="228" priority="321" stopIfTrue="1">
      <formula>AN$30&gt;0</formula>
    </cfRule>
  </conditionalFormatting>
  <conditionalFormatting sqref="AL9">
    <cfRule type="expression" dxfId="227" priority="320" stopIfTrue="1">
      <formula>AL$30&gt;0</formula>
    </cfRule>
  </conditionalFormatting>
  <conditionalFormatting sqref="AJ9">
    <cfRule type="expression" dxfId="226" priority="319" stopIfTrue="1">
      <formula>AJ$30&gt;0</formula>
    </cfRule>
  </conditionalFormatting>
  <conditionalFormatting sqref="AH9">
    <cfRule type="expression" dxfId="225" priority="318" stopIfTrue="1">
      <formula>AH$30&gt;0</formula>
    </cfRule>
  </conditionalFormatting>
  <conditionalFormatting sqref="AF9">
    <cfRule type="expression" dxfId="224" priority="317" stopIfTrue="1">
      <formula>AF$30&gt;0</formula>
    </cfRule>
  </conditionalFormatting>
  <conditionalFormatting sqref="AD9">
    <cfRule type="expression" dxfId="223" priority="316" stopIfTrue="1">
      <formula>AD$30&gt;0</formula>
    </cfRule>
  </conditionalFormatting>
  <conditionalFormatting sqref="AB9">
    <cfRule type="expression" dxfId="222" priority="315" stopIfTrue="1">
      <formula>AB$30&gt;0</formula>
    </cfRule>
  </conditionalFormatting>
  <conditionalFormatting sqref="Z9">
    <cfRule type="expression" dxfId="221" priority="314" stopIfTrue="1">
      <formula>Z$30&gt;0</formula>
    </cfRule>
  </conditionalFormatting>
  <conditionalFormatting sqref="X9">
    <cfRule type="expression" dxfId="220" priority="313" stopIfTrue="1">
      <formula>X$30&gt;0</formula>
    </cfRule>
  </conditionalFormatting>
  <conditionalFormatting sqref="V9">
    <cfRule type="expression" dxfId="219" priority="312" stopIfTrue="1">
      <formula>V$30&gt;0</formula>
    </cfRule>
  </conditionalFormatting>
  <conditionalFormatting sqref="T9">
    <cfRule type="expression" dxfId="218" priority="311" stopIfTrue="1">
      <formula>T$30&gt;0</formula>
    </cfRule>
  </conditionalFormatting>
  <conditionalFormatting sqref="R9">
    <cfRule type="expression" dxfId="217" priority="310" stopIfTrue="1">
      <formula>R$30&gt;0</formula>
    </cfRule>
  </conditionalFormatting>
  <conditionalFormatting sqref="P9">
    <cfRule type="expression" dxfId="216" priority="309" stopIfTrue="1">
      <formula>P$30&gt;0</formula>
    </cfRule>
  </conditionalFormatting>
  <conditionalFormatting sqref="N9">
    <cfRule type="expression" dxfId="215" priority="308" stopIfTrue="1">
      <formula>N$30&gt;0</formula>
    </cfRule>
  </conditionalFormatting>
  <conditionalFormatting sqref="L9">
    <cfRule type="expression" dxfId="214" priority="307" stopIfTrue="1">
      <formula>L$30&gt;0</formula>
    </cfRule>
  </conditionalFormatting>
  <conditionalFormatting sqref="J9">
    <cfRule type="expression" dxfId="213" priority="306" stopIfTrue="1">
      <formula>J$30&gt;0</formula>
    </cfRule>
  </conditionalFormatting>
  <conditionalFormatting sqref="L9">
    <cfRule type="expression" dxfId="212" priority="305" stopIfTrue="1">
      <formula>L$30&gt;0</formula>
    </cfRule>
  </conditionalFormatting>
  <conditionalFormatting sqref="J9">
    <cfRule type="expression" dxfId="211" priority="304" stopIfTrue="1">
      <formula>J$30&gt;0</formula>
    </cfRule>
  </conditionalFormatting>
  <conditionalFormatting sqref="J9">
    <cfRule type="expression" dxfId="210" priority="303" stopIfTrue="1">
      <formula>J$30&gt;0</formula>
    </cfRule>
  </conditionalFormatting>
  <conditionalFormatting sqref="F9">
    <cfRule type="expression" dxfId="209" priority="302" stopIfTrue="1">
      <formula>F$30&gt;0</formula>
    </cfRule>
  </conditionalFormatting>
  <conditionalFormatting sqref="F9">
    <cfRule type="expression" dxfId="208" priority="301" stopIfTrue="1">
      <formula>F$30&gt;0</formula>
    </cfRule>
  </conditionalFormatting>
  <conditionalFormatting sqref="D9">
    <cfRule type="expression" dxfId="207" priority="300" stopIfTrue="1">
      <formula>D$30&gt;0</formula>
    </cfRule>
  </conditionalFormatting>
  <conditionalFormatting sqref="D9">
    <cfRule type="expression" dxfId="206" priority="299" stopIfTrue="1">
      <formula>D$30&gt;0</formula>
    </cfRule>
  </conditionalFormatting>
  <conditionalFormatting sqref="B9">
    <cfRule type="expression" dxfId="205" priority="298" stopIfTrue="1">
      <formula>B$30&gt;0</formula>
    </cfRule>
  </conditionalFormatting>
  <conditionalFormatting sqref="B9">
    <cfRule type="expression" dxfId="204" priority="297" stopIfTrue="1">
      <formula>B$30&gt;0</formula>
    </cfRule>
  </conditionalFormatting>
  <conditionalFormatting sqref="H9">
    <cfRule type="expression" dxfId="203" priority="296" stopIfTrue="1">
      <formula>H$30&gt;0</formula>
    </cfRule>
  </conditionalFormatting>
  <conditionalFormatting sqref="H9">
    <cfRule type="expression" dxfId="202" priority="295" stopIfTrue="1">
      <formula>H$30&gt;0</formula>
    </cfRule>
  </conditionalFormatting>
  <conditionalFormatting sqref="AI9">
    <cfRule type="expression" dxfId="201" priority="294" stopIfTrue="1">
      <formula>AI$30&gt;0</formula>
    </cfRule>
  </conditionalFormatting>
  <conditionalFormatting sqref="C37:BT37">
    <cfRule type="expression" dxfId="200" priority="293" stopIfTrue="1">
      <formula>C$30&gt;0</formula>
    </cfRule>
  </conditionalFormatting>
  <conditionalFormatting sqref="BV2:CR2 BV41:CR41 BV38:CR39 BV34:CR36 BV7:CR30">
    <cfRule type="expression" dxfId="199" priority="283" stopIfTrue="1">
      <formula>BV$30&gt;0</formula>
    </cfRule>
  </conditionalFormatting>
  <conditionalFormatting sqref="BV29:CR29">
    <cfRule type="expression" dxfId="198" priority="282" stopIfTrue="1">
      <formula>BV$30&gt;0</formula>
    </cfRule>
  </conditionalFormatting>
  <conditionalFormatting sqref="BV28:CR29">
    <cfRule type="expression" dxfId="197" priority="281" stopIfTrue="1">
      <formula>BV$30&gt;0</formula>
    </cfRule>
  </conditionalFormatting>
  <conditionalFormatting sqref="BV28:CR29">
    <cfRule type="expression" dxfId="196" priority="280" stopIfTrue="1">
      <formula>BV$30&gt;0</formula>
    </cfRule>
  </conditionalFormatting>
  <conditionalFormatting sqref="BV37:CR37">
    <cfRule type="expression" dxfId="195" priority="279" stopIfTrue="1">
      <formula>BV$30&gt;0</formula>
    </cfRule>
  </conditionalFormatting>
  <conditionalFormatting sqref="CS2 CS7:CS30 CS41 CS38:CS39 CS34:CS36">
    <cfRule type="expression" dxfId="194" priority="273" stopIfTrue="1">
      <formula>CS$30&gt;0</formula>
    </cfRule>
  </conditionalFormatting>
  <conditionalFormatting sqref="CS29">
    <cfRule type="expression" dxfId="193" priority="272" stopIfTrue="1">
      <formula>CS$30&gt;0</formula>
    </cfRule>
  </conditionalFormatting>
  <conditionalFormatting sqref="CS28:CS29">
    <cfRule type="expression" dxfId="192" priority="271" stopIfTrue="1">
      <formula>CS$30&gt;0</formula>
    </cfRule>
  </conditionalFormatting>
  <conditionalFormatting sqref="CS28:CS29">
    <cfRule type="expression" dxfId="191" priority="270" stopIfTrue="1">
      <formula>CS$30&gt;0</formula>
    </cfRule>
  </conditionalFormatting>
  <conditionalFormatting sqref="CS37">
    <cfRule type="expression" dxfId="190" priority="269" stopIfTrue="1">
      <formula>CS$30&gt;0</formula>
    </cfRule>
  </conditionalFormatting>
  <conditionalFormatting sqref="BU2 BU7:BU30 BU41 BU38:BU39 BU34:BU36">
    <cfRule type="expression" dxfId="189" priority="268" stopIfTrue="1">
      <formula>BU$30&gt;0</formula>
    </cfRule>
  </conditionalFormatting>
  <conditionalFormatting sqref="BU29">
    <cfRule type="expression" dxfId="188" priority="267" stopIfTrue="1">
      <formula>BU$30&gt;0</formula>
    </cfRule>
  </conditionalFormatting>
  <conditionalFormatting sqref="BU28:BU29">
    <cfRule type="expression" dxfId="187" priority="266" stopIfTrue="1">
      <formula>BU$30&gt;0</formula>
    </cfRule>
  </conditionalFormatting>
  <conditionalFormatting sqref="BU28:BU29">
    <cfRule type="expression" dxfId="186" priority="265" stopIfTrue="1">
      <formula>BU$30&gt;0</formula>
    </cfRule>
  </conditionalFormatting>
  <conditionalFormatting sqref="BU37">
    <cfRule type="expression" dxfId="185" priority="264" stopIfTrue="1">
      <formula>BU$30&gt;0</formula>
    </cfRule>
  </conditionalFormatting>
  <conditionalFormatting sqref="N33 P33 R33 T33:BT33">
    <cfRule type="expression" dxfId="184" priority="261" stopIfTrue="1">
      <formula>N$30&gt;0</formula>
    </cfRule>
  </conditionalFormatting>
  <conditionalFormatting sqref="B31:B33 D31:F31 H31 J31 L31 L33 J33 H33 D33:F33">
    <cfRule type="expression" dxfId="183" priority="260" stopIfTrue="1">
      <formula>B$30&gt;0</formula>
    </cfRule>
  </conditionalFormatting>
  <conditionalFormatting sqref="BV33:BW33">
    <cfRule type="expression" dxfId="182" priority="259" stopIfTrue="1">
      <formula>BV$30&gt;0</formula>
    </cfRule>
  </conditionalFormatting>
  <conditionalFormatting sqref="BU33">
    <cfRule type="expression" dxfId="181" priority="258" stopIfTrue="1">
      <formula>BU$30&gt;0</formula>
    </cfRule>
  </conditionalFormatting>
  <conditionalFormatting sqref="BX33:CS33">
    <cfRule type="expression" dxfId="180" priority="257" stopIfTrue="1">
      <formula>BX$30&gt;0</formula>
    </cfRule>
  </conditionalFormatting>
  <conditionalFormatting sqref="E57 BE56:BE57 BC56:BC57 BA56:BA57 AY56:AY57 BG56:BG57 AW56:AW57 AU56:AU57 AS56:AS57 AQ56:AQ57 AO56:AO57 AM56:AM57 AK56:AK57 AG56:AG57 AE56:AE57 AC56:AC57 AA56:AA57 AI56:AI57 Y56:Y57 W56:W57 U56:U57 BS56:BS57 BQ56:BQ57 BO56:BO57 BM56:BM57 BK56:BK57 BI56:BI57">
    <cfRule type="expression" dxfId="179" priority="256" stopIfTrue="1">
      <formula>E$30&gt;0</formula>
    </cfRule>
  </conditionalFormatting>
  <conditionalFormatting sqref="BV56:CR57">
    <cfRule type="expression" dxfId="178" priority="255" stopIfTrue="1">
      <formula>BV$30&gt;0</formula>
    </cfRule>
  </conditionalFormatting>
  <conditionalFormatting sqref="CS56:CS57">
    <cfRule type="expression" dxfId="177" priority="254" stopIfTrue="1">
      <formula>CS$30&gt;0</formula>
    </cfRule>
  </conditionalFormatting>
  <conditionalFormatting sqref="BU56:BU57">
    <cfRule type="expression" dxfId="176" priority="253" stopIfTrue="1">
      <formula>BU$30&gt;0</formula>
    </cfRule>
  </conditionalFormatting>
  <conditionalFormatting sqref="C31">
    <cfRule type="expression" dxfId="175" priority="251" stopIfTrue="1">
      <formula>C$30&gt;0</formula>
    </cfRule>
  </conditionalFormatting>
  <conditionalFormatting sqref="G31">
    <cfRule type="expression" dxfId="174" priority="175" stopIfTrue="1">
      <formula>G$30&gt;0</formula>
    </cfRule>
  </conditionalFormatting>
  <conditionalFormatting sqref="I31">
    <cfRule type="expression" dxfId="173" priority="174" stopIfTrue="1">
      <formula>I$30&gt;0</formula>
    </cfRule>
  </conditionalFormatting>
  <conditionalFormatting sqref="K31">
    <cfRule type="expression" dxfId="172" priority="173" stopIfTrue="1">
      <formula>K$30&gt;0</formula>
    </cfRule>
  </conditionalFormatting>
  <conditionalFormatting sqref="M31">
    <cfRule type="expression" dxfId="171" priority="172" stopIfTrue="1">
      <formula>M$30&gt;0</formula>
    </cfRule>
  </conditionalFormatting>
  <conditionalFormatting sqref="O31">
    <cfRule type="expression" dxfId="170" priority="171" stopIfTrue="1">
      <formula>O$30&gt;0</formula>
    </cfRule>
  </conditionalFormatting>
  <conditionalFormatting sqref="Q31">
    <cfRule type="expression" dxfId="169" priority="170" stopIfTrue="1">
      <formula>Q$30&gt;0</formula>
    </cfRule>
  </conditionalFormatting>
  <conditionalFormatting sqref="S31">
    <cfRule type="expression" dxfId="168" priority="169" stopIfTrue="1">
      <formula>S$30&gt;0</formula>
    </cfRule>
  </conditionalFormatting>
  <conditionalFormatting sqref="U31">
    <cfRule type="expression" dxfId="167" priority="168" stopIfTrue="1">
      <formula>U$30&gt;0</formula>
    </cfRule>
  </conditionalFormatting>
  <conditionalFormatting sqref="W31">
    <cfRule type="expression" dxfId="166" priority="167" stopIfTrue="1">
      <formula>W$30&gt;0</formula>
    </cfRule>
  </conditionalFormatting>
  <conditionalFormatting sqref="Y31">
    <cfRule type="expression" dxfId="165" priority="166" stopIfTrue="1">
      <formula>Y$30&gt;0</formula>
    </cfRule>
  </conditionalFormatting>
  <conditionalFormatting sqref="AA31">
    <cfRule type="expression" dxfId="164" priority="165" stopIfTrue="1">
      <formula>AA$30&gt;0</formula>
    </cfRule>
  </conditionalFormatting>
  <conditionalFormatting sqref="AC31">
    <cfRule type="expression" dxfId="163" priority="164" stopIfTrue="1">
      <formula>AC$30&gt;0</formula>
    </cfRule>
  </conditionalFormatting>
  <conditionalFormatting sqref="AE31">
    <cfRule type="expression" dxfId="162" priority="163" stopIfTrue="1">
      <formula>AE$30&gt;0</formula>
    </cfRule>
  </conditionalFormatting>
  <conditionalFormatting sqref="AG31">
    <cfRule type="expression" dxfId="161" priority="162" stopIfTrue="1">
      <formula>AG$30&gt;0</formula>
    </cfRule>
  </conditionalFormatting>
  <conditionalFormatting sqref="AI31">
    <cfRule type="expression" dxfId="160" priority="161" stopIfTrue="1">
      <formula>AI$30&gt;0</formula>
    </cfRule>
  </conditionalFormatting>
  <conditionalFormatting sqref="AK31">
    <cfRule type="expression" dxfId="159" priority="160" stopIfTrue="1">
      <formula>AK$30&gt;0</formula>
    </cfRule>
  </conditionalFormatting>
  <conditionalFormatting sqref="AM31">
    <cfRule type="expression" dxfId="158" priority="159" stopIfTrue="1">
      <formula>AM$30&gt;0</formula>
    </cfRule>
  </conditionalFormatting>
  <conditionalFormatting sqref="AO31">
    <cfRule type="expression" dxfId="157" priority="158" stopIfTrue="1">
      <formula>AO$30&gt;0</formula>
    </cfRule>
  </conditionalFormatting>
  <conditionalFormatting sqref="AQ31">
    <cfRule type="expression" dxfId="156" priority="157" stopIfTrue="1">
      <formula>AQ$30&gt;0</formula>
    </cfRule>
  </conditionalFormatting>
  <conditionalFormatting sqref="AS31">
    <cfRule type="expression" dxfId="155" priority="156" stopIfTrue="1">
      <formula>AS$30&gt;0</formula>
    </cfRule>
  </conditionalFormatting>
  <conditionalFormatting sqref="AU31">
    <cfRule type="expression" dxfId="154" priority="155" stopIfTrue="1">
      <formula>AU$30&gt;0</formula>
    </cfRule>
  </conditionalFormatting>
  <conditionalFormatting sqref="AW31">
    <cfRule type="expression" dxfId="153" priority="154" stopIfTrue="1">
      <formula>AW$30&gt;0</formula>
    </cfRule>
  </conditionalFormatting>
  <conditionalFormatting sqref="AY31">
    <cfRule type="expression" dxfId="152" priority="153" stopIfTrue="1">
      <formula>AY$30&gt;0</formula>
    </cfRule>
  </conditionalFormatting>
  <conditionalFormatting sqref="BA31">
    <cfRule type="expression" dxfId="151" priority="152" stopIfTrue="1">
      <formula>BA$30&gt;0</formula>
    </cfRule>
  </conditionalFormatting>
  <conditionalFormatting sqref="BC31">
    <cfRule type="expression" dxfId="150" priority="151" stopIfTrue="1">
      <formula>BC$30&gt;0</formula>
    </cfRule>
  </conditionalFormatting>
  <conditionalFormatting sqref="BE31">
    <cfRule type="expression" dxfId="149" priority="150" stopIfTrue="1">
      <formula>BE$30&gt;0</formula>
    </cfRule>
  </conditionalFormatting>
  <conditionalFormatting sqref="BG31">
    <cfRule type="expression" dxfId="148" priority="149" stopIfTrue="1">
      <formula>BG$30&gt;0</formula>
    </cfRule>
  </conditionalFormatting>
  <conditionalFormatting sqref="BI31">
    <cfRule type="expression" dxfId="147" priority="148" stopIfTrue="1">
      <formula>BI$30&gt;0</formula>
    </cfRule>
  </conditionalFormatting>
  <conditionalFormatting sqref="BK31">
    <cfRule type="expression" dxfId="146" priority="147" stopIfTrue="1">
      <formula>BK$30&gt;0</formula>
    </cfRule>
  </conditionalFormatting>
  <conditionalFormatting sqref="BM31">
    <cfRule type="expression" dxfId="145" priority="146" stopIfTrue="1">
      <formula>BM$30&gt;0</formula>
    </cfRule>
  </conditionalFormatting>
  <conditionalFormatting sqref="BO31">
    <cfRule type="expression" dxfId="144" priority="145" stopIfTrue="1">
      <formula>BO$30&gt;0</formula>
    </cfRule>
  </conditionalFormatting>
  <conditionalFormatting sqref="BQ31">
    <cfRule type="expression" dxfId="143" priority="144" stopIfTrue="1">
      <formula>BQ$30&gt;0</formula>
    </cfRule>
  </conditionalFormatting>
  <conditionalFormatting sqref="BS31">
    <cfRule type="expression" dxfId="142" priority="143" stopIfTrue="1">
      <formula>BS$30&gt;0</formula>
    </cfRule>
  </conditionalFormatting>
  <conditionalFormatting sqref="BU31">
    <cfRule type="expression" dxfId="141" priority="142" stopIfTrue="1">
      <formula>BU$30&gt;0</formula>
    </cfRule>
  </conditionalFormatting>
  <conditionalFormatting sqref="BV31">
    <cfRule type="expression" dxfId="140" priority="140" stopIfTrue="1">
      <formula>BV$30&gt;0</formula>
    </cfRule>
  </conditionalFormatting>
  <conditionalFormatting sqref="BW31:CS31">
    <cfRule type="expression" dxfId="139" priority="139" stopIfTrue="1">
      <formula>BW$30&gt;0</formula>
    </cfRule>
  </conditionalFormatting>
  <conditionalFormatting sqref="N31">
    <cfRule type="expression" dxfId="138" priority="138" stopIfTrue="1">
      <formula>N$30&gt;0</formula>
    </cfRule>
  </conditionalFormatting>
  <conditionalFormatting sqref="P31">
    <cfRule type="expression" dxfId="137" priority="137" stopIfTrue="1">
      <formula>P$30&gt;0</formula>
    </cfRule>
  </conditionalFormatting>
  <conditionalFormatting sqref="R31">
    <cfRule type="expression" dxfId="136" priority="136" stopIfTrue="1">
      <formula>R$30&gt;0</formula>
    </cfRule>
  </conditionalFormatting>
  <conditionalFormatting sqref="T31">
    <cfRule type="expression" dxfId="135" priority="135" stopIfTrue="1">
      <formula>T$30&gt;0</formula>
    </cfRule>
  </conditionalFormatting>
  <conditionalFormatting sqref="V31">
    <cfRule type="expression" dxfId="134" priority="134" stopIfTrue="1">
      <formula>V$30&gt;0</formula>
    </cfRule>
  </conditionalFormatting>
  <conditionalFormatting sqref="X31">
    <cfRule type="expression" dxfId="133" priority="133" stopIfTrue="1">
      <formula>X$30&gt;0</formula>
    </cfRule>
  </conditionalFormatting>
  <conditionalFormatting sqref="Z31">
    <cfRule type="expression" dxfId="132" priority="132" stopIfTrue="1">
      <formula>Z$30&gt;0</formula>
    </cfRule>
  </conditionalFormatting>
  <conditionalFormatting sqref="AB31">
    <cfRule type="expression" dxfId="131" priority="131" stopIfTrue="1">
      <formula>AB$30&gt;0</formula>
    </cfRule>
  </conditionalFormatting>
  <conditionalFormatting sqref="AD31">
    <cfRule type="expression" dxfId="130" priority="130" stopIfTrue="1">
      <formula>AD$30&gt;0</formula>
    </cfRule>
  </conditionalFormatting>
  <conditionalFormatting sqref="AF31">
    <cfRule type="expression" dxfId="129" priority="129" stopIfTrue="1">
      <formula>AF$30&gt;0</formula>
    </cfRule>
  </conditionalFormatting>
  <conditionalFormatting sqref="AH31">
    <cfRule type="expression" dxfId="128" priority="128" stopIfTrue="1">
      <formula>AH$30&gt;0</formula>
    </cfRule>
  </conditionalFormatting>
  <conditionalFormatting sqref="AJ31">
    <cfRule type="expression" dxfId="127" priority="127" stopIfTrue="1">
      <formula>AJ$30&gt;0</formula>
    </cfRule>
  </conditionalFormatting>
  <conditionalFormatting sqref="AL31">
    <cfRule type="expression" dxfId="126" priority="126" stopIfTrue="1">
      <formula>AL$30&gt;0</formula>
    </cfRule>
  </conditionalFormatting>
  <conditionalFormatting sqref="AN31">
    <cfRule type="expression" dxfId="125" priority="125" stopIfTrue="1">
      <formula>AN$30&gt;0</formula>
    </cfRule>
  </conditionalFormatting>
  <conditionalFormatting sqref="AP31">
    <cfRule type="expression" dxfId="124" priority="124" stopIfTrue="1">
      <formula>AP$30&gt;0</formula>
    </cfRule>
  </conditionalFormatting>
  <conditionalFormatting sqref="AR31">
    <cfRule type="expression" dxfId="123" priority="123" stopIfTrue="1">
      <formula>AR$30&gt;0</formula>
    </cfRule>
  </conditionalFormatting>
  <conditionalFormatting sqref="AT31">
    <cfRule type="expression" dxfId="122" priority="122" stopIfTrue="1">
      <formula>AT$30&gt;0</formula>
    </cfRule>
  </conditionalFormatting>
  <conditionalFormatting sqref="AV31">
    <cfRule type="expression" dxfId="121" priority="121" stopIfTrue="1">
      <formula>AV$30&gt;0</formula>
    </cfRule>
  </conditionalFormatting>
  <conditionalFormatting sqref="AX31">
    <cfRule type="expression" dxfId="120" priority="120" stopIfTrue="1">
      <formula>AX$30&gt;0</formula>
    </cfRule>
  </conditionalFormatting>
  <conditionalFormatting sqref="AZ31">
    <cfRule type="expression" dxfId="119" priority="119" stopIfTrue="1">
      <formula>AZ$30&gt;0</formula>
    </cfRule>
  </conditionalFormatting>
  <conditionalFormatting sqref="BB31">
    <cfRule type="expression" dxfId="118" priority="118" stopIfTrue="1">
      <formula>BB$30&gt;0</formula>
    </cfRule>
  </conditionalFormatting>
  <conditionalFormatting sqref="BD31">
    <cfRule type="expression" dxfId="117" priority="117" stopIfTrue="1">
      <formula>BD$30&gt;0</formula>
    </cfRule>
  </conditionalFormatting>
  <conditionalFormatting sqref="BF31">
    <cfRule type="expression" dxfId="116" priority="116" stopIfTrue="1">
      <formula>BF$30&gt;0</formula>
    </cfRule>
  </conditionalFormatting>
  <conditionalFormatting sqref="BH31">
    <cfRule type="expression" dxfId="115" priority="115" stopIfTrue="1">
      <formula>BH$30&gt;0</formula>
    </cfRule>
  </conditionalFormatting>
  <conditionalFormatting sqref="BJ31">
    <cfRule type="expression" dxfId="114" priority="114" stopIfTrue="1">
      <formula>BJ$30&gt;0</formula>
    </cfRule>
  </conditionalFormatting>
  <conditionalFormatting sqref="BL31">
    <cfRule type="expression" dxfId="113" priority="113" stopIfTrue="1">
      <formula>BL$30&gt;0</formula>
    </cfRule>
  </conditionalFormatting>
  <conditionalFormatting sqref="BN31">
    <cfRule type="expression" dxfId="112" priority="112" stopIfTrue="1">
      <formula>BN$30&gt;0</formula>
    </cfRule>
  </conditionalFormatting>
  <conditionalFormatting sqref="BP31">
    <cfRule type="expression" dxfId="111" priority="111" stopIfTrue="1">
      <formula>BP$30&gt;0</formula>
    </cfRule>
  </conditionalFormatting>
  <conditionalFormatting sqref="BR31">
    <cfRule type="expression" dxfId="110" priority="110" stopIfTrue="1">
      <formula>BR$30&gt;0</formula>
    </cfRule>
  </conditionalFormatting>
  <conditionalFormatting sqref="BT31">
    <cfRule type="expression" dxfId="109" priority="109" stopIfTrue="1">
      <formula>BT$30&gt;0</formula>
    </cfRule>
  </conditionalFormatting>
  <conditionalFormatting sqref="G42">
    <cfRule type="expression" dxfId="108" priority="108" stopIfTrue="1">
      <formula>G$30&gt;0</formula>
    </cfRule>
  </conditionalFormatting>
  <conditionalFormatting sqref="I42">
    <cfRule type="expression" dxfId="107" priority="107" stopIfTrue="1">
      <formula>I$30&gt;0</formula>
    </cfRule>
  </conditionalFormatting>
  <conditionalFormatting sqref="K42">
    <cfRule type="expression" dxfId="106" priority="106" stopIfTrue="1">
      <formula>K$30&gt;0</formula>
    </cfRule>
  </conditionalFormatting>
  <conditionalFormatting sqref="M42">
    <cfRule type="expression" dxfId="105" priority="105" stopIfTrue="1">
      <formula>M$30&gt;0</formula>
    </cfRule>
  </conditionalFormatting>
  <conditionalFormatting sqref="O42">
    <cfRule type="expression" dxfId="104" priority="104" stopIfTrue="1">
      <formula>O$30&gt;0</formula>
    </cfRule>
  </conditionalFormatting>
  <conditionalFormatting sqref="Q42">
    <cfRule type="expression" dxfId="103" priority="103" stopIfTrue="1">
      <formula>Q$30&gt;0</formula>
    </cfRule>
  </conditionalFormatting>
  <conditionalFormatting sqref="S42">
    <cfRule type="expression" dxfId="102" priority="102" stopIfTrue="1">
      <formula>S$30&gt;0</formula>
    </cfRule>
  </conditionalFormatting>
  <conditionalFormatting sqref="U42">
    <cfRule type="expression" dxfId="101" priority="101" stopIfTrue="1">
      <formula>U$30&gt;0</formula>
    </cfRule>
  </conditionalFormatting>
  <conditionalFormatting sqref="W42">
    <cfRule type="expression" dxfId="100" priority="100" stopIfTrue="1">
      <formula>W$30&gt;0</formula>
    </cfRule>
  </conditionalFormatting>
  <conditionalFormatting sqref="Y42">
    <cfRule type="expression" dxfId="99" priority="99" stopIfTrue="1">
      <formula>Y$30&gt;0</formula>
    </cfRule>
  </conditionalFormatting>
  <conditionalFormatting sqref="AA42">
    <cfRule type="expression" dxfId="98" priority="98" stopIfTrue="1">
      <formula>AA$30&gt;0</formula>
    </cfRule>
  </conditionalFormatting>
  <conditionalFormatting sqref="AC42">
    <cfRule type="expression" dxfId="97" priority="97" stopIfTrue="1">
      <formula>AC$30&gt;0</formula>
    </cfRule>
  </conditionalFormatting>
  <conditionalFormatting sqref="AE42">
    <cfRule type="expression" dxfId="96" priority="96" stopIfTrue="1">
      <formula>AE$30&gt;0</formula>
    </cfRule>
  </conditionalFormatting>
  <conditionalFormatting sqref="AG42">
    <cfRule type="expression" dxfId="95" priority="95" stopIfTrue="1">
      <formula>AG$30&gt;0</formula>
    </cfRule>
  </conditionalFormatting>
  <conditionalFormatting sqref="AI42">
    <cfRule type="expression" dxfId="94" priority="94" stopIfTrue="1">
      <formula>AI$30&gt;0</formula>
    </cfRule>
  </conditionalFormatting>
  <conditionalFormatting sqref="AK42">
    <cfRule type="expression" dxfId="93" priority="93" stopIfTrue="1">
      <formula>AK$30&gt;0</formula>
    </cfRule>
  </conditionalFormatting>
  <conditionalFormatting sqref="AM42">
    <cfRule type="expression" dxfId="92" priority="92" stopIfTrue="1">
      <formula>AM$30&gt;0</formula>
    </cfRule>
  </conditionalFormatting>
  <conditionalFormatting sqref="AO42">
    <cfRule type="expression" dxfId="91" priority="91" stopIfTrue="1">
      <formula>AO$30&gt;0</formula>
    </cfRule>
  </conditionalFormatting>
  <conditionalFormatting sqref="AQ42">
    <cfRule type="expression" dxfId="90" priority="90" stopIfTrue="1">
      <formula>AQ$30&gt;0</formula>
    </cfRule>
  </conditionalFormatting>
  <conditionalFormatting sqref="AS42">
    <cfRule type="expression" dxfId="89" priority="89" stopIfTrue="1">
      <formula>AS$30&gt;0</formula>
    </cfRule>
  </conditionalFormatting>
  <conditionalFormatting sqref="AU42">
    <cfRule type="expression" dxfId="88" priority="88" stopIfTrue="1">
      <formula>AU$30&gt;0</formula>
    </cfRule>
  </conditionalFormatting>
  <conditionalFormatting sqref="AW42">
    <cfRule type="expression" dxfId="87" priority="87" stopIfTrue="1">
      <formula>AW$30&gt;0</formula>
    </cfRule>
  </conditionalFormatting>
  <conditionalFormatting sqref="AY42">
    <cfRule type="expression" dxfId="86" priority="86" stopIfTrue="1">
      <formula>AY$30&gt;0</formula>
    </cfRule>
  </conditionalFormatting>
  <conditionalFormatting sqref="BA42">
    <cfRule type="expression" dxfId="85" priority="85" stopIfTrue="1">
      <formula>BA$30&gt;0</formula>
    </cfRule>
  </conditionalFormatting>
  <conditionalFormatting sqref="BC42">
    <cfRule type="expression" dxfId="84" priority="84" stopIfTrue="1">
      <formula>BC$30&gt;0</formula>
    </cfRule>
  </conditionalFormatting>
  <conditionalFormatting sqref="BE42">
    <cfRule type="expression" dxfId="83" priority="83" stopIfTrue="1">
      <formula>BE$30&gt;0</formula>
    </cfRule>
  </conditionalFormatting>
  <conditionalFormatting sqref="BG42">
    <cfRule type="expression" dxfId="82" priority="82" stopIfTrue="1">
      <formula>BG$30&gt;0</formula>
    </cfRule>
  </conditionalFormatting>
  <conditionalFormatting sqref="BI42">
    <cfRule type="expression" dxfId="81" priority="81" stopIfTrue="1">
      <formula>BI$30&gt;0</formula>
    </cfRule>
  </conditionalFormatting>
  <conditionalFormatting sqref="BK42">
    <cfRule type="expression" dxfId="80" priority="80" stopIfTrue="1">
      <formula>BK$30&gt;0</formula>
    </cfRule>
  </conditionalFormatting>
  <conditionalFormatting sqref="BM42">
    <cfRule type="expression" dxfId="79" priority="79" stopIfTrue="1">
      <formula>BM$30&gt;0</formula>
    </cfRule>
  </conditionalFormatting>
  <conditionalFormatting sqref="BO42">
    <cfRule type="expression" dxfId="78" priority="78" stopIfTrue="1">
      <formula>BO$30&gt;0</formula>
    </cfRule>
  </conditionalFormatting>
  <conditionalFormatting sqref="BQ42">
    <cfRule type="expression" dxfId="77" priority="77" stopIfTrue="1">
      <formula>BQ$30&gt;0</formula>
    </cfRule>
  </conditionalFormatting>
  <conditionalFormatting sqref="BS42">
    <cfRule type="expression" dxfId="76" priority="76" stopIfTrue="1">
      <formula>BS$30&gt;0</formula>
    </cfRule>
  </conditionalFormatting>
  <conditionalFormatting sqref="BU42">
    <cfRule type="expression" dxfId="75" priority="75" stopIfTrue="1">
      <formula>BU$30&gt;0</formula>
    </cfRule>
  </conditionalFormatting>
  <conditionalFormatting sqref="BV42">
    <cfRule type="expression" dxfId="74" priority="74" stopIfTrue="1">
      <formula>BV$30&gt;0</formula>
    </cfRule>
  </conditionalFormatting>
  <conditionalFormatting sqref="BW42:CS42">
    <cfRule type="expression" dxfId="73" priority="73" stopIfTrue="1">
      <formula>BW$30&gt;0</formula>
    </cfRule>
  </conditionalFormatting>
  <conditionalFormatting sqref="E58">
    <cfRule type="expression" dxfId="72" priority="72" stopIfTrue="1">
      <formula>E$30&gt;0</formula>
    </cfRule>
  </conditionalFormatting>
  <conditionalFormatting sqref="G58">
    <cfRule type="expression" dxfId="71" priority="71" stopIfTrue="1">
      <formula>G$30&gt;0</formula>
    </cfRule>
  </conditionalFormatting>
  <conditionalFormatting sqref="I58">
    <cfRule type="expression" dxfId="70" priority="70" stopIfTrue="1">
      <formula>I$30&gt;0</formula>
    </cfRule>
  </conditionalFormatting>
  <conditionalFormatting sqref="K58">
    <cfRule type="expression" dxfId="69" priority="69" stopIfTrue="1">
      <formula>K$30&gt;0</formula>
    </cfRule>
  </conditionalFormatting>
  <conditionalFormatting sqref="M58">
    <cfRule type="expression" dxfId="68" priority="68" stopIfTrue="1">
      <formula>M$30&gt;0</formula>
    </cfRule>
  </conditionalFormatting>
  <conditionalFormatting sqref="O58">
    <cfRule type="expression" dxfId="67" priority="67" stopIfTrue="1">
      <formula>O$30&gt;0</formula>
    </cfRule>
  </conditionalFormatting>
  <conditionalFormatting sqref="Q58">
    <cfRule type="expression" dxfId="66" priority="66" stopIfTrue="1">
      <formula>Q$30&gt;0</formula>
    </cfRule>
  </conditionalFormatting>
  <conditionalFormatting sqref="S58">
    <cfRule type="expression" dxfId="65" priority="65" stopIfTrue="1">
      <formula>S$30&gt;0</formula>
    </cfRule>
  </conditionalFormatting>
  <conditionalFormatting sqref="U58">
    <cfRule type="expression" dxfId="64" priority="64" stopIfTrue="1">
      <formula>U$30&gt;0</formula>
    </cfRule>
  </conditionalFormatting>
  <conditionalFormatting sqref="W58">
    <cfRule type="expression" dxfId="63" priority="63" stopIfTrue="1">
      <formula>W$30&gt;0</formula>
    </cfRule>
  </conditionalFormatting>
  <conditionalFormatting sqref="Y58">
    <cfRule type="expression" dxfId="62" priority="62" stopIfTrue="1">
      <formula>Y$30&gt;0</formula>
    </cfRule>
  </conditionalFormatting>
  <conditionalFormatting sqref="AA58">
    <cfRule type="expression" dxfId="61" priority="61" stopIfTrue="1">
      <formula>AA$30&gt;0</formula>
    </cfRule>
  </conditionalFormatting>
  <conditionalFormatting sqref="AC58">
    <cfRule type="expression" dxfId="60" priority="60" stopIfTrue="1">
      <formula>AC$30&gt;0</formula>
    </cfRule>
  </conditionalFormatting>
  <conditionalFormatting sqref="AE58">
    <cfRule type="expression" dxfId="59" priority="59" stopIfTrue="1">
      <formula>AE$30&gt;0</formula>
    </cfRule>
  </conditionalFormatting>
  <conditionalFormatting sqref="AG58">
    <cfRule type="expression" dxfId="58" priority="58" stopIfTrue="1">
      <formula>AG$30&gt;0</formula>
    </cfRule>
  </conditionalFormatting>
  <conditionalFormatting sqref="AI58">
    <cfRule type="expression" dxfId="57" priority="57" stopIfTrue="1">
      <formula>AI$30&gt;0</formula>
    </cfRule>
  </conditionalFormatting>
  <conditionalFormatting sqref="AK58">
    <cfRule type="expression" dxfId="56" priority="56" stopIfTrue="1">
      <formula>AK$30&gt;0</formula>
    </cfRule>
  </conditionalFormatting>
  <conditionalFormatting sqref="AM58">
    <cfRule type="expression" dxfId="55" priority="55" stopIfTrue="1">
      <formula>AM$30&gt;0</formula>
    </cfRule>
  </conditionalFormatting>
  <conditionalFormatting sqref="AO58">
    <cfRule type="expression" dxfId="54" priority="54" stopIfTrue="1">
      <formula>AO$30&gt;0</formula>
    </cfRule>
  </conditionalFormatting>
  <conditionalFormatting sqref="AQ58">
    <cfRule type="expression" dxfId="53" priority="53" stopIfTrue="1">
      <formula>AQ$30&gt;0</formula>
    </cfRule>
  </conditionalFormatting>
  <conditionalFormatting sqref="AS58">
    <cfRule type="expression" dxfId="52" priority="52" stopIfTrue="1">
      <formula>AS$30&gt;0</formula>
    </cfRule>
  </conditionalFormatting>
  <conditionalFormatting sqref="AU58">
    <cfRule type="expression" dxfId="51" priority="51" stopIfTrue="1">
      <formula>AU$30&gt;0</formula>
    </cfRule>
  </conditionalFormatting>
  <conditionalFormatting sqref="AW58">
    <cfRule type="expression" dxfId="50" priority="50" stopIfTrue="1">
      <formula>AW$30&gt;0</formula>
    </cfRule>
  </conditionalFormatting>
  <conditionalFormatting sqref="AY58">
    <cfRule type="expression" dxfId="49" priority="49" stopIfTrue="1">
      <formula>AY$30&gt;0</formula>
    </cfRule>
  </conditionalFormatting>
  <conditionalFormatting sqref="BA58">
    <cfRule type="expression" dxfId="48" priority="48" stopIfTrue="1">
      <formula>BA$30&gt;0</formula>
    </cfRule>
  </conditionalFormatting>
  <conditionalFormatting sqref="BC58">
    <cfRule type="expression" dxfId="47" priority="47" stopIfTrue="1">
      <formula>BC$30&gt;0</formula>
    </cfRule>
  </conditionalFormatting>
  <conditionalFormatting sqref="BE58">
    <cfRule type="expression" dxfId="46" priority="46" stopIfTrue="1">
      <formula>BE$30&gt;0</formula>
    </cfRule>
  </conditionalFormatting>
  <conditionalFormatting sqref="BG58">
    <cfRule type="expression" dxfId="45" priority="45" stopIfTrue="1">
      <formula>BG$30&gt;0</formula>
    </cfRule>
  </conditionalFormatting>
  <conditionalFormatting sqref="BI58">
    <cfRule type="expression" dxfId="44" priority="44" stopIfTrue="1">
      <formula>BI$30&gt;0</formula>
    </cfRule>
  </conditionalFormatting>
  <conditionalFormatting sqref="BK58">
    <cfRule type="expression" dxfId="43" priority="43" stopIfTrue="1">
      <formula>BK$30&gt;0</formula>
    </cfRule>
  </conditionalFormatting>
  <conditionalFormatting sqref="BM58">
    <cfRule type="expression" dxfId="42" priority="42" stopIfTrue="1">
      <formula>BM$30&gt;0</formula>
    </cfRule>
  </conditionalFormatting>
  <conditionalFormatting sqref="BO58">
    <cfRule type="expression" dxfId="41" priority="41" stopIfTrue="1">
      <formula>BO$30&gt;0</formula>
    </cfRule>
  </conditionalFormatting>
  <conditionalFormatting sqref="BQ58">
    <cfRule type="expression" dxfId="40" priority="40" stopIfTrue="1">
      <formula>BQ$30&gt;0</formula>
    </cfRule>
  </conditionalFormatting>
  <conditionalFormatting sqref="BS58">
    <cfRule type="expression" dxfId="39" priority="39" stopIfTrue="1">
      <formula>BS$30&gt;0</formula>
    </cfRule>
  </conditionalFormatting>
  <conditionalFormatting sqref="BU58">
    <cfRule type="expression" dxfId="38" priority="38" stopIfTrue="1">
      <formula>BU$30&gt;0</formula>
    </cfRule>
  </conditionalFormatting>
  <conditionalFormatting sqref="BV58">
    <cfRule type="expression" dxfId="37" priority="37" stopIfTrue="1">
      <formula>BV$30&gt;0</formula>
    </cfRule>
  </conditionalFormatting>
  <conditionalFormatting sqref="BW58:CS58">
    <cfRule type="expression" dxfId="36" priority="36" stopIfTrue="1">
      <formula>BW$30&gt;0</formula>
    </cfRule>
  </conditionalFormatting>
  <conditionalFormatting sqref="C32:I32 K32 M32 O32 Q32 S32 U32 W32 Y32 AA32 AC32 AE32 AG32 AI32 AK32 AM32 AO32 AQ32 AS32 AU32 AW32 AY32 BA32 BC32 BE32 BG32 BI32 BK32 BM32 BO32 BQ32 BS32 BU32 BW32:DD32">
    <cfRule type="expression" dxfId="35" priority="35" stopIfTrue="1">
      <formula>C$30&gt;0</formula>
    </cfRule>
  </conditionalFormatting>
  <conditionalFormatting sqref="J32">
    <cfRule type="expression" dxfId="34" priority="34" stopIfTrue="1">
      <formula>J$30&gt;0</formula>
    </cfRule>
  </conditionalFormatting>
  <conditionalFormatting sqref="L32">
    <cfRule type="expression" dxfId="33" priority="33" stopIfTrue="1">
      <formula>L$30&gt;0</formula>
    </cfRule>
  </conditionalFormatting>
  <conditionalFormatting sqref="N32">
    <cfRule type="expression" dxfId="32" priority="32" stopIfTrue="1">
      <formula>N$30&gt;0</formula>
    </cfRule>
  </conditionalFormatting>
  <conditionalFormatting sqref="P32">
    <cfRule type="expression" dxfId="31" priority="31" stopIfTrue="1">
      <formula>P$30&gt;0</formula>
    </cfRule>
  </conditionalFormatting>
  <conditionalFormatting sqref="R32">
    <cfRule type="expression" dxfId="30" priority="30" stopIfTrue="1">
      <formula>R$30&gt;0</formula>
    </cfRule>
  </conditionalFormatting>
  <conditionalFormatting sqref="T32">
    <cfRule type="expression" dxfId="29" priority="29" stopIfTrue="1">
      <formula>T$30&gt;0</formula>
    </cfRule>
  </conditionalFormatting>
  <conditionalFormatting sqref="V32">
    <cfRule type="expression" dxfId="28" priority="28" stopIfTrue="1">
      <formula>V$30&gt;0</formula>
    </cfRule>
  </conditionalFormatting>
  <conditionalFormatting sqref="X32">
    <cfRule type="expression" dxfId="27" priority="27" stopIfTrue="1">
      <formula>X$30&gt;0</formula>
    </cfRule>
  </conditionalFormatting>
  <conditionalFormatting sqref="Z32">
    <cfRule type="expression" dxfId="26" priority="26" stopIfTrue="1">
      <formula>Z$30&gt;0</formula>
    </cfRule>
  </conditionalFormatting>
  <conditionalFormatting sqref="AB32">
    <cfRule type="expression" dxfId="25" priority="25" stopIfTrue="1">
      <formula>AB$30&gt;0</formula>
    </cfRule>
  </conditionalFormatting>
  <conditionalFormatting sqref="AD32">
    <cfRule type="expression" dxfId="24" priority="24" stopIfTrue="1">
      <formula>AD$30&gt;0</formula>
    </cfRule>
  </conditionalFormatting>
  <conditionalFormatting sqref="AF32">
    <cfRule type="expression" dxfId="23" priority="23" stopIfTrue="1">
      <formula>AF$30&gt;0</formula>
    </cfRule>
  </conditionalFormatting>
  <conditionalFormatting sqref="AH32">
    <cfRule type="expression" dxfId="22" priority="22" stopIfTrue="1">
      <formula>AH$30&gt;0</formula>
    </cfRule>
  </conditionalFormatting>
  <conditionalFormatting sqref="AJ32">
    <cfRule type="expression" dxfId="21" priority="21" stopIfTrue="1">
      <formula>AJ$30&gt;0</formula>
    </cfRule>
  </conditionalFormatting>
  <conditionalFormatting sqref="AL32">
    <cfRule type="expression" dxfId="20" priority="20" stopIfTrue="1">
      <formula>AL$30&gt;0</formula>
    </cfRule>
  </conditionalFormatting>
  <conditionalFormatting sqref="AN32">
    <cfRule type="expression" dxfId="19" priority="19" stopIfTrue="1">
      <formula>AN$30&gt;0</formula>
    </cfRule>
  </conditionalFormatting>
  <conditionalFormatting sqref="AP32">
    <cfRule type="expression" dxfId="18" priority="18" stopIfTrue="1">
      <formula>AP$30&gt;0</formula>
    </cfRule>
  </conditionalFormatting>
  <conditionalFormatting sqref="AR32">
    <cfRule type="expression" dxfId="17" priority="17" stopIfTrue="1">
      <formula>AR$30&gt;0</formula>
    </cfRule>
  </conditionalFormatting>
  <conditionalFormatting sqref="AT32">
    <cfRule type="expression" dxfId="16" priority="16" stopIfTrue="1">
      <formula>AT$30&gt;0</formula>
    </cfRule>
  </conditionalFormatting>
  <conditionalFormatting sqref="AV32">
    <cfRule type="expression" dxfId="15" priority="15" stopIfTrue="1">
      <formula>AV$30&gt;0</formula>
    </cfRule>
  </conditionalFormatting>
  <conditionalFormatting sqref="AX32">
    <cfRule type="expression" dxfId="14" priority="14" stopIfTrue="1">
      <formula>AX$30&gt;0</formula>
    </cfRule>
  </conditionalFormatting>
  <conditionalFormatting sqref="AZ32">
    <cfRule type="expression" dxfId="13" priority="13" stopIfTrue="1">
      <formula>AZ$30&gt;0</formula>
    </cfRule>
  </conditionalFormatting>
  <conditionalFormatting sqref="BB32">
    <cfRule type="expression" dxfId="12" priority="12" stopIfTrue="1">
      <formula>BB$30&gt;0</formula>
    </cfRule>
  </conditionalFormatting>
  <conditionalFormatting sqref="BD32">
    <cfRule type="expression" dxfId="11" priority="11" stopIfTrue="1">
      <formula>BD$30&gt;0</formula>
    </cfRule>
  </conditionalFormatting>
  <conditionalFormatting sqref="BF32">
    <cfRule type="expression" dxfId="10" priority="10" stopIfTrue="1">
      <formula>BF$30&gt;0</formula>
    </cfRule>
  </conditionalFormatting>
  <conditionalFormatting sqref="BH32">
    <cfRule type="expression" dxfId="9" priority="9" stopIfTrue="1">
      <formula>BH$30&gt;0</formula>
    </cfRule>
  </conditionalFormatting>
  <conditionalFormatting sqref="BJ32">
    <cfRule type="expression" dxfId="8" priority="8" stopIfTrue="1">
      <formula>BJ$30&gt;0</formula>
    </cfRule>
  </conditionalFormatting>
  <conditionalFormatting sqref="BL32">
    <cfRule type="expression" dxfId="7" priority="7" stopIfTrue="1">
      <formula>BL$30&gt;0</formula>
    </cfRule>
  </conditionalFormatting>
  <conditionalFormatting sqref="BN32">
    <cfRule type="expression" dxfId="6" priority="6" stopIfTrue="1">
      <formula>BN$30&gt;0</formula>
    </cfRule>
  </conditionalFormatting>
  <conditionalFormatting sqref="BP32">
    <cfRule type="expression" dxfId="5" priority="5" stopIfTrue="1">
      <formula>BP$30&gt;0</formula>
    </cfRule>
  </conditionalFormatting>
  <conditionalFormatting sqref="BR32">
    <cfRule type="expression" dxfId="4" priority="4" stopIfTrue="1">
      <formula>BR$30&gt;0</formula>
    </cfRule>
  </conditionalFormatting>
  <conditionalFormatting sqref="BT32">
    <cfRule type="expression" dxfId="3" priority="3" stopIfTrue="1">
      <formula>BT$30&gt;0</formula>
    </cfRule>
  </conditionalFormatting>
  <conditionalFormatting sqref="BV32">
    <cfRule type="expression" dxfId="2" priority="1" stopIfTrue="1">
      <formula>BV$30&gt;0</formula>
    </cfRule>
  </conditionalFormatting>
  <pageMargins left="0.25" right="0.25" top="0.75" bottom="0.75" header="0.3" footer="0.3"/>
  <pageSetup scale="50" fitToWidth="3" orientation="landscape" horizontalDpi="300" verticalDpi="300" r:id="rId1"/>
  <headerFooter>
    <oddHeader xml:space="preserve">&amp;L&amp;"Helvetica,Bold"Initial Operating Deficit Escrow Calculation
Section 232&amp;C&amp;"Helvetica,Regular"U.S. Department of Housing and Urban Development
Office of Residential Care Facilities&amp;R&amp;"Helvetica,Regular"OMB Approval No. 2502-0605
(exp. 01/31/2026)  </oddHeader>
    <oddFooter>&amp;LPrevious Versions Obsolete&amp;Rform HUD-91128-ORCF (01/2023)</oddFooter>
  </headerFooter>
  <ignoredErrors>
    <ignoredError sqref="C26:D26 E26:F26 G26:H26 L26:M26 N26:O26 P26:Q26 R26:S26 T26:U26 V26:W26 X26:Y26 Z26:AA26 AB26:AC26 AD26:AE26 AF26:AG26 AH26:AI26 AJ26:AK26 AL26:AM26 AN26:AP26 AM7:AN7 AO7 O7 Q7 U7 W7 AA7 AC7 AG7 AI7 AK7 AS7 AU7 AZ7:BA7 BE7:BF7 BK7 BM7 BQ7 BS7 U30:V30 P30:Q30 P31:R31 O30 N31:O31 L31:M31 J31:K31 H31:I31 F31:G31 E31 S31:T31 U31:V31 W30 W31:X31 Y31:Z31 AA30:AB30 AA31:AB31 AC30 AC31:AD31 AE31:AF31 AG30:AH30 AG31:AH31 AI30 AI31:AJ31 AK31:AL31 AM30:AO30 AM31:AO31 AQ26:AR26 AP31:AQ31 AS26:AT26 AR31:AS31 AS30:AT30 AU26:AV26 AU30 AT31:AU31 AV31:AW31 AX31 AZ26:BB26 AZ30:BA30 AZ31:BA31 BB31:BC31 BC26:BD26 BD31:BE31 BE30:BF30 BE26:BF26 BF31:BG31 BG26:BH26 BG30 BH31:BI31 BI26:BJ26 BJ31:BK31 BK26:BL26 BK30:BL30 BL31:BM31 BM30 BM26:BN26 BN31:BO31 BO26:BQ26 BQ30:BR30 BP31:BQ31 BR31:BS31 BR26:BS26 BS30:BT30 BT31 BT26 AX26" formula="1"/>
    <ignoredError sqref="AM8 C8 E8 G8 I8 K8 M8 O8 Q8 S8 U8 W8 Y8 AA8 AC8 AE8 AG8 AI8 AK8 AO8 AQ8 AS8 AU8 AW7:AW8 AY8 BA8 BC8 BE8 BG8 BI8 BK8 BM8 BO8 BQ8 BS8 BU8:CS8 AW27 AW30 AY27 A10:A19" unlockedFormula="1"/>
    <ignoredError sqref="AY7 AW26 AY30 AY26" formula="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CV51"/>
  <sheetViews>
    <sheetView showGridLines="0" showRuler="0" view="pageLayout" zoomScaleNormal="100" workbookViewId="0">
      <selection activeCell="D21" sqref="D21"/>
    </sheetView>
  </sheetViews>
  <sheetFormatPr defaultColWidth="9.1796875" defaultRowHeight="13" x14ac:dyDescent="0.3"/>
  <cols>
    <col min="1" max="2" width="5.26953125" style="82" customWidth="1"/>
    <col min="3" max="3" width="11.1796875" style="82" customWidth="1"/>
    <col min="4" max="4" width="13.54296875" style="82" customWidth="1"/>
    <col min="5" max="13" width="11.81640625" style="82" customWidth="1"/>
    <col min="14" max="16384" width="9.1796875" style="82"/>
  </cols>
  <sheetData>
    <row r="2" spans="1:100" s="130" customFormat="1" x14ac:dyDescent="0.3">
      <c r="A2" s="82"/>
      <c r="B2" s="82"/>
      <c r="C2" s="328">
        <f>Inputs!B5</f>
        <v>0</v>
      </c>
      <c r="D2" s="329"/>
      <c r="E2" s="329"/>
      <c r="F2" s="330"/>
      <c r="G2" s="114" t="s">
        <v>69</v>
      </c>
      <c r="H2" s="129">
        <f>Inputs!G5</f>
        <v>0</v>
      </c>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row>
    <row r="4" spans="1:100" ht="12.75" customHeight="1" x14ac:dyDescent="0.3">
      <c r="C4" s="84" t="s">
        <v>73</v>
      </c>
      <c r="D4" s="84"/>
    </row>
    <row r="5" spans="1:100" s="130" customFormat="1" ht="30" customHeight="1" x14ac:dyDescent="0.3">
      <c r="A5" s="82"/>
      <c r="B5" s="82"/>
      <c r="C5" s="331" t="s">
        <v>44</v>
      </c>
      <c r="D5" s="332"/>
      <c r="E5" s="131" t="s">
        <v>79</v>
      </c>
      <c r="F5" s="131" t="s">
        <v>83</v>
      </c>
      <c r="G5" s="132" t="s">
        <v>43</v>
      </c>
      <c r="H5" s="132" t="s">
        <v>82</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row>
    <row r="6" spans="1:100" s="130" customFormat="1" x14ac:dyDescent="0.3">
      <c r="A6" s="82"/>
      <c r="B6" s="82"/>
      <c r="C6" s="333" t="str">
        <f>Inputs!A9</f>
        <v>Assisted Living</v>
      </c>
      <c r="D6" s="334"/>
      <c r="E6" s="133">
        <f>Inputs!C9</f>
        <v>0</v>
      </c>
      <c r="F6" s="134">
        <f>Inputs!D9</f>
        <v>0</v>
      </c>
      <c r="G6" s="135">
        <f>Inputs!G9</f>
        <v>0</v>
      </c>
      <c r="H6" s="135">
        <f>Inputs!H9</f>
        <v>0</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row>
    <row r="7" spans="1:100" s="130" customFormat="1" x14ac:dyDescent="0.3">
      <c r="A7" s="82"/>
      <c r="B7" s="82"/>
      <c r="C7" s="335" t="str">
        <f>Inputs!A10</f>
        <v>Memory Care</v>
      </c>
      <c r="D7" s="336"/>
      <c r="E7" s="133">
        <f>Inputs!C10</f>
        <v>0</v>
      </c>
      <c r="F7" s="134">
        <f>Inputs!D10</f>
        <v>0</v>
      </c>
      <c r="G7" s="135">
        <f>Inputs!G10</f>
        <v>0</v>
      </c>
      <c r="H7" s="135">
        <f>Inputs!H10</f>
        <v>0</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row>
    <row r="8" spans="1:100" s="130" customFormat="1" x14ac:dyDescent="0.3">
      <c r="A8" s="82"/>
      <c r="B8" s="82"/>
      <c r="C8" s="335" t="str">
        <f>Inputs!A11</f>
        <v>Skilled Nursing or Sub-Acute</v>
      </c>
      <c r="D8" s="336"/>
      <c r="E8" s="133">
        <f>Inputs!C11</f>
        <v>0</v>
      </c>
      <c r="F8" s="134">
        <f>Inputs!D11</f>
        <v>0</v>
      </c>
      <c r="G8" s="135">
        <f>Inputs!G11</f>
        <v>0</v>
      </c>
      <c r="H8" s="135">
        <f>Inputs!H11</f>
        <v>0</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row>
    <row r="9" spans="1:100" s="130" customFormat="1" ht="13.5" thickBot="1" x14ac:dyDescent="0.35">
      <c r="A9" s="82"/>
      <c r="B9" s="82"/>
      <c r="C9" s="337" t="str">
        <f>Inputs!A12</f>
        <v>Independent Living</v>
      </c>
      <c r="D9" s="338"/>
      <c r="E9" s="136">
        <f>Inputs!C12</f>
        <v>0</v>
      </c>
      <c r="F9" s="137">
        <f>Inputs!D12</f>
        <v>0</v>
      </c>
      <c r="G9" s="138">
        <f>Inputs!G12</f>
        <v>0</v>
      </c>
      <c r="H9" s="138">
        <f>Inputs!H12</f>
        <v>0</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row>
    <row r="10" spans="1:100" s="130" customFormat="1" ht="13.5" thickTop="1" x14ac:dyDescent="0.3">
      <c r="A10" s="82"/>
      <c r="B10" s="82"/>
      <c r="C10" s="326" t="s">
        <v>51</v>
      </c>
      <c r="D10" s="327"/>
      <c r="E10" s="139">
        <f>Inputs!C14</f>
        <v>0</v>
      </c>
      <c r="F10" s="140">
        <f>Inputs!D14</f>
        <v>0</v>
      </c>
      <c r="G10" s="141">
        <f>Inputs!G14</f>
        <v>0</v>
      </c>
      <c r="H10" s="141">
        <f>Inputs!H14</f>
        <v>0</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row>
    <row r="11" spans="1:100" x14ac:dyDescent="0.3">
      <c r="C11" s="106"/>
      <c r="D11" s="106"/>
      <c r="E11" s="90"/>
      <c r="F11" s="90"/>
      <c r="G11" s="90"/>
      <c r="H11" s="90"/>
    </row>
    <row r="12" spans="1:100" x14ac:dyDescent="0.3">
      <c r="C12" s="106"/>
      <c r="D12" s="106"/>
      <c r="E12" s="90"/>
      <c r="F12" s="90"/>
      <c r="G12" s="142" t="s">
        <v>81</v>
      </c>
      <c r="H12" s="143">
        <f>'Details &amp; Draw Requests'!A45</f>
        <v>0</v>
      </c>
    </row>
    <row r="13" spans="1:100" x14ac:dyDescent="0.3">
      <c r="C13" s="106"/>
      <c r="D13" s="106"/>
      <c r="E13" s="90"/>
      <c r="F13" s="90"/>
      <c r="G13" s="90"/>
      <c r="H13" s="90"/>
    </row>
    <row r="14" spans="1:100" x14ac:dyDescent="0.3">
      <c r="C14" s="144"/>
      <c r="D14" s="145" t="s">
        <v>74</v>
      </c>
      <c r="E14" s="145" t="s">
        <v>74</v>
      </c>
      <c r="F14" s="146" t="s">
        <v>75</v>
      </c>
      <c r="G14" s="146" t="s">
        <v>77</v>
      </c>
      <c r="H14" s="147" t="s">
        <v>80</v>
      </c>
      <c r="I14" s="124"/>
      <c r="J14" s="114"/>
    </row>
    <row r="15" spans="1:100" x14ac:dyDescent="0.3">
      <c r="C15" s="148" t="s">
        <v>71</v>
      </c>
      <c r="D15" s="149" t="s">
        <v>72</v>
      </c>
      <c r="E15" s="149" t="s">
        <v>78</v>
      </c>
      <c r="F15" s="149" t="s">
        <v>76</v>
      </c>
      <c r="G15" s="149" t="s">
        <v>76</v>
      </c>
      <c r="H15" s="150" t="s">
        <v>76</v>
      </c>
      <c r="I15" s="114"/>
      <c r="J15" s="114"/>
    </row>
    <row r="16" spans="1:100" x14ac:dyDescent="0.3">
      <c r="C16" s="148" t="s">
        <v>165</v>
      </c>
      <c r="D16" s="151">
        <f>'Details &amp; Draw Requests'!B$7</f>
        <v>0</v>
      </c>
      <c r="E16" s="152" t="e">
        <f>D16/Inputs!$C$14</f>
        <v>#DIV/0!</v>
      </c>
      <c r="F16" s="153">
        <f>'Details &amp; Draw Requests'!B$9</f>
        <v>0</v>
      </c>
      <c r="G16" s="153">
        <f>'Details &amp; Draw Requests'!B$26+'Details &amp; Draw Requests'!B$28+'Details &amp; Draw Requests'!B$29</f>
        <v>0</v>
      </c>
      <c r="H16" s="154">
        <f>F16+G16</f>
        <v>0</v>
      </c>
      <c r="I16" s="114"/>
      <c r="J16" s="114"/>
    </row>
    <row r="17" spans="3:10" x14ac:dyDescent="0.3">
      <c r="C17" s="155" t="s">
        <v>166</v>
      </c>
      <c r="D17" s="156">
        <f>'Details &amp; Draw Requests'!D$7</f>
        <v>0</v>
      </c>
      <c r="E17" s="157" t="e">
        <f>D17/Inputs!$C$14</f>
        <v>#DIV/0!</v>
      </c>
      <c r="F17" s="158">
        <f>'Details &amp; Draw Requests'!D$9</f>
        <v>0</v>
      </c>
      <c r="G17" s="158">
        <f>'Details &amp; Draw Requests'!D$26+'Details &amp; Draw Requests'!D$28+'Details &amp; Draw Requests'!D$29</f>
        <v>0</v>
      </c>
      <c r="H17" s="159">
        <f t="shared" ref="H17:H51" si="0">F17+G17</f>
        <v>0</v>
      </c>
      <c r="I17" s="114"/>
      <c r="J17" s="114"/>
    </row>
    <row r="18" spans="3:10" x14ac:dyDescent="0.3">
      <c r="C18" s="155" t="s">
        <v>167</v>
      </c>
      <c r="D18" s="156">
        <f>'Details &amp; Draw Requests'!F$7</f>
        <v>0</v>
      </c>
      <c r="E18" s="157" t="e">
        <f>D18/Inputs!$C$14</f>
        <v>#DIV/0!</v>
      </c>
      <c r="F18" s="158">
        <f>'Details &amp; Draw Requests'!F$9</f>
        <v>0</v>
      </c>
      <c r="G18" s="158">
        <f>'Details &amp; Draw Requests'!F$26+'Details &amp; Draw Requests'!F$28+'Details &amp; Draw Requests'!F$29</f>
        <v>0</v>
      </c>
      <c r="H18" s="159">
        <f t="shared" si="0"/>
        <v>0</v>
      </c>
      <c r="I18" s="114"/>
      <c r="J18" s="114"/>
    </row>
    <row r="19" spans="3:10" x14ac:dyDescent="0.3">
      <c r="C19" s="155" t="s">
        <v>168</v>
      </c>
      <c r="D19" s="156">
        <f>'Details &amp; Draw Requests'!H$7</f>
        <v>0</v>
      </c>
      <c r="E19" s="157" t="e">
        <f>D19/Inputs!$C$14</f>
        <v>#DIV/0!</v>
      </c>
      <c r="F19" s="158">
        <f>'Details &amp; Draw Requests'!H$9</f>
        <v>0</v>
      </c>
      <c r="G19" s="158">
        <f>'Details &amp; Draw Requests'!H$26+'Details &amp; Draw Requests'!H$28+'Details &amp; Draw Requests'!H$29</f>
        <v>0</v>
      </c>
      <c r="H19" s="159">
        <f t="shared" si="0"/>
        <v>0</v>
      </c>
      <c r="I19" s="114"/>
      <c r="J19" s="114"/>
    </row>
    <row r="20" spans="3:10" x14ac:dyDescent="0.3">
      <c r="C20" s="155" t="s">
        <v>169</v>
      </c>
      <c r="D20" s="156">
        <f>'Details &amp; Draw Requests'!J$7</f>
        <v>0</v>
      </c>
      <c r="E20" s="157" t="e">
        <f>D20/Inputs!$C$14</f>
        <v>#DIV/0!</v>
      </c>
      <c r="F20" s="158">
        <f>'Details &amp; Draw Requests'!J$9</f>
        <v>0</v>
      </c>
      <c r="G20" s="158">
        <f>'Details &amp; Draw Requests'!J$26+'Details &amp; Draw Requests'!J$28+'Details &amp; Draw Requests'!J$29</f>
        <v>0</v>
      </c>
      <c r="H20" s="159">
        <f t="shared" si="0"/>
        <v>0</v>
      </c>
      <c r="I20" s="114"/>
      <c r="J20" s="114"/>
    </row>
    <row r="21" spans="3:10" x14ac:dyDescent="0.3">
      <c r="C21" s="155" t="s">
        <v>170</v>
      </c>
      <c r="D21" s="156">
        <f>'Details &amp; Draw Requests'!L$7</f>
        <v>0</v>
      </c>
      <c r="E21" s="157" t="e">
        <f>D21/Inputs!$C$14</f>
        <v>#DIV/0!</v>
      </c>
      <c r="F21" s="158">
        <f>'Details &amp; Draw Requests'!L$9</f>
        <v>0</v>
      </c>
      <c r="G21" s="158">
        <f>'Details &amp; Draw Requests'!L$26+'Details &amp; Draw Requests'!L$28+'Details &amp; Draw Requests'!L$29</f>
        <v>0</v>
      </c>
      <c r="H21" s="159">
        <f t="shared" si="0"/>
        <v>0</v>
      </c>
      <c r="I21" s="114"/>
      <c r="J21" s="114"/>
    </row>
    <row r="22" spans="3:10" x14ac:dyDescent="0.3">
      <c r="C22" s="155" t="s">
        <v>171</v>
      </c>
      <c r="D22" s="156">
        <f>'Details &amp; Draw Requests'!N$7</f>
        <v>0</v>
      </c>
      <c r="E22" s="157" t="e">
        <f>D22/Inputs!$C$14</f>
        <v>#DIV/0!</v>
      </c>
      <c r="F22" s="158">
        <f>'Details &amp; Draw Requests'!N$9</f>
        <v>0</v>
      </c>
      <c r="G22" s="158">
        <f>'Details &amp; Draw Requests'!N$26+'Details &amp; Draw Requests'!N$28+'Details &amp; Draw Requests'!N$29</f>
        <v>0</v>
      </c>
      <c r="H22" s="159">
        <f t="shared" si="0"/>
        <v>0</v>
      </c>
      <c r="I22" s="114"/>
      <c r="J22" s="114"/>
    </row>
    <row r="23" spans="3:10" x14ac:dyDescent="0.3">
      <c r="C23" s="155" t="s">
        <v>172</v>
      </c>
      <c r="D23" s="156">
        <f>'Details &amp; Draw Requests'!P$7</f>
        <v>0</v>
      </c>
      <c r="E23" s="157" t="e">
        <f>D23/Inputs!$C$14</f>
        <v>#DIV/0!</v>
      </c>
      <c r="F23" s="158">
        <f>'Details &amp; Draw Requests'!P$9</f>
        <v>0</v>
      </c>
      <c r="G23" s="158">
        <f>'Details &amp; Draw Requests'!P$26+'Details &amp; Draw Requests'!P$28+'Details &amp; Draw Requests'!P$29</f>
        <v>0</v>
      </c>
      <c r="H23" s="159">
        <f t="shared" si="0"/>
        <v>0</v>
      </c>
      <c r="I23" s="114"/>
      <c r="J23" s="114"/>
    </row>
    <row r="24" spans="3:10" x14ac:dyDescent="0.3">
      <c r="C24" s="155" t="s">
        <v>173</v>
      </c>
      <c r="D24" s="156">
        <f>'Details &amp; Draw Requests'!R$7</f>
        <v>0</v>
      </c>
      <c r="E24" s="157" t="e">
        <f>D24/Inputs!$C$14</f>
        <v>#DIV/0!</v>
      </c>
      <c r="F24" s="158">
        <f>'Details &amp; Draw Requests'!R$9</f>
        <v>0</v>
      </c>
      <c r="G24" s="158">
        <f>'Details &amp; Draw Requests'!R$26+'Details &amp; Draw Requests'!R$28+'Details &amp; Draw Requests'!R$29</f>
        <v>0</v>
      </c>
      <c r="H24" s="159">
        <f t="shared" si="0"/>
        <v>0</v>
      </c>
      <c r="I24" s="114"/>
      <c r="J24" s="114"/>
    </row>
    <row r="25" spans="3:10" x14ac:dyDescent="0.3">
      <c r="C25" s="155" t="s">
        <v>174</v>
      </c>
      <c r="D25" s="156">
        <f>'Details &amp; Draw Requests'!T$7</f>
        <v>0</v>
      </c>
      <c r="E25" s="157" t="e">
        <f>D25/Inputs!$C$14</f>
        <v>#DIV/0!</v>
      </c>
      <c r="F25" s="158">
        <f>'Details &amp; Draw Requests'!T$9</f>
        <v>0</v>
      </c>
      <c r="G25" s="158">
        <f>'Details &amp; Draw Requests'!T$26+'Details &amp; Draw Requests'!T$28+'Details &amp; Draw Requests'!T$29</f>
        <v>0</v>
      </c>
      <c r="H25" s="159">
        <f t="shared" si="0"/>
        <v>0</v>
      </c>
      <c r="I25" s="114"/>
      <c r="J25" s="114"/>
    </row>
    <row r="26" spans="3:10" x14ac:dyDescent="0.3">
      <c r="C26" s="155" t="s">
        <v>175</v>
      </c>
      <c r="D26" s="156">
        <f>'Details &amp; Draw Requests'!V$7</f>
        <v>0</v>
      </c>
      <c r="E26" s="157" t="e">
        <f>D26/Inputs!$C$14</f>
        <v>#DIV/0!</v>
      </c>
      <c r="F26" s="158">
        <f>'Details &amp; Draw Requests'!V$9</f>
        <v>0</v>
      </c>
      <c r="G26" s="158">
        <f>'Details &amp; Draw Requests'!V$26+'Details &amp; Draw Requests'!V$28+'Details &amp; Draw Requests'!V$29</f>
        <v>0</v>
      </c>
      <c r="H26" s="159">
        <f t="shared" si="0"/>
        <v>0</v>
      </c>
      <c r="I26" s="114"/>
      <c r="J26" s="114"/>
    </row>
    <row r="27" spans="3:10" x14ac:dyDescent="0.3">
      <c r="C27" s="155" t="s">
        <v>176</v>
      </c>
      <c r="D27" s="156">
        <f>'Details &amp; Draw Requests'!X$7</f>
        <v>0</v>
      </c>
      <c r="E27" s="157" t="e">
        <f>D27/Inputs!$C$14</f>
        <v>#DIV/0!</v>
      </c>
      <c r="F27" s="158">
        <f>'Details &amp; Draw Requests'!X$9</f>
        <v>0</v>
      </c>
      <c r="G27" s="158">
        <f>'Details &amp; Draw Requests'!X$26+'Details &amp; Draw Requests'!X$28+'Details &amp; Draw Requests'!X$29</f>
        <v>0</v>
      </c>
      <c r="H27" s="159">
        <f t="shared" si="0"/>
        <v>0</v>
      </c>
      <c r="I27" s="114"/>
      <c r="J27" s="114"/>
    </row>
    <row r="28" spans="3:10" x14ac:dyDescent="0.3">
      <c r="C28" s="155" t="s">
        <v>177</v>
      </c>
      <c r="D28" s="156">
        <f>'Details &amp; Draw Requests'!Z$7</f>
        <v>0</v>
      </c>
      <c r="E28" s="157" t="e">
        <f>D28/Inputs!$C$14</f>
        <v>#DIV/0!</v>
      </c>
      <c r="F28" s="158">
        <f>'Details &amp; Draw Requests'!Z$9</f>
        <v>0</v>
      </c>
      <c r="G28" s="158">
        <f>'Details &amp; Draw Requests'!Z$26+'Details &amp; Draw Requests'!Z$28+'Details &amp; Draw Requests'!Z$29</f>
        <v>0</v>
      </c>
      <c r="H28" s="159">
        <f t="shared" si="0"/>
        <v>0</v>
      </c>
      <c r="I28" s="114"/>
      <c r="J28" s="114"/>
    </row>
    <row r="29" spans="3:10" x14ac:dyDescent="0.3">
      <c r="C29" s="155" t="s">
        <v>178</v>
      </c>
      <c r="D29" s="156">
        <f>'Details &amp; Draw Requests'!AB$7</f>
        <v>0</v>
      </c>
      <c r="E29" s="157" t="e">
        <f>D29/Inputs!$C$14</f>
        <v>#DIV/0!</v>
      </c>
      <c r="F29" s="158">
        <f>'Details &amp; Draw Requests'!AB$9</f>
        <v>0</v>
      </c>
      <c r="G29" s="158">
        <f>'Details &amp; Draw Requests'!AB$26+'Details &amp; Draw Requests'!AB$28+'Details &amp; Draw Requests'!AB$29</f>
        <v>0</v>
      </c>
      <c r="H29" s="159">
        <f t="shared" si="0"/>
        <v>0</v>
      </c>
      <c r="I29" s="114"/>
      <c r="J29" s="114"/>
    </row>
    <row r="30" spans="3:10" x14ac:dyDescent="0.3">
      <c r="C30" s="155" t="s">
        <v>179</v>
      </c>
      <c r="D30" s="156">
        <f>'Details &amp; Draw Requests'!AD$7</f>
        <v>0</v>
      </c>
      <c r="E30" s="157" t="e">
        <f>D30/Inputs!$C$14</f>
        <v>#DIV/0!</v>
      </c>
      <c r="F30" s="158">
        <f>'Details &amp; Draw Requests'!AD$9</f>
        <v>0</v>
      </c>
      <c r="G30" s="158">
        <f>'Details &amp; Draw Requests'!AD$26+'Details &amp; Draw Requests'!AD$28+'Details &amp; Draw Requests'!AD$29</f>
        <v>0</v>
      </c>
      <c r="H30" s="159">
        <f t="shared" si="0"/>
        <v>0</v>
      </c>
      <c r="I30" s="114"/>
      <c r="J30" s="114"/>
    </row>
    <row r="31" spans="3:10" x14ac:dyDescent="0.3">
      <c r="C31" s="155" t="s">
        <v>180</v>
      </c>
      <c r="D31" s="156">
        <f>'Details &amp; Draw Requests'!AF$7</f>
        <v>0</v>
      </c>
      <c r="E31" s="157" t="e">
        <f>D31/Inputs!$C$14</f>
        <v>#DIV/0!</v>
      </c>
      <c r="F31" s="158">
        <f>'Details &amp; Draw Requests'!AF$9</f>
        <v>0</v>
      </c>
      <c r="G31" s="158">
        <f>'Details &amp; Draw Requests'!AF$26+'Details &amp; Draw Requests'!AF$28+'Details &amp; Draw Requests'!AF$29</f>
        <v>0</v>
      </c>
      <c r="H31" s="159">
        <f t="shared" si="0"/>
        <v>0</v>
      </c>
      <c r="I31" s="114"/>
      <c r="J31" s="114"/>
    </row>
    <row r="32" spans="3:10" x14ac:dyDescent="0.3">
      <c r="C32" s="155" t="s">
        <v>181</v>
      </c>
      <c r="D32" s="156">
        <f>'Details &amp; Draw Requests'!AH$7</f>
        <v>0</v>
      </c>
      <c r="E32" s="157" t="e">
        <f>D32/Inputs!$C$14</f>
        <v>#DIV/0!</v>
      </c>
      <c r="F32" s="158">
        <f>'Details &amp; Draw Requests'!AH$9</f>
        <v>0</v>
      </c>
      <c r="G32" s="158">
        <f>'Details &amp; Draw Requests'!AH$26+'Details &amp; Draw Requests'!AH$28+'Details &amp; Draw Requests'!AH$29</f>
        <v>0</v>
      </c>
      <c r="H32" s="159">
        <f t="shared" si="0"/>
        <v>0</v>
      </c>
      <c r="I32" s="114"/>
      <c r="J32" s="114"/>
    </row>
    <row r="33" spans="3:10" x14ac:dyDescent="0.3">
      <c r="C33" s="155" t="s">
        <v>182</v>
      </c>
      <c r="D33" s="156">
        <f>'Details &amp; Draw Requests'!AJ$7</f>
        <v>0</v>
      </c>
      <c r="E33" s="157" t="e">
        <f>D33/Inputs!$C$14</f>
        <v>#DIV/0!</v>
      </c>
      <c r="F33" s="158">
        <f>'Details &amp; Draw Requests'!AJ$9</f>
        <v>0</v>
      </c>
      <c r="G33" s="158">
        <f>'Details &amp; Draw Requests'!AJ$26+'Details &amp; Draw Requests'!AJ$28+'Details &amp; Draw Requests'!AJ$29</f>
        <v>0</v>
      </c>
      <c r="H33" s="159">
        <f t="shared" si="0"/>
        <v>0</v>
      </c>
      <c r="I33" s="114"/>
      <c r="J33" s="114"/>
    </row>
    <row r="34" spans="3:10" x14ac:dyDescent="0.3">
      <c r="C34" s="155" t="s">
        <v>183</v>
      </c>
      <c r="D34" s="156">
        <f>'Details &amp; Draw Requests'!AL$7</f>
        <v>0</v>
      </c>
      <c r="E34" s="157" t="e">
        <f>D34/Inputs!$C$14</f>
        <v>#DIV/0!</v>
      </c>
      <c r="F34" s="158">
        <f>'Details &amp; Draw Requests'!AL$9</f>
        <v>0</v>
      </c>
      <c r="G34" s="158">
        <f>'Details &amp; Draw Requests'!AL$26+'Details &amp; Draw Requests'!AL$28+'Details &amp; Draw Requests'!AL$29</f>
        <v>0</v>
      </c>
      <c r="H34" s="159">
        <f t="shared" si="0"/>
        <v>0</v>
      </c>
      <c r="I34" s="114"/>
      <c r="J34" s="114"/>
    </row>
    <row r="35" spans="3:10" x14ac:dyDescent="0.3">
      <c r="C35" s="155" t="s">
        <v>184</v>
      </c>
      <c r="D35" s="156">
        <f>'Details &amp; Draw Requests'!AN$7</f>
        <v>0</v>
      </c>
      <c r="E35" s="157" t="e">
        <f>D35/Inputs!$C$14</f>
        <v>#DIV/0!</v>
      </c>
      <c r="F35" s="158">
        <f>'Details &amp; Draw Requests'!AN$9</f>
        <v>0</v>
      </c>
      <c r="G35" s="158">
        <f>'Details &amp; Draw Requests'!AN$26+'Details &amp; Draw Requests'!AN$28+'Details &amp; Draw Requests'!AN$29</f>
        <v>0</v>
      </c>
      <c r="H35" s="159">
        <f t="shared" si="0"/>
        <v>0</v>
      </c>
      <c r="I35" s="114"/>
      <c r="J35" s="114"/>
    </row>
    <row r="36" spans="3:10" x14ac:dyDescent="0.3">
      <c r="C36" s="155" t="s">
        <v>185</v>
      </c>
      <c r="D36" s="156">
        <f>'Details &amp; Draw Requests'!AP$7</f>
        <v>0</v>
      </c>
      <c r="E36" s="157" t="e">
        <f>D36/Inputs!$C$14</f>
        <v>#DIV/0!</v>
      </c>
      <c r="F36" s="158">
        <f>'Details &amp; Draw Requests'!AP$9</f>
        <v>0</v>
      </c>
      <c r="G36" s="158">
        <f>'Details &amp; Draw Requests'!AP$26+'Details &amp; Draw Requests'!AP$28+'Details &amp; Draw Requests'!AP$29</f>
        <v>0</v>
      </c>
      <c r="H36" s="159">
        <f t="shared" si="0"/>
        <v>0</v>
      </c>
      <c r="I36" s="114"/>
      <c r="J36" s="114"/>
    </row>
    <row r="37" spans="3:10" x14ac:dyDescent="0.3">
      <c r="C37" s="155" t="s">
        <v>186</v>
      </c>
      <c r="D37" s="156">
        <f>'Details &amp; Draw Requests'!AR$7</f>
        <v>0</v>
      </c>
      <c r="E37" s="157" t="e">
        <f>D37/Inputs!$C$14</f>
        <v>#DIV/0!</v>
      </c>
      <c r="F37" s="158">
        <f>'Details &amp; Draw Requests'!AR$9</f>
        <v>0</v>
      </c>
      <c r="G37" s="158">
        <f>'Details &amp; Draw Requests'!AR$26+'Details &amp; Draw Requests'!AR$28+'Details &amp; Draw Requests'!AR$29</f>
        <v>0</v>
      </c>
      <c r="H37" s="159">
        <f t="shared" si="0"/>
        <v>0</v>
      </c>
      <c r="I37" s="114"/>
      <c r="J37" s="114"/>
    </row>
    <row r="38" spans="3:10" x14ac:dyDescent="0.3">
      <c r="C38" s="155" t="s">
        <v>187</v>
      </c>
      <c r="D38" s="156">
        <f>'Details &amp; Draw Requests'!AT$7</f>
        <v>0</v>
      </c>
      <c r="E38" s="157" t="e">
        <f>D38/Inputs!$C$14</f>
        <v>#DIV/0!</v>
      </c>
      <c r="F38" s="158">
        <f>'Details &amp; Draw Requests'!AT$9</f>
        <v>0</v>
      </c>
      <c r="G38" s="158">
        <f>'Details &amp; Draw Requests'!AT$26+'Details &amp; Draw Requests'!AT$28+'Details &amp; Draw Requests'!AT$29</f>
        <v>0</v>
      </c>
      <c r="H38" s="159">
        <f t="shared" si="0"/>
        <v>0</v>
      </c>
      <c r="I38" s="114"/>
      <c r="J38" s="114"/>
    </row>
    <row r="39" spans="3:10" x14ac:dyDescent="0.3">
      <c r="C39" s="155" t="s">
        <v>188</v>
      </c>
      <c r="D39" s="156">
        <f>'Details &amp; Draw Requests'!AV$7</f>
        <v>0</v>
      </c>
      <c r="E39" s="157" t="e">
        <f>D39/Inputs!$C$14</f>
        <v>#DIV/0!</v>
      </c>
      <c r="F39" s="158">
        <f>'Details &amp; Draw Requests'!AV$9</f>
        <v>0</v>
      </c>
      <c r="G39" s="158">
        <f>'Details &amp; Draw Requests'!AV$26+'Details &amp; Draw Requests'!AV$28+'Details &amp; Draw Requests'!AV$29</f>
        <v>0</v>
      </c>
      <c r="H39" s="159">
        <f t="shared" si="0"/>
        <v>0</v>
      </c>
      <c r="I39" s="114"/>
      <c r="J39" s="114"/>
    </row>
    <row r="40" spans="3:10" x14ac:dyDescent="0.3">
      <c r="C40" s="155" t="s">
        <v>189</v>
      </c>
      <c r="D40" s="156">
        <f>'Details &amp; Draw Requests'!AX$7</f>
        <v>0</v>
      </c>
      <c r="E40" s="157" t="e">
        <f>D40/Inputs!$C$14</f>
        <v>#DIV/0!</v>
      </c>
      <c r="F40" s="158">
        <f>'Details &amp; Draw Requests'!AX$9</f>
        <v>0</v>
      </c>
      <c r="G40" s="158">
        <f>'Details &amp; Draw Requests'!AX$26+'Details &amp; Draw Requests'!AX$28+'Details &amp; Draw Requests'!AX$29</f>
        <v>0</v>
      </c>
      <c r="H40" s="159">
        <f t="shared" si="0"/>
        <v>0</v>
      </c>
      <c r="I40" s="114"/>
      <c r="J40" s="114"/>
    </row>
    <row r="41" spans="3:10" x14ac:dyDescent="0.3">
      <c r="C41" s="155" t="s">
        <v>190</v>
      </c>
      <c r="D41" s="156">
        <f>'Details &amp; Draw Requests'!AZ$7</f>
        <v>0</v>
      </c>
      <c r="E41" s="157" t="e">
        <f>D41/Inputs!$C$14</f>
        <v>#DIV/0!</v>
      </c>
      <c r="F41" s="158">
        <f>'Details &amp; Draw Requests'!AZ$9</f>
        <v>0</v>
      </c>
      <c r="G41" s="158">
        <f>'Details &amp; Draw Requests'!AZ$26+'Details &amp; Draw Requests'!AZ$28+'Details &amp; Draw Requests'!AZ$29</f>
        <v>0</v>
      </c>
      <c r="H41" s="159">
        <f t="shared" si="0"/>
        <v>0</v>
      </c>
      <c r="I41" s="114"/>
      <c r="J41" s="114"/>
    </row>
    <row r="42" spans="3:10" x14ac:dyDescent="0.3">
      <c r="C42" s="155" t="s">
        <v>191</v>
      </c>
      <c r="D42" s="156">
        <f>'Details &amp; Draw Requests'!BB$7</f>
        <v>0</v>
      </c>
      <c r="E42" s="157" t="e">
        <f>D42/Inputs!$C$14</f>
        <v>#DIV/0!</v>
      </c>
      <c r="F42" s="158">
        <f>'Details &amp; Draw Requests'!BB$9</f>
        <v>0</v>
      </c>
      <c r="G42" s="158">
        <f>'Details &amp; Draw Requests'!BB$26+'Details &amp; Draw Requests'!BB$28+'Details &amp; Draw Requests'!BB$29</f>
        <v>0</v>
      </c>
      <c r="H42" s="159">
        <f t="shared" si="0"/>
        <v>0</v>
      </c>
      <c r="I42" s="114"/>
      <c r="J42" s="114"/>
    </row>
    <row r="43" spans="3:10" x14ac:dyDescent="0.3">
      <c r="C43" s="155" t="s">
        <v>192</v>
      </c>
      <c r="D43" s="156">
        <f>'Details &amp; Draw Requests'!BD$7</f>
        <v>0</v>
      </c>
      <c r="E43" s="157" t="e">
        <f>D43/Inputs!$C$14</f>
        <v>#DIV/0!</v>
      </c>
      <c r="F43" s="158">
        <f>'Details &amp; Draw Requests'!BD$9</f>
        <v>0</v>
      </c>
      <c r="G43" s="158">
        <f>'Details &amp; Draw Requests'!BD$26+'Details &amp; Draw Requests'!BD$28+'Details &amp; Draw Requests'!BD$29</f>
        <v>0</v>
      </c>
      <c r="H43" s="159">
        <f t="shared" si="0"/>
        <v>0</v>
      </c>
      <c r="I43" s="114"/>
      <c r="J43" s="114"/>
    </row>
    <row r="44" spans="3:10" x14ac:dyDescent="0.3">
      <c r="C44" s="155" t="s">
        <v>193</v>
      </c>
      <c r="D44" s="156">
        <f>'Details &amp; Draw Requests'!BF$7</f>
        <v>0</v>
      </c>
      <c r="E44" s="157" t="e">
        <f>D44/Inputs!$C$14</f>
        <v>#DIV/0!</v>
      </c>
      <c r="F44" s="158">
        <f>'Details &amp; Draw Requests'!BF$9</f>
        <v>0</v>
      </c>
      <c r="G44" s="158">
        <f>'Details &amp; Draw Requests'!BF$26+'Details &amp; Draw Requests'!BF$28+'Details &amp; Draw Requests'!BF$29</f>
        <v>0</v>
      </c>
      <c r="H44" s="159">
        <f t="shared" si="0"/>
        <v>0</v>
      </c>
      <c r="I44" s="114"/>
      <c r="J44" s="114"/>
    </row>
    <row r="45" spans="3:10" x14ac:dyDescent="0.3">
      <c r="C45" s="155" t="s">
        <v>194</v>
      </c>
      <c r="D45" s="156">
        <f>'Details &amp; Draw Requests'!BH$7</f>
        <v>0</v>
      </c>
      <c r="E45" s="157" t="e">
        <f>D45/Inputs!$C$14</f>
        <v>#DIV/0!</v>
      </c>
      <c r="F45" s="158">
        <f>'Details &amp; Draw Requests'!BH$9</f>
        <v>0</v>
      </c>
      <c r="G45" s="158">
        <f>'Details &amp; Draw Requests'!BH$26+'Details &amp; Draw Requests'!BH$28+'Details &amp; Draw Requests'!BH$29</f>
        <v>0</v>
      </c>
      <c r="H45" s="159">
        <f t="shared" si="0"/>
        <v>0</v>
      </c>
      <c r="I45" s="114"/>
      <c r="J45" s="114"/>
    </row>
    <row r="46" spans="3:10" x14ac:dyDescent="0.3">
      <c r="C46" s="155" t="s">
        <v>195</v>
      </c>
      <c r="D46" s="156">
        <f>'Details &amp; Draw Requests'!BJ$7</f>
        <v>0</v>
      </c>
      <c r="E46" s="157" t="e">
        <f>D46/Inputs!$C$14</f>
        <v>#DIV/0!</v>
      </c>
      <c r="F46" s="158">
        <f>'Details &amp; Draw Requests'!BJ$9</f>
        <v>0</v>
      </c>
      <c r="G46" s="158">
        <f>'Details &amp; Draw Requests'!BJ$26+'Details &amp; Draw Requests'!BJ$28+'Details &amp; Draw Requests'!BJ$29</f>
        <v>0</v>
      </c>
      <c r="H46" s="159">
        <f t="shared" si="0"/>
        <v>0</v>
      </c>
      <c r="I46" s="114"/>
      <c r="J46" s="114"/>
    </row>
    <row r="47" spans="3:10" x14ac:dyDescent="0.3">
      <c r="C47" s="155" t="s">
        <v>196</v>
      </c>
      <c r="D47" s="156">
        <f>'Details &amp; Draw Requests'!BL$7</f>
        <v>0</v>
      </c>
      <c r="E47" s="157" t="e">
        <f>D47/Inputs!$C$14</f>
        <v>#DIV/0!</v>
      </c>
      <c r="F47" s="158">
        <f>'Details &amp; Draw Requests'!BL$9</f>
        <v>0</v>
      </c>
      <c r="G47" s="158">
        <f>'Details &amp; Draw Requests'!BL$26+'Details &amp; Draw Requests'!BL$28+'Details &amp; Draw Requests'!BL$29</f>
        <v>0</v>
      </c>
      <c r="H47" s="159">
        <f t="shared" si="0"/>
        <v>0</v>
      </c>
      <c r="I47" s="114"/>
      <c r="J47" s="114"/>
    </row>
    <row r="48" spans="3:10" x14ac:dyDescent="0.3">
      <c r="C48" s="155" t="s">
        <v>197</v>
      </c>
      <c r="D48" s="156">
        <f>'Details &amp; Draw Requests'!BN$7</f>
        <v>0</v>
      </c>
      <c r="E48" s="157" t="e">
        <f>D48/Inputs!$C$14</f>
        <v>#DIV/0!</v>
      </c>
      <c r="F48" s="158">
        <f>'Details &amp; Draw Requests'!BN$9</f>
        <v>0</v>
      </c>
      <c r="G48" s="158">
        <f>'Details &amp; Draw Requests'!BN$26+'Details &amp; Draw Requests'!BN$28+'Details &amp; Draw Requests'!BN$29</f>
        <v>0</v>
      </c>
      <c r="H48" s="159">
        <f t="shared" si="0"/>
        <v>0</v>
      </c>
      <c r="I48" s="114"/>
      <c r="J48" s="114"/>
    </row>
    <row r="49" spans="3:10" x14ac:dyDescent="0.3">
      <c r="C49" s="155" t="s">
        <v>198</v>
      </c>
      <c r="D49" s="156">
        <f>'Details &amp; Draw Requests'!BP$7</f>
        <v>0</v>
      </c>
      <c r="E49" s="157" t="e">
        <f>D49/Inputs!$C$14</f>
        <v>#DIV/0!</v>
      </c>
      <c r="F49" s="158">
        <f>'Details &amp; Draw Requests'!BP$9</f>
        <v>0</v>
      </c>
      <c r="G49" s="158">
        <f>'Details &amp; Draw Requests'!BP$26+'Details &amp; Draw Requests'!BP$28+'Details &amp; Draw Requests'!BP$29</f>
        <v>0</v>
      </c>
      <c r="H49" s="159">
        <f t="shared" si="0"/>
        <v>0</v>
      </c>
      <c r="I49" s="114"/>
      <c r="J49" s="114"/>
    </row>
    <row r="50" spans="3:10" x14ac:dyDescent="0.3">
      <c r="C50" s="155" t="s">
        <v>199</v>
      </c>
      <c r="D50" s="156">
        <f>'Details &amp; Draw Requests'!BR$7</f>
        <v>0</v>
      </c>
      <c r="E50" s="157" t="e">
        <f>D50/Inputs!$C$14</f>
        <v>#DIV/0!</v>
      </c>
      <c r="F50" s="158">
        <f>'Details &amp; Draw Requests'!BR$9</f>
        <v>0</v>
      </c>
      <c r="G50" s="158">
        <f>'Details &amp; Draw Requests'!BR$26+'Details &amp; Draw Requests'!BR$28+'Details &amp; Draw Requests'!BR$29</f>
        <v>0</v>
      </c>
      <c r="H50" s="159">
        <f t="shared" si="0"/>
        <v>0</v>
      </c>
      <c r="I50" s="114"/>
      <c r="J50" s="114"/>
    </row>
    <row r="51" spans="3:10" x14ac:dyDescent="0.3">
      <c r="C51" s="155" t="s">
        <v>200</v>
      </c>
      <c r="D51" s="156">
        <f>'Details &amp; Draw Requests'!BT$7</f>
        <v>0</v>
      </c>
      <c r="E51" s="157" t="e">
        <f>D51/Inputs!$C$14</f>
        <v>#DIV/0!</v>
      </c>
      <c r="F51" s="158">
        <f>'Details &amp; Draw Requests'!BT$9</f>
        <v>0</v>
      </c>
      <c r="G51" s="158">
        <f>'Details &amp; Draw Requests'!BT$26+'Details &amp; Draw Requests'!BT$28+'Details &amp; Draw Requests'!BT$29</f>
        <v>0</v>
      </c>
      <c r="H51" s="159">
        <f t="shared" si="0"/>
        <v>0</v>
      </c>
      <c r="I51" s="114"/>
      <c r="J51" s="114"/>
    </row>
  </sheetData>
  <sheetProtection selectLockedCells="1"/>
  <mergeCells count="7">
    <mergeCell ref="C10:D10"/>
    <mergeCell ref="C2:F2"/>
    <mergeCell ref="C5:D5"/>
    <mergeCell ref="C6:D6"/>
    <mergeCell ref="C7:D7"/>
    <mergeCell ref="C8:D8"/>
    <mergeCell ref="C9:D9"/>
  </mergeCells>
  <conditionalFormatting sqref="H16:H51">
    <cfRule type="cellIs" dxfId="1" priority="1" stopIfTrue="1" operator="lessThan">
      <formula>0</formula>
    </cfRule>
    <cfRule type="cellIs" dxfId="0" priority="2" stopIfTrue="1" operator="greaterThan">
      <formula>0</formula>
    </cfRule>
  </conditionalFormatting>
  <pageMargins left="0.7" right="0.7" top="0.75" bottom="0.75" header="0.3" footer="0.3"/>
  <pageSetup orientation="portrait" r:id="rId1"/>
  <headerFooter>
    <oddHeader xml:space="preserve">&amp;LInitial Operating Deficit Escrow Calculation
Section 232&amp;RSummary Exhibit
</oddHeader>
    <oddFooter>&amp;L&amp;"Times New Roman,Regular"Previous versions obsolete&amp;R&amp;"Times New Roman,Regular"form HUD-91128-OHP (01/2023)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_dlc_DocId xmlns="d4a638c4-874f-49c0-bb2b-5cb8563c2b18">WUQRW3SEJQDQ-2105250395-5167</_dlc_DocId>
    <_dlc_DocIdUrl xmlns="d4a638c4-874f-49c0-bb2b-5cb8563c2b18">
      <Url>https://hudgov.sharepoint.com/sites/IHCF2/DEVL/pp/_layouts/15/DocIdRedir.aspx?ID=WUQRW3SEJQDQ-2105250395-5167</Url>
      <Description>WUQRW3SEJQDQ-2105250395-5167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C1C42CB733FD42B046A8748BFD9BD3" ma:contentTypeVersion="558" ma:contentTypeDescription="Create a new document." ma:contentTypeScope="" ma:versionID="15a9b3d3eaa092d50cb2f6e2afa470eb">
  <xsd:schema xmlns:xsd="http://www.w3.org/2001/XMLSchema" xmlns:xs="http://www.w3.org/2001/XMLSchema" xmlns:p="http://schemas.microsoft.com/office/2006/metadata/properties" xmlns:ns2="4bacd349-b20a-48ff-8973-d4be6c28d45d" xmlns:ns3="d4a638c4-874f-49c0-bb2b-5cb8563c2b18" xmlns:ns4="f10644bb-070c-4845-b8fb-7b4f216dfff3" targetNamespace="http://schemas.microsoft.com/office/2006/metadata/properties" ma:root="true" ma:fieldsID="8e9a770133d1ac465699777171663d5e" ns2:_="" ns3:_="" ns4:_="">
    <xsd:import namespace="4bacd349-b20a-48ff-8973-d4be6c28d45d"/>
    <xsd:import namespace="d4a638c4-874f-49c0-bb2b-5cb8563c2b18"/>
    <xsd:import namespace="f10644bb-070c-4845-b8fb-7b4f216dfff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d349-b20a-48ff-8973-d4be6c28d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0644bb-070c-4845-b8fb-7b4f216dff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B69D0-FA60-4A0D-9D53-99CE646022AA}">
  <ds:schemaRefs>
    <ds:schemaRef ds:uri="http://schemas.microsoft.com/office/2006/metadata/longProperties"/>
  </ds:schemaRefs>
</ds:datastoreItem>
</file>

<file path=customXml/itemProps2.xml><?xml version="1.0" encoding="utf-8"?>
<ds:datastoreItem xmlns:ds="http://schemas.openxmlformats.org/officeDocument/2006/customXml" ds:itemID="{0571CE9F-4DD7-4C67-8BF5-F481F44AD958}">
  <ds:schemaRefs>
    <ds:schemaRef ds:uri="4bacd349-b20a-48ff-8973-d4be6c28d45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10644bb-070c-4845-b8fb-7b4f216dfff3"/>
    <ds:schemaRef ds:uri="http://purl.org/dc/terms/"/>
    <ds:schemaRef ds:uri="d4a638c4-874f-49c0-bb2b-5cb8563c2b18"/>
    <ds:schemaRef ds:uri="http://www.w3.org/XML/1998/namespace"/>
    <ds:schemaRef ds:uri="http://purl.org/dc/dcmitype/"/>
  </ds:schemaRefs>
</ds:datastoreItem>
</file>

<file path=customXml/itemProps3.xml><?xml version="1.0" encoding="utf-8"?>
<ds:datastoreItem xmlns:ds="http://schemas.openxmlformats.org/officeDocument/2006/customXml" ds:itemID="{09FBEC18-5419-4897-A104-45A556946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cd349-b20a-48ff-8973-d4be6c28d45d"/>
    <ds:schemaRef ds:uri="d4a638c4-874f-49c0-bb2b-5cb8563c2b18"/>
    <ds:schemaRef ds:uri="f10644bb-070c-4845-b8fb-7b4f216dff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7D06C9-8A26-4C81-BD46-9FB6905319D1}">
  <ds:schemaRefs>
    <ds:schemaRef ds:uri="http://schemas.microsoft.com/sharepoint/events"/>
  </ds:schemaRefs>
</ds:datastoreItem>
</file>

<file path=customXml/itemProps5.xml><?xml version="1.0" encoding="utf-8"?>
<ds:datastoreItem xmlns:ds="http://schemas.openxmlformats.org/officeDocument/2006/customXml" ds:itemID="{A04A9056-E4B4-4F7D-BF6D-C1AF91A26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IOD Expenses</vt:lpstr>
      <vt:lpstr>Inputs</vt:lpstr>
      <vt:lpstr>Details &amp; Draw Requests</vt:lpstr>
      <vt:lpstr>Output - Summary Exhibit</vt:lpstr>
      <vt:lpstr>'Details &amp; Draw Requests'!Print_Area</vt:lpstr>
      <vt:lpstr>'Output - Summary Exhibit'!Print_Area</vt:lpstr>
      <vt:lpstr>'Details &amp; Draw Requests'!Print_Titles</vt:lpstr>
    </vt:vector>
  </TitlesOfParts>
  <Company>CWCapital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Hendrich, Nicole M</dc:creator>
  <cp:lastModifiedBy>Yeow, Emmanuel</cp:lastModifiedBy>
  <cp:lastPrinted>2019-06-21T15:15:22Z</cp:lastPrinted>
  <dcterms:created xsi:type="dcterms:W3CDTF">2008-07-28T18:48:23Z</dcterms:created>
  <dcterms:modified xsi:type="dcterms:W3CDTF">2023-01-23T18:41:10Z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0x0101009BC1C42CB733FD42B046A8748BFD9BD3</vt:lpwstr>
  </property>
  <property fmtid="{D5CDD505-2E9C-101B-9397-08002B2CF9AE}" pid="4" name="_dlc_DocIdItemGuid">
    <vt:lpwstr>b905012a-2d54-4823-a40b-aa6a9638164a</vt:lpwstr>
  </property>
  <property fmtid="{D5CDD505-2E9C-101B-9397-08002B2CF9AE}" pid="5" name="_NewReviewCycle">
    <vt:lpwstr/>
  </property>
</Properties>
</file>