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dsoftware-my.sharepoint.com/personal/jed_graef_hdsoftware_com/Documents/Desktop/TRACS/203A/"/>
    </mc:Choice>
  </mc:AlternateContent>
  <xr:revisionPtr revIDLastSave="0" documentId="13_ncr:4000b_{5F656F9F-54CF-442A-8347-1F802560977F}" xr6:coauthVersionLast="41" xr6:coauthVersionMax="41" xr10:uidLastSave="{00000000-0000-0000-0000-000000000000}"/>
  <bookViews>
    <workbookView xWindow="690" yWindow="585" windowWidth="20550" windowHeight="14640"/>
  </bookViews>
  <sheets>
    <sheet name="General Rules" sheetId="1" r:id="rId1"/>
    <sheet name="Full Cert Phase-Ins" sheetId="2" r:id="rId2"/>
    <sheet name="UT-GR Calculations" sheetId="3" r:id="rId3"/>
    <sheet name="Conversion Scenarios" sheetId="4" r:id="rId4"/>
  </sheets>
  <calcPr calcId="0"/>
</workbook>
</file>

<file path=xl/calcChain.xml><?xml version="1.0" encoding="utf-8"?>
<calcChain xmlns="http://schemas.openxmlformats.org/spreadsheetml/2006/main">
  <c r="D8" i="2" l="1"/>
  <c r="D9" i="2"/>
  <c r="C10" i="2"/>
  <c r="D10" i="2"/>
  <c r="D11" i="2"/>
  <c r="D18" i="2"/>
  <c r="E18" i="2"/>
  <c r="C19" i="2"/>
  <c r="E19" i="2"/>
  <c r="E20" i="2"/>
  <c r="C21" i="2"/>
  <c r="E21" i="2"/>
  <c r="C22" i="2"/>
  <c r="E22" i="2"/>
  <c r="C23" i="2"/>
  <c r="E23" i="2"/>
  <c r="C24" i="2"/>
  <c r="E24" i="2"/>
  <c r="G28" i="2"/>
  <c r="H28" i="2"/>
  <c r="I28" i="2"/>
  <c r="M28" i="2"/>
  <c r="N28" i="2"/>
  <c r="O28" i="2"/>
  <c r="G29" i="2"/>
  <c r="H29" i="2"/>
  <c r="I29" i="2"/>
  <c r="M29" i="2"/>
  <c r="N29" i="2"/>
  <c r="O29" i="2"/>
  <c r="G30" i="2"/>
  <c r="H30" i="2"/>
  <c r="I30" i="2"/>
  <c r="M30" i="2"/>
  <c r="N30" i="2"/>
  <c r="O30" i="2"/>
  <c r="M31" i="2"/>
  <c r="N31" i="2"/>
  <c r="O31" i="2"/>
  <c r="C32" i="2"/>
  <c r="M32" i="2"/>
  <c r="N32" i="2"/>
  <c r="O32" i="2"/>
  <c r="C33" i="2"/>
  <c r="G12" i="3"/>
  <c r="H12" i="3"/>
  <c r="I12" i="3"/>
  <c r="M12" i="3"/>
  <c r="N12" i="3"/>
  <c r="O12" i="3"/>
  <c r="G13" i="3"/>
  <c r="H13" i="3"/>
  <c r="I13" i="3"/>
  <c r="M13" i="3"/>
  <c r="N13" i="3"/>
  <c r="O13" i="3"/>
  <c r="G14" i="3"/>
  <c r="H14" i="3"/>
  <c r="I14" i="3"/>
  <c r="M14" i="3"/>
  <c r="N14" i="3"/>
  <c r="O14" i="3"/>
  <c r="M15" i="3"/>
  <c r="N15" i="3"/>
  <c r="O15" i="3"/>
  <c r="C16" i="3"/>
  <c r="M16" i="3"/>
  <c r="N16" i="3"/>
  <c r="O16" i="3"/>
  <c r="C17" i="3"/>
  <c r="C28" i="3"/>
  <c r="G28" i="3"/>
  <c r="H28" i="3"/>
  <c r="I28" i="3"/>
  <c r="M28" i="3"/>
  <c r="N28" i="3"/>
  <c r="O28" i="3"/>
  <c r="C29" i="3"/>
  <c r="G29" i="3"/>
  <c r="H29" i="3"/>
  <c r="I29" i="3"/>
  <c r="M29" i="3"/>
  <c r="N29" i="3"/>
  <c r="O29" i="3"/>
  <c r="G30" i="3"/>
  <c r="H30" i="3"/>
  <c r="I30" i="3"/>
  <c r="M30" i="3"/>
  <c r="N30" i="3"/>
  <c r="O30" i="3"/>
  <c r="M31" i="3"/>
  <c r="N31" i="3"/>
  <c r="O31" i="3"/>
  <c r="C32" i="3"/>
  <c r="M32" i="3"/>
  <c r="N32" i="3"/>
  <c r="O32" i="3"/>
  <c r="C33" i="3"/>
  <c r="D52" i="3"/>
  <c r="E52" i="3"/>
  <c r="D54" i="3"/>
  <c r="E54" i="3"/>
  <c r="D55" i="3"/>
  <c r="E55" i="3"/>
  <c r="D56" i="3"/>
  <c r="E56" i="3"/>
  <c r="D58" i="3"/>
  <c r="E58" i="3"/>
</calcChain>
</file>

<file path=xl/sharedStrings.xml><?xml version="1.0" encoding="utf-8"?>
<sst xmlns="http://schemas.openxmlformats.org/spreadsheetml/2006/main" count="364" uniqueCount="133">
  <si>
    <t>Implementation of RAD Rent Phase-Ins</t>
  </si>
  <si>
    <t>Last Modified:</t>
  </si>
  <si>
    <t>General Rules</t>
  </si>
  <si>
    <t>Rent Phase-In applies only to tenants in residence at the time of the conversion to RAD.</t>
  </si>
  <si>
    <t>Phase-In applies only to Component 1 conversions from Public Housing and</t>
  </si>
  <si>
    <t>does not apply to Component 2 conversions from Rent Supp, RAP, Mod Rehab</t>
  </si>
  <si>
    <t>or PRAC. In addition, if the Public Housing tenant is subject to Earned Income</t>
  </si>
  <si>
    <t>On the IC, the tenant pays the TTP from the Form 50058 completed prior to conversion.</t>
  </si>
  <si>
    <t xml:space="preserve">If a tenant’s calculated TTP on the conversion IC increases by more than the greater of 10 </t>
  </si>
  <si>
    <t>percent or $25, the rent increase will be phased in over 3 or 5 years.</t>
  </si>
  <si>
    <t>If phase-in is required, the phase-in starts with the first AR or IR after the IC effective on the RAD conversion date.</t>
  </si>
  <si>
    <t>Note: The full phase-in calculations are not done at the time of a UT or GR.</t>
  </si>
  <si>
    <t>See the UT/GR Calculations Tabs of this spreadsheet for how to determine TTP for those transactions.</t>
  </si>
  <si>
    <t>Notice: H-2017-03, REV-3 changes the phase-in percentages for both three and five year phase-ins.</t>
  </si>
  <si>
    <t>The new percentages are to be used for phase-in calculations for certifications with effective dates</t>
  </si>
  <si>
    <t>after the owner's update to 2.0.3.A  and executed with 2.0.3.A software.</t>
  </si>
  <si>
    <t>Certifications finalized under 2.0.2.D rules stay with the older percentages.</t>
  </si>
  <si>
    <t>Corrections to certifications executed under 2.0.2.D rules continue to use the 2.0.2.D percentages.</t>
  </si>
  <si>
    <t>The Final tab (Conversion Scenarios) shows how the rules play out in various situations</t>
  </si>
  <si>
    <t>including when there is an AR or IR whose effective date is the same as the conversion date.</t>
  </si>
  <si>
    <t>Full Cert Phase-Ins</t>
  </si>
  <si>
    <t>For certifications subject to the percentages in HUD Notice H-2017-03, REV-3</t>
  </si>
  <si>
    <t xml:space="preserve">Last changed: </t>
  </si>
  <si>
    <t>Data entry in Green fields only</t>
  </si>
  <si>
    <t>Determine if Phase-In is Required</t>
  </si>
  <si>
    <t xml:space="preserve">The determination is done at the time of the conversion to RAD. </t>
  </si>
  <si>
    <t>Note: the tenant remains on the AR schedule established prior to conversion.</t>
  </si>
  <si>
    <t>TTP prior to RAD Conversion</t>
  </si>
  <si>
    <t>Last PHA TTP (Note: if the tenant was paying a flat rent, use the flat rent as TTP)</t>
  </si>
  <si>
    <t>Calculated TTP on the IC</t>
  </si>
  <si>
    <t>10 percent of TTP prior to Conversion</t>
  </si>
  <si>
    <t>Round</t>
  </si>
  <si>
    <t>Increase</t>
  </si>
  <si>
    <t>Phase-in Required</t>
  </si>
  <si>
    <t>Amount that the increase must be greater than is 10% or $25</t>
  </si>
  <si>
    <t>See the NEW UT/GR Calculations Tab of this spreadsheet for how to determine TTP for those transactions.</t>
  </si>
  <si>
    <t>Phase-In Calculations</t>
  </si>
  <si>
    <t>N</t>
  </si>
  <si>
    <t>First AR Date = Conversion Date? Y or N</t>
  </si>
  <si>
    <t>New Cert Year</t>
  </si>
  <si>
    <t>Calculation of New Cert Year based on New Cert Effective Date below</t>
  </si>
  <si>
    <t>Conversion Date</t>
  </si>
  <si>
    <t>This is the same date as the IC moving the in-place tenant to RAD</t>
  </si>
  <si>
    <t>Conversion Date +1</t>
  </si>
  <si>
    <t>Any effective date &gt; the conversion date and &lt; the Second AR date is counted as year 1</t>
  </si>
  <si>
    <t>First AR date</t>
  </si>
  <si>
    <t>Second AR date</t>
  </si>
  <si>
    <t>Third AR Date</t>
  </si>
  <si>
    <t>Fourth AR Date</t>
  </si>
  <si>
    <t>Fifth AR Date</t>
  </si>
  <si>
    <t>Phase-In Period</t>
  </si>
  <si>
    <t>Calculations for certs after the IC (ARs or IRs)</t>
  </si>
  <si>
    <t>3-Year</t>
  </si>
  <si>
    <t>5-Year</t>
  </si>
  <si>
    <t>Year</t>
  </si>
  <si>
    <t>% Increase</t>
  </si>
  <si>
    <t>Increase*</t>
  </si>
  <si>
    <t>Final TTP</t>
  </si>
  <si>
    <t>New Cert Effective Date</t>
  </si>
  <si>
    <t>TTP on the last Cert</t>
  </si>
  <si>
    <t>New TTP Calculation</t>
  </si>
  <si>
    <t>Difference</t>
  </si>
  <si>
    <t>Phase-In Complete?</t>
  </si>
  <si>
    <t>If difference is 0 or negative, phase in is over and use the TTP as Calculated</t>
  </si>
  <si>
    <t xml:space="preserve">* Note: The increase is the amount to be added to the TTP on the prior cert given the phase-in year and the </t>
  </si>
  <si>
    <t>difference between the TTP as calculated on the new certification and the TTP on the prior certification.</t>
  </si>
  <si>
    <t>NEW UT/GR Phase-Ins</t>
  </si>
  <si>
    <t>Steps to follow to calculate TTP for a Unit Transfer or Gross Rent certification for a tenant subject to RAD phase-in calculations</t>
  </si>
  <si>
    <t>Step 1</t>
  </si>
  <si>
    <t>Phase In Calculations for the Full Cert Immediately Prior to the UT/GR: From the Full Cert Phase-Ins tab.</t>
  </si>
  <si>
    <t>Phase In Period</t>
  </si>
  <si>
    <t>Full Certification Prior to the UT/GR</t>
  </si>
  <si>
    <t>************</t>
  </si>
  <si>
    <t>Note: If the prior full certification was done using the 2.0.2.D % increases, use those percentages here.</t>
  </si>
  <si>
    <t>Step 2</t>
  </si>
  <si>
    <t>Calculate New TTP after replacing the UA and Contract Rent values with those for the GR or UT</t>
  </si>
  <si>
    <t>UT/GR</t>
  </si>
  <si>
    <t>New TTP Calculation*</t>
  </si>
  <si>
    <t>The New TTP Calculation immediately above is obtained by recalculating the TTP for the New Cert  effective on the New Cert Effective Date</t>
  </si>
  <si>
    <t>* Note that, if the partial cert is effective before the first Annual, fill the field with the TTP from the Conversion IC. That cert cannot be recalculated.</t>
  </si>
  <si>
    <t>The "New Cert" for UT/GR purposes is the full certification immediately prior to the UT or GR</t>
  </si>
  <si>
    <r>
      <t xml:space="preserve">The value in Red above is the result of recalculating the TTP for the "New Cert" </t>
    </r>
    <r>
      <rPr>
        <b/>
        <sz val="11"/>
        <color indexed="8"/>
        <rFont val="Calibri"/>
        <family val="2"/>
      </rPr>
      <t>after replacing its Contract Rent and Utility Allowance with the values in effect for the UT or GR</t>
    </r>
  </si>
  <si>
    <t>This value will normally be the same as the original calculation but will generally be different if noncitizen rule proration applies</t>
  </si>
  <si>
    <t>Step 3</t>
  </si>
  <si>
    <t xml:space="preserve">If Phase-in is Not Complete as a result of Step 2, then take the applicable Final TTP from Step 2 corresponding to the Phase In Method (3-Year or 5-Year) and Year that matches those used for Step 1 </t>
  </si>
  <si>
    <t>for the original New Cert calculations.  So, if the Final TTP for the original New Cert was from Year 2 of a 3-Year phase in, you would use the corresponding Final TTP from Step 2</t>
  </si>
  <si>
    <t>Prior Cert</t>
  </si>
  <si>
    <t>Contract Rent</t>
  </si>
  <si>
    <t>Utility Allowance</t>
  </si>
  <si>
    <t>Gross Rent</t>
  </si>
  <si>
    <t>TTP at RAD Conversion</t>
  </si>
  <si>
    <t>TTP</t>
  </si>
  <si>
    <t>In this example assuming Year 2 of a 3-Year phase-in from Step 2 above</t>
  </si>
  <si>
    <t>TTP Before Override</t>
  </si>
  <si>
    <t>Tenant Rent</t>
  </si>
  <si>
    <t>TTP minus UA</t>
  </si>
  <si>
    <t>Note: This calculation is assuming no Utility Reimbursement</t>
  </si>
  <si>
    <t>Utility Reimbursement</t>
  </si>
  <si>
    <t>Assistance Payment</t>
  </si>
  <si>
    <t>Rent Override</t>
  </si>
  <si>
    <t>Y</t>
  </si>
  <si>
    <t>Note: The Prior Cert values above are those reported for the "New Cert" on the original 50059</t>
  </si>
  <si>
    <t>RAD Conversion Scenarios</t>
  </si>
  <si>
    <t>Last Modified</t>
  </si>
  <si>
    <t>Conversion Cert or Correction to Conversion Cert</t>
  </si>
  <si>
    <t>AR/IR applied to the Conversion Cert on the same day</t>
  </si>
  <si>
    <t>Phase-In determinations are done on Conversion Certs only</t>
  </si>
  <si>
    <t>Phase-In applies only to Component 1 conversions from Public Housing</t>
  </si>
  <si>
    <t>Note: The Do Phase-In? column below shows the answer to the</t>
  </si>
  <si>
    <t xml:space="preserve">question of whether phase-in applies based on the facts of </t>
  </si>
  <si>
    <t>the conversion IC and the prior 50058 TTP.</t>
  </si>
  <si>
    <t>Note: The Phase-In Calcs column shows whether phase-in calculations</t>
  </si>
  <si>
    <t>are done for the certification</t>
  </si>
  <si>
    <t>In all examples below the conversion date is 1/1/2017</t>
  </si>
  <si>
    <t>The Usual Cases</t>
  </si>
  <si>
    <t>Cert Sequence</t>
  </si>
  <si>
    <t>Do Phase-In?</t>
  </si>
  <si>
    <t>Phase-In Calcs</t>
  </si>
  <si>
    <t>Conversion Cert</t>
  </si>
  <si>
    <t>IC</t>
  </si>
  <si>
    <t>Yes</t>
  </si>
  <si>
    <t>AR</t>
  </si>
  <si>
    <t>No</t>
  </si>
  <si>
    <t>Less Usual Cases</t>
  </si>
  <si>
    <t>IC*</t>
  </si>
  <si>
    <t>Rare Cases</t>
  </si>
  <si>
    <t>AR*</t>
  </si>
  <si>
    <t>Very Rare Cases</t>
  </si>
  <si>
    <t>AR/IR effective on the Conversion Date</t>
  </si>
  <si>
    <t>The AR/IR effective on the same date is never used to determine phase-in</t>
  </si>
  <si>
    <t>Sequence</t>
  </si>
  <si>
    <t>Disregard (EID) rules immediately prior to the conversion date, phase-in does apply.</t>
  </si>
  <si>
    <t>However, phase-in ends when EID ends.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</si>
</sst>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9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14" fontId="0" fillId="0" borderId="0" xfId="0" applyNumberFormat="1"/>
    <xf numFmtId="0" fontId="0" fillId="0" borderId="0" xfId="0" applyAlignment="1">
      <alignment horizontal="center"/>
    </xf>
    <xf numFmtId="0" fontId="0" fillId="0" borderId="0" xfId="0" applyFill="1"/>
    <xf numFmtId="1" fontId="0" fillId="0" borderId="0" xfId="0" applyNumberFormat="1"/>
    <xf numFmtId="0" fontId="0" fillId="2" borderId="0" xfId="0" applyFill="1"/>
    <xf numFmtId="14" fontId="0" fillId="2" borderId="0" xfId="0" applyNumberFormat="1" applyFill="1"/>
    <xf numFmtId="0" fontId="2" fillId="0" borderId="0" xfId="0" applyFont="1"/>
    <xf numFmtId="0" fontId="0" fillId="3" borderId="0" xfId="0" applyFill="1"/>
    <xf numFmtId="164" fontId="0" fillId="0" borderId="0" xfId="0" applyNumberFormat="1" applyFill="1"/>
    <xf numFmtId="1" fontId="0" fillId="0" borderId="0" xfId="0" applyNumberFormat="1" applyFill="1"/>
    <xf numFmtId="0" fontId="0" fillId="0" borderId="0" xfId="0" applyAlignment="1">
      <alignment horizontal="centerContinuous"/>
    </xf>
    <xf numFmtId="0" fontId="0" fillId="0" borderId="0" xfId="0" applyAlignment="1"/>
    <xf numFmtId="0" fontId="0" fillId="4" borderId="0" xfId="0" applyFill="1"/>
    <xf numFmtId="14" fontId="0" fillId="0" borderId="0" xfId="0" applyNumberFormat="1" applyFill="1"/>
    <xf numFmtId="0" fontId="3" fillId="0" borderId="0" xfId="0" applyFont="1"/>
    <xf numFmtId="0" fontId="4" fillId="0" borderId="0" xfId="0" applyFont="1"/>
    <xf numFmtId="0" fontId="2" fillId="0" borderId="0" xfId="0" applyFont="1" applyFill="1"/>
    <xf numFmtId="0" fontId="0" fillId="0" borderId="0" xfId="0" applyFill="1" applyAlignment="1">
      <alignment horizontal="center"/>
    </xf>
    <xf numFmtId="1" fontId="4" fillId="4" borderId="0" xfId="0" applyNumberFormat="1" applyFont="1" applyFill="1"/>
    <xf numFmtId="0" fontId="5" fillId="0" borderId="0" xfId="0" applyFont="1"/>
    <xf numFmtId="0" fontId="0" fillId="5" borderId="0" xfId="0" applyFill="1"/>
    <xf numFmtId="0" fontId="6" fillId="4" borderId="0" xfId="0" applyFont="1" applyFill="1"/>
    <xf numFmtId="0" fontId="7" fillId="0" borderId="0" xfId="0" applyFont="1"/>
    <xf numFmtId="0" fontId="0" fillId="6" borderId="0" xfId="0" applyFill="1"/>
    <xf numFmtId="0" fontId="7" fillId="0" borderId="0" xfId="0" applyFont="1" applyFill="1"/>
    <xf numFmtId="0" fontId="0" fillId="7" borderId="0" xfId="0" applyFill="1"/>
    <xf numFmtId="14" fontId="0" fillId="7" borderId="0" xfId="0" applyNumberFormat="1" applyFill="1"/>
    <xf numFmtId="14" fontId="0" fillId="6" borderId="0" xfId="0" applyNumberFormat="1" applyFill="1"/>
    <xf numFmtId="2" fontId="0" fillId="0" borderId="0" xfId="0" applyNumberFormat="1" applyFill="1"/>
    <xf numFmtId="0" fontId="7" fillId="0" borderId="0" xfId="0" applyFont="1" applyAlignment="1">
      <alignment horizontal="centerContinuous"/>
    </xf>
    <xf numFmtId="0" fontId="7" fillId="0" borderId="0" xfId="0" applyFont="1" applyAlignment="1"/>
    <xf numFmtId="0" fontId="7" fillId="0" borderId="0" xfId="0" applyFont="1" applyFill="1" applyAlignment="1">
      <alignment horizontal="centerContinuous"/>
    </xf>
    <xf numFmtId="0" fontId="7" fillId="0" borderId="0" xfId="0" applyFont="1" applyFill="1" applyAlignment="1"/>
    <xf numFmtId="14" fontId="0" fillId="8" borderId="0" xfId="0" applyNumberFormat="1" applyFill="1"/>
    <xf numFmtId="0" fontId="2" fillId="4" borderId="0" xfId="0" applyFont="1" applyFill="1"/>
    <xf numFmtId="0" fontId="7" fillId="4" borderId="0" xfId="0" applyFont="1" applyFill="1"/>
    <xf numFmtId="0" fontId="1" fillId="4" borderId="0" xfId="0" applyFont="1" applyFill="1"/>
    <xf numFmtId="0" fontId="0" fillId="4" borderId="0" xfId="0" applyFont="1" applyFill="1"/>
    <xf numFmtId="0" fontId="2" fillId="8" borderId="0" xfId="0" applyFont="1" applyFill="1"/>
    <xf numFmtId="0" fontId="0" fillId="8" borderId="0" xfId="0" applyFill="1"/>
    <xf numFmtId="0" fontId="0" fillId="9" borderId="0" xfId="0" applyFill="1"/>
    <xf numFmtId="0" fontId="8" fillId="9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tabSelected="1" workbookViewId="0">
      <selection activeCell="H2" sqref="H2"/>
    </sheetView>
  </sheetViews>
  <sheetFormatPr defaultRowHeight="15" x14ac:dyDescent="0.25"/>
  <cols>
    <col min="8" max="8" width="10.85546875" customWidth="1"/>
  </cols>
  <sheetData>
    <row r="1" spans="1:8" x14ac:dyDescent="0.25">
      <c r="A1" s="23" t="s">
        <v>0</v>
      </c>
      <c r="B1" s="23"/>
      <c r="C1" s="23"/>
      <c r="D1" s="23"/>
      <c r="F1" t="s">
        <v>1</v>
      </c>
      <c r="H1" s="34">
        <v>43817</v>
      </c>
    </row>
    <row r="3" spans="1:8" x14ac:dyDescent="0.25">
      <c r="A3" s="23" t="s">
        <v>2</v>
      </c>
      <c r="B3" s="23"/>
    </row>
    <row r="4" spans="1:8" x14ac:dyDescent="0.25">
      <c r="A4" t="s">
        <v>3</v>
      </c>
    </row>
    <row r="5" spans="1:8" x14ac:dyDescent="0.25">
      <c r="A5" s="35" t="s">
        <v>4</v>
      </c>
      <c r="B5" s="13"/>
      <c r="C5" s="13"/>
      <c r="D5" s="13"/>
      <c r="E5" s="13"/>
      <c r="F5" s="13"/>
      <c r="G5" s="13"/>
      <c r="H5" s="13"/>
    </row>
    <row r="6" spans="1:8" x14ac:dyDescent="0.25">
      <c r="A6" s="35" t="s">
        <v>5</v>
      </c>
      <c r="B6" s="13"/>
      <c r="C6" s="13"/>
      <c r="D6" s="13"/>
      <c r="E6" s="13"/>
      <c r="F6" s="13"/>
      <c r="G6" s="40"/>
      <c r="H6" s="40"/>
    </row>
    <row r="7" spans="1:8" x14ac:dyDescent="0.25">
      <c r="A7" s="39" t="s">
        <v>6</v>
      </c>
      <c r="B7" s="40"/>
      <c r="C7" s="40"/>
      <c r="D7" s="40"/>
      <c r="E7" s="40"/>
      <c r="F7" s="40"/>
      <c r="G7" s="40"/>
      <c r="H7" s="40"/>
    </row>
    <row r="8" spans="1:8" x14ac:dyDescent="0.25">
      <c r="A8" s="39" t="s">
        <v>131</v>
      </c>
      <c r="B8" s="40"/>
      <c r="C8" s="40"/>
      <c r="D8" s="40"/>
      <c r="E8" s="40"/>
      <c r="F8" s="40"/>
      <c r="G8" s="40"/>
      <c r="H8" s="40"/>
    </row>
    <row r="9" spans="1:8" x14ac:dyDescent="0.25">
      <c r="A9" s="42" t="s">
        <v>132</v>
      </c>
      <c r="B9" s="41"/>
      <c r="C9" s="41"/>
      <c r="D9" s="41"/>
      <c r="E9" s="41"/>
      <c r="F9" s="41"/>
      <c r="G9" s="41"/>
      <c r="H9" s="41"/>
    </row>
    <row r="11" spans="1:8" x14ac:dyDescent="0.25">
      <c r="A11" s="3" t="s">
        <v>7</v>
      </c>
    </row>
    <row r="12" spans="1:8" x14ac:dyDescent="0.25">
      <c r="A12" s="3" t="s">
        <v>8</v>
      </c>
    </row>
    <row r="13" spans="1:8" x14ac:dyDescent="0.25">
      <c r="A13" s="3" t="s">
        <v>9</v>
      </c>
    </row>
    <row r="15" spans="1:8" x14ac:dyDescent="0.25">
      <c r="A15" s="3" t="s">
        <v>10</v>
      </c>
    </row>
    <row r="17" spans="1:12" x14ac:dyDescent="0.25">
      <c r="A17" s="3" t="s">
        <v>11</v>
      </c>
    </row>
    <row r="18" spans="1:12" x14ac:dyDescent="0.25">
      <c r="A18" s="3" t="s">
        <v>12</v>
      </c>
    </row>
    <row r="20" spans="1:12" x14ac:dyDescent="0.25">
      <c r="A20" s="37" t="s">
        <v>13</v>
      </c>
      <c r="B20" s="38"/>
      <c r="C20" s="38"/>
      <c r="D20" s="38"/>
      <c r="E20" s="38"/>
      <c r="F20" s="38"/>
      <c r="G20" s="38"/>
      <c r="H20" s="13"/>
      <c r="I20" s="13"/>
      <c r="J20" s="13"/>
      <c r="K20" s="3"/>
    </row>
    <row r="21" spans="1:12" x14ac:dyDescent="0.25">
      <c r="A21" s="13" t="s">
        <v>14</v>
      </c>
      <c r="B21" s="13"/>
      <c r="C21" s="13"/>
      <c r="D21" s="13"/>
      <c r="E21" s="13"/>
      <c r="F21" s="13"/>
      <c r="G21" s="13"/>
      <c r="H21" s="13"/>
      <c r="I21" s="13"/>
      <c r="J21" s="13"/>
      <c r="K21" s="3"/>
    </row>
    <row r="22" spans="1:12" x14ac:dyDescent="0.25">
      <c r="A22" s="13" t="s">
        <v>15</v>
      </c>
      <c r="B22" s="13"/>
      <c r="C22" s="13"/>
      <c r="D22" s="13"/>
      <c r="E22" s="13"/>
      <c r="F22" s="13"/>
      <c r="G22" s="13"/>
      <c r="H22" s="13"/>
      <c r="I22" s="13"/>
      <c r="J22" s="13"/>
      <c r="K22" s="3"/>
    </row>
    <row r="23" spans="1:12" x14ac:dyDescent="0.25">
      <c r="A23" s="13" t="s">
        <v>16</v>
      </c>
      <c r="B23" s="13"/>
      <c r="C23" s="13"/>
      <c r="D23" s="13"/>
      <c r="E23" s="13"/>
      <c r="F23" s="13"/>
      <c r="G23" s="13"/>
      <c r="H23" s="13"/>
      <c r="I23" s="13"/>
      <c r="J23" s="13"/>
    </row>
    <row r="24" spans="1:12" x14ac:dyDescent="0.25">
      <c r="A24" s="13" t="s">
        <v>17</v>
      </c>
      <c r="B24" s="13"/>
      <c r="C24" s="13"/>
      <c r="D24" s="13"/>
      <c r="E24" s="13"/>
      <c r="F24" s="13"/>
      <c r="G24" s="13"/>
      <c r="H24" s="13"/>
      <c r="I24" s="13"/>
      <c r="J24" s="13"/>
    </row>
    <row r="26" spans="1:12" x14ac:dyDescent="0.25">
      <c r="A26" t="s">
        <v>18</v>
      </c>
    </row>
    <row r="27" spans="1:12" x14ac:dyDescent="0.25">
      <c r="A27" t="s">
        <v>19</v>
      </c>
    </row>
    <row r="29" spans="1:12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</row>
    <row r="30" spans="1:12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</row>
    <row r="31" spans="1:12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</row>
  </sheetData>
  <pageMargins left="0.7" right="0.7" top="0.75" bottom="0.75" header="0.3" footer="0.3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topLeftCell="A13" workbookViewId="0">
      <selection activeCell="D18" sqref="D18"/>
    </sheetView>
  </sheetViews>
  <sheetFormatPr defaultRowHeight="15" x14ac:dyDescent="0.25"/>
  <cols>
    <col min="1" max="1" width="12" customWidth="1"/>
    <col min="2" max="2" width="13.28515625" customWidth="1"/>
    <col min="3" max="3" width="10.85546875" customWidth="1"/>
    <col min="6" max="6" width="11.140625" customWidth="1"/>
    <col min="12" max="12" width="10.5703125" customWidth="1"/>
    <col min="17" max="17" width="10.7109375" customWidth="1"/>
  </cols>
  <sheetData>
    <row r="1" spans="1:15" x14ac:dyDescent="0.25">
      <c r="A1" s="35" t="s">
        <v>20</v>
      </c>
      <c r="B1" s="36"/>
      <c r="C1" s="35" t="s">
        <v>21</v>
      </c>
      <c r="D1" s="36"/>
      <c r="E1" s="36"/>
      <c r="F1" s="36"/>
      <c r="G1" s="36"/>
      <c r="H1" s="36"/>
      <c r="I1" s="36"/>
      <c r="J1" s="36"/>
    </row>
    <row r="2" spans="1:15" x14ac:dyDescent="0.25">
      <c r="A2" s="3" t="s">
        <v>22</v>
      </c>
      <c r="B2" s="14">
        <v>42902</v>
      </c>
      <c r="F2" s="5"/>
      <c r="G2" t="s">
        <v>23</v>
      </c>
    </row>
    <row r="4" spans="1:15" x14ac:dyDescent="0.25">
      <c r="A4" s="7" t="s">
        <v>24</v>
      </c>
      <c r="B4" s="7"/>
      <c r="C4" s="7"/>
      <c r="D4" s="3" t="s">
        <v>25</v>
      </c>
      <c r="E4" s="3"/>
      <c r="F4" s="3"/>
      <c r="G4" s="3"/>
      <c r="H4" s="3"/>
      <c r="I4" s="3"/>
      <c r="J4" s="3"/>
      <c r="K4" s="3"/>
      <c r="L4" s="3"/>
      <c r="M4" s="3"/>
      <c r="N4" s="3"/>
      <c r="O4" s="3"/>
    </row>
    <row r="5" spans="1:15" x14ac:dyDescent="0.25">
      <c r="A5" s="7"/>
      <c r="B5" s="7"/>
      <c r="C5" s="7"/>
      <c r="D5" s="3" t="s">
        <v>26</v>
      </c>
      <c r="E5" s="3"/>
      <c r="F5" s="3"/>
      <c r="G5" s="3"/>
      <c r="H5" s="3"/>
      <c r="I5" s="3"/>
      <c r="J5" s="3"/>
      <c r="K5" s="3"/>
      <c r="L5" s="3"/>
      <c r="M5" s="3"/>
      <c r="N5" s="3"/>
      <c r="O5" s="3"/>
    </row>
    <row r="6" spans="1:15" x14ac:dyDescent="0.25">
      <c r="D6" s="3"/>
      <c r="E6" s="3"/>
      <c r="F6" s="3"/>
      <c r="G6" s="3"/>
      <c r="H6" s="3"/>
      <c r="I6" s="3"/>
      <c r="J6" s="3"/>
      <c r="K6" s="3"/>
    </row>
    <row r="7" spans="1:15" x14ac:dyDescent="0.25">
      <c r="A7" s="3" t="s">
        <v>27</v>
      </c>
      <c r="B7" s="3"/>
      <c r="C7" s="5">
        <v>900</v>
      </c>
      <c r="D7" s="3" t="s">
        <v>28</v>
      </c>
      <c r="E7" s="3"/>
      <c r="F7" s="3"/>
      <c r="G7" s="3"/>
      <c r="H7" s="3"/>
      <c r="I7" s="3"/>
      <c r="J7" s="3"/>
      <c r="K7" s="3"/>
      <c r="L7" s="3"/>
    </row>
    <row r="8" spans="1:15" x14ac:dyDescent="0.25">
      <c r="A8" s="3" t="s">
        <v>29</v>
      </c>
      <c r="B8" s="3"/>
      <c r="C8" s="5">
        <v>990</v>
      </c>
      <c r="D8" s="9">
        <f>+C7*0.1</f>
        <v>90</v>
      </c>
      <c r="E8" s="3" t="s">
        <v>30</v>
      </c>
      <c r="F8" s="3"/>
      <c r="G8" s="3"/>
      <c r="H8" s="3"/>
      <c r="I8" s="3"/>
      <c r="J8" s="3"/>
      <c r="K8" s="3"/>
    </row>
    <row r="9" spans="1:15" x14ac:dyDescent="0.25">
      <c r="A9" s="3"/>
      <c r="B9" s="3"/>
      <c r="C9" s="3"/>
      <c r="D9">
        <f>ROUND(D8,0)</f>
        <v>90</v>
      </c>
      <c r="E9" t="s">
        <v>31</v>
      </c>
    </row>
    <row r="10" spans="1:15" x14ac:dyDescent="0.25">
      <c r="A10" s="3"/>
      <c r="B10" s="3" t="s">
        <v>32</v>
      </c>
      <c r="C10">
        <f>+C8-C7</f>
        <v>90</v>
      </c>
      <c r="D10">
        <f>IF(D9&gt;25,D9,25)</f>
        <v>90</v>
      </c>
    </row>
    <row r="11" spans="1:15" x14ac:dyDescent="0.25">
      <c r="A11" s="3"/>
      <c r="B11" s="3"/>
      <c r="D11" s="8" t="str">
        <f>IF(C10&gt;D10,"Yes","No")</f>
        <v>No</v>
      </c>
      <c r="E11" t="s">
        <v>33</v>
      </c>
      <c r="G11" t="s">
        <v>34</v>
      </c>
    </row>
    <row r="12" spans="1:15" x14ac:dyDescent="0.25">
      <c r="A12" s="3"/>
      <c r="B12" s="3"/>
    </row>
    <row r="13" spans="1:15" x14ac:dyDescent="0.25">
      <c r="A13" s="3" t="s">
        <v>11</v>
      </c>
      <c r="B13" s="3"/>
      <c r="C13" s="3"/>
      <c r="D13" s="3"/>
      <c r="E13" s="3"/>
      <c r="F13" s="3"/>
      <c r="G13" s="3"/>
      <c r="H13" s="3"/>
      <c r="I13" s="3"/>
      <c r="J13" s="3"/>
    </row>
    <row r="14" spans="1:15" x14ac:dyDescent="0.25">
      <c r="A14" s="3" t="s">
        <v>35</v>
      </c>
      <c r="B14" s="3"/>
      <c r="C14" s="3"/>
      <c r="D14" s="3"/>
      <c r="E14" s="3"/>
      <c r="F14" s="3"/>
      <c r="G14" s="3"/>
      <c r="H14" s="3"/>
      <c r="I14" s="3"/>
      <c r="J14" s="3"/>
    </row>
    <row r="15" spans="1:15" x14ac:dyDescent="0.25">
      <c r="A15" s="3"/>
      <c r="B15" s="3"/>
      <c r="C15" s="3"/>
      <c r="D15" s="3"/>
      <c r="E15" s="3"/>
      <c r="F15" s="3"/>
      <c r="G15" s="3"/>
      <c r="H15" s="3"/>
      <c r="I15" s="3"/>
      <c r="J15" s="3"/>
    </row>
    <row r="16" spans="1:15" x14ac:dyDescent="0.25">
      <c r="A16" s="7" t="s">
        <v>36</v>
      </c>
      <c r="D16" s="13" t="s">
        <v>37</v>
      </c>
      <c r="E16" s="13" t="s">
        <v>38</v>
      </c>
      <c r="F16" s="13"/>
      <c r="G16" s="13"/>
      <c r="H16" s="13"/>
    </row>
    <row r="17" spans="1:17" x14ac:dyDescent="0.25">
      <c r="D17" t="s">
        <v>39</v>
      </c>
      <c r="F17" s="15" t="s">
        <v>40</v>
      </c>
    </row>
    <row r="18" spans="1:17" x14ac:dyDescent="0.25">
      <c r="A18" t="s">
        <v>41</v>
      </c>
      <c r="C18" s="6">
        <v>41699</v>
      </c>
      <c r="D18" s="13">
        <f>IF(D16="Y",1,0)</f>
        <v>0</v>
      </c>
      <c r="E18" s="8" t="str">
        <f>IF(C18=C28, "Yes", "No")</f>
        <v>No</v>
      </c>
      <c r="F18" t="s">
        <v>42</v>
      </c>
      <c r="Q18" s="14"/>
    </row>
    <row r="19" spans="1:17" x14ac:dyDescent="0.25">
      <c r="A19" t="s">
        <v>43</v>
      </c>
      <c r="C19" s="1">
        <f>DATE(YEAR(C$18),MONTH(C$18),DAY(C$18 )+1)</f>
        <v>41700</v>
      </c>
      <c r="D19">
        <v>1</v>
      </c>
      <c r="E19" s="8" t="str">
        <f>IF($C$28&gt;=C19, IF($C$28&lt;C21,"Yes","No"),"No")</f>
        <v>Yes</v>
      </c>
      <c r="F19" t="s">
        <v>44</v>
      </c>
    </row>
    <row r="20" spans="1:17" x14ac:dyDescent="0.25">
      <c r="A20" s="3" t="s">
        <v>45</v>
      </c>
      <c r="B20" s="3"/>
      <c r="C20" s="6">
        <v>41730</v>
      </c>
      <c r="D20">
        <v>1</v>
      </c>
      <c r="E20" s="8" t="str">
        <f>IF($C$28&gt;=C19, IF($C$28&lt;C21,"Yes","No"),"No")</f>
        <v>Yes</v>
      </c>
      <c r="F20" s="3"/>
      <c r="G20" s="3"/>
      <c r="H20" s="3"/>
      <c r="I20" s="3"/>
      <c r="J20" s="3"/>
      <c r="K20" s="3"/>
      <c r="L20" s="3"/>
      <c r="M20" s="3"/>
      <c r="N20" s="3"/>
      <c r="O20" s="14"/>
    </row>
    <row r="21" spans="1:17" x14ac:dyDescent="0.25">
      <c r="A21" t="s">
        <v>46</v>
      </c>
      <c r="C21" s="1">
        <f>DATE(YEAR(C$20)+1,MONTH(C$20),DAY(1))</f>
        <v>42095</v>
      </c>
      <c r="D21">
        <v>2</v>
      </c>
      <c r="E21" s="8" t="str">
        <f>IF($C$28&gt;=C21, IF($C$28&lt;C22,"Yes","No"),"No")</f>
        <v>No</v>
      </c>
    </row>
    <row r="22" spans="1:17" x14ac:dyDescent="0.25">
      <c r="A22" t="s">
        <v>47</v>
      </c>
      <c r="C22" s="1">
        <f>DATE(YEAR(C$20)+2,MONTH(C$20),DAY(1))</f>
        <v>42461</v>
      </c>
      <c r="D22">
        <v>3</v>
      </c>
      <c r="E22" s="8" t="str">
        <f>IF($C$28&gt;=C22, IF($C$28&lt;C23,"Yes","No"),"No")</f>
        <v>No</v>
      </c>
    </row>
    <row r="23" spans="1:17" x14ac:dyDescent="0.25">
      <c r="A23" t="s">
        <v>48</v>
      </c>
      <c r="C23" s="1">
        <f>DATE(YEAR(C$20)+3,MONTH(C$20),DAY(1))</f>
        <v>42826</v>
      </c>
      <c r="D23">
        <v>4</v>
      </c>
      <c r="E23" s="8" t="str">
        <f>IF($C$28&gt;=C23, IF($C$28&lt;C24,"Yes","No"),"No")</f>
        <v>No</v>
      </c>
    </row>
    <row r="24" spans="1:17" x14ac:dyDescent="0.25">
      <c r="A24" t="s">
        <v>49</v>
      </c>
      <c r="C24" s="1">
        <f>DATE(YEAR(C$20)+4,MONTH(C$20),DAY(1))</f>
        <v>43191</v>
      </c>
      <c r="D24">
        <v>5</v>
      </c>
      <c r="E24" s="8" t="str">
        <f>IF($C$28&gt;=C24, "Yes","No")</f>
        <v>No</v>
      </c>
    </row>
    <row r="25" spans="1:17" x14ac:dyDescent="0.25">
      <c r="C25" s="1"/>
      <c r="E25" s="11" t="s">
        <v>50</v>
      </c>
      <c r="F25" s="12"/>
      <c r="G25" s="12"/>
      <c r="H25" s="12"/>
      <c r="I25" s="12"/>
      <c r="J25" s="12"/>
      <c r="K25" s="12"/>
      <c r="L25" s="12"/>
      <c r="M25" s="12"/>
      <c r="N25" s="12"/>
      <c r="O25" s="12"/>
    </row>
    <row r="26" spans="1:17" x14ac:dyDescent="0.25">
      <c r="A26" s="17" t="s">
        <v>51</v>
      </c>
      <c r="B26" s="3"/>
      <c r="C26" s="3"/>
      <c r="D26" s="3"/>
      <c r="E26" s="30" t="s">
        <v>52</v>
      </c>
      <c r="F26" s="31"/>
      <c r="G26" s="31"/>
      <c r="H26" s="31"/>
      <c r="I26" s="31"/>
      <c r="J26" s="2"/>
      <c r="K26" s="30" t="s">
        <v>53</v>
      </c>
      <c r="L26" s="31"/>
      <c r="M26" s="31"/>
      <c r="N26" s="31"/>
      <c r="O26" s="31"/>
    </row>
    <row r="27" spans="1:17" x14ac:dyDescent="0.25">
      <c r="E27" t="s">
        <v>54</v>
      </c>
      <c r="F27" s="3" t="s">
        <v>55</v>
      </c>
      <c r="G27" s="3" t="s">
        <v>56</v>
      </c>
      <c r="H27" t="s">
        <v>31</v>
      </c>
      <c r="I27" t="s">
        <v>57</v>
      </c>
      <c r="K27" t="s">
        <v>54</v>
      </c>
      <c r="L27" s="3" t="s">
        <v>55</v>
      </c>
      <c r="M27" s="3" t="s">
        <v>56</v>
      </c>
      <c r="N27" t="s">
        <v>31</v>
      </c>
      <c r="O27" t="s">
        <v>57</v>
      </c>
    </row>
    <row r="28" spans="1:17" x14ac:dyDescent="0.25">
      <c r="A28" t="s">
        <v>58</v>
      </c>
      <c r="C28" s="6">
        <v>41730</v>
      </c>
      <c r="E28">
        <v>1</v>
      </c>
      <c r="F28" s="3">
        <v>0.33</v>
      </c>
      <c r="G28" s="9">
        <f>F28*$C$32</f>
        <v>66</v>
      </c>
      <c r="H28" s="4">
        <f>ROUND(G28,0)</f>
        <v>66</v>
      </c>
      <c r="I28" s="4">
        <f>+$C$29+H28</f>
        <v>166</v>
      </c>
      <c r="K28">
        <v>1</v>
      </c>
      <c r="L28" s="29">
        <v>0.2</v>
      </c>
      <c r="M28" s="9">
        <f>L28*$C$32</f>
        <v>40</v>
      </c>
      <c r="N28" s="4">
        <f>ROUND(M28,0)</f>
        <v>40</v>
      </c>
      <c r="O28" s="4">
        <f>+$C$29+N28</f>
        <v>140</v>
      </c>
    </row>
    <row r="29" spans="1:17" x14ac:dyDescent="0.25">
      <c r="A29" t="s">
        <v>59</v>
      </c>
      <c r="C29" s="5">
        <v>100</v>
      </c>
      <c r="E29" s="3">
        <v>2</v>
      </c>
      <c r="F29" s="29">
        <v>0.5</v>
      </c>
      <c r="G29" s="9">
        <f>F29*$C$32</f>
        <v>100</v>
      </c>
      <c r="H29" s="10">
        <f>ROUND(G29,0)</f>
        <v>100</v>
      </c>
      <c r="I29" s="10">
        <f>+$C$29+H29</f>
        <v>200</v>
      </c>
      <c r="J29" s="3"/>
      <c r="K29" s="3">
        <v>2</v>
      </c>
      <c r="L29" s="29">
        <v>0.25</v>
      </c>
      <c r="M29" s="9">
        <f>L29*$C$32</f>
        <v>50</v>
      </c>
      <c r="N29" s="10">
        <f>ROUND(M29,0)</f>
        <v>50</v>
      </c>
      <c r="O29" s="10">
        <f>+$C$29+N29</f>
        <v>150</v>
      </c>
    </row>
    <row r="30" spans="1:17" x14ac:dyDescent="0.25">
      <c r="A30" t="s">
        <v>60</v>
      </c>
      <c r="C30" s="5">
        <v>300</v>
      </c>
      <c r="E30">
        <v>3</v>
      </c>
      <c r="F30" s="29">
        <v>1</v>
      </c>
      <c r="G30" s="9">
        <f>F30*$C$32</f>
        <v>200</v>
      </c>
      <c r="H30" s="4">
        <f>ROUND(G30,0)</f>
        <v>200</v>
      </c>
      <c r="I30" s="4">
        <f>+$C$29+H30</f>
        <v>300</v>
      </c>
      <c r="K30">
        <v>3</v>
      </c>
      <c r="L30" s="29">
        <v>0.33</v>
      </c>
      <c r="M30" s="9">
        <f>L30*$C$32</f>
        <v>66</v>
      </c>
      <c r="N30" s="4">
        <f>ROUND(M30,0)</f>
        <v>66</v>
      </c>
      <c r="O30" s="4">
        <f>+$C$29+N30</f>
        <v>166</v>
      </c>
    </row>
    <row r="31" spans="1:17" x14ac:dyDescent="0.25">
      <c r="K31">
        <v>4</v>
      </c>
      <c r="L31" s="29">
        <v>0.5</v>
      </c>
      <c r="M31" s="9">
        <f>L31*$C$32</f>
        <v>100</v>
      </c>
      <c r="N31" s="4">
        <f>ROUND(M31,0)</f>
        <v>100</v>
      </c>
      <c r="O31" s="4">
        <f>+$C$29+N31</f>
        <v>200</v>
      </c>
    </row>
    <row r="32" spans="1:17" x14ac:dyDescent="0.25">
      <c r="B32" t="s">
        <v>61</v>
      </c>
      <c r="C32">
        <f>+C30-C29</f>
        <v>200</v>
      </c>
      <c r="K32">
        <v>5</v>
      </c>
      <c r="L32" s="29">
        <v>1</v>
      </c>
      <c r="M32" s="9">
        <f>L32*$C$32</f>
        <v>200</v>
      </c>
      <c r="N32" s="4">
        <f>ROUND(M32,0)</f>
        <v>200</v>
      </c>
      <c r="O32" s="4">
        <f>+$C$29+N32</f>
        <v>300</v>
      </c>
    </row>
    <row r="33" spans="2:4" x14ac:dyDescent="0.25">
      <c r="C33" s="8" t="str">
        <f>IF(C32&lt;=0,"Yes","No")</f>
        <v>No</v>
      </c>
      <c r="D33" t="s">
        <v>62</v>
      </c>
    </row>
    <row r="34" spans="2:4" x14ac:dyDescent="0.25">
      <c r="B34" t="s">
        <v>63</v>
      </c>
    </row>
    <row r="36" spans="2:4" x14ac:dyDescent="0.25">
      <c r="C36" t="s">
        <v>64</v>
      </c>
    </row>
    <row r="37" spans="2:4" x14ac:dyDescent="0.25">
      <c r="C37" t="s">
        <v>65</v>
      </c>
    </row>
  </sheetData>
  <pageMargins left="0.7" right="0.7" top="0.75" bottom="0.75" header="0.3" footer="0.3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1"/>
  <sheetViews>
    <sheetView workbookViewId="0">
      <selection activeCell="A30" sqref="A30"/>
    </sheetView>
  </sheetViews>
  <sheetFormatPr defaultRowHeight="15" x14ac:dyDescent="0.25"/>
  <cols>
    <col min="1" max="1" width="19.5703125" customWidth="1"/>
    <col min="2" max="2" width="13.7109375" customWidth="1"/>
    <col min="6" max="6" width="10.140625" customWidth="1"/>
    <col min="12" max="12" width="10.42578125" customWidth="1"/>
  </cols>
  <sheetData>
    <row r="1" spans="1:15" x14ac:dyDescent="0.25">
      <c r="A1" s="23" t="s">
        <v>66</v>
      </c>
      <c r="C1" s="35" t="s">
        <v>21</v>
      </c>
      <c r="D1" s="36"/>
      <c r="E1" s="36"/>
      <c r="F1" s="36"/>
      <c r="G1" s="36"/>
      <c r="H1" s="36"/>
      <c r="I1" s="36"/>
      <c r="J1" s="36"/>
      <c r="K1" s="13"/>
    </row>
    <row r="3" spans="1:15" x14ac:dyDescent="0.25">
      <c r="A3" s="16" t="s">
        <v>67</v>
      </c>
      <c r="B3" s="16"/>
      <c r="C3" s="16"/>
      <c r="D3" s="16"/>
      <c r="E3" s="16"/>
      <c r="F3" s="16"/>
      <c r="G3" s="16"/>
      <c r="H3" s="16"/>
      <c r="I3" s="16"/>
    </row>
    <row r="4" spans="1:15" x14ac:dyDescent="0.25">
      <c r="A4" s="3" t="s">
        <v>22</v>
      </c>
      <c r="B4" s="14">
        <v>42771</v>
      </c>
      <c r="C4" s="3"/>
      <c r="D4" s="3"/>
      <c r="E4" s="3"/>
      <c r="F4" s="5"/>
      <c r="G4" t="s">
        <v>23</v>
      </c>
    </row>
    <row r="5" spans="1:15" x14ac:dyDescent="0.25">
      <c r="A5" s="3"/>
      <c r="B5" s="14"/>
      <c r="C5" s="3"/>
      <c r="D5" s="3"/>
      <c r="E5" s="3"/>
      <c r="F5" s="3"/>
    </row>
    <row r="6" spans="1:15" x14ac:dyDescent="0.25">
      <c r="A6" s="3" t="s">
        <v>68</v>
      </c>
      <c r="B6" s="3"/>
      <c r="C6" s="3"/>
      <c r="D6" s="3"/>
      <c r="E6" s="3"/>
    </row>
    <row r="7" spans="1:15" x14ac:dyDescent="0.25">
      <c r="A7" s="3"/>
      <c r="B7" s="3"/>
      <c r="C7" s="3"/>
      <c r="D7" s="3"/>
      <c r="E7" s="3"/>
    </row>
    <row r="8" spans="1:15" x14ac:dyDescent="0.25">
      <c r="A8" s="17" t="s">
        <v>69</v>
      </c>
      <c r="B8" s="3"/>
      <c r="C8" s="3"/>
      <c r="D8" s="3"/>
      <c r="E8" s="3"/>
      <c r="F8" s="3"/>
      <c r="G8" s="3"/>
      <c r="H8" s="3"/>
      <c r="I8" s="3"/>
    </row>
    <row r="9" spans="1:15" x14ac:dyDescent="0.25">
      <c r="C9" s="1"/>
      <c r="E9" s="11" t="s">
        <v>70</v>
      </c>
      <c r="F9" s="11"/>
      <c r="G9" s="11"/>
      <c r="H9" s="11"/>
      <c r="I9" s="11"/>
      <c r="J9" s="11"/>
      <c r="K9" s="11"/>
      <c r="L9" s="12"/>
      <c r="M9" s="12"/>
    </row>
    <row r="10" spans="1:15" x14ac:dyDescent="0.25">
      <c r="A10" s="17" t="s">
        <v>71</v>
      </c>
      <c r="B10" s="3"/>
      <c r="E10" s="30" t="s">
        <v>52</v>
      </c>
      <c r="F10" s="31"/>
      <c r="G10" s="31"/>
      <c r="H10" s="31"/>
      <c r="I10" s="31"/>
      <c r="J10" s="2"/>
      <c r="K10" s="30" t="s">
        <v>53</v>
      </c>
      <c r="L10" s="31"/>
      <c r="M10" s="31"/>
      <c r="N10" s="31"/>
      <c r="O10" s="31"/>
    </row>
    <row r="11" spans="1:15" x14ac:dyDescent="0.25">
      <c r="E11" t="s">
        <v>54</v>
      </c>
      <c r="F11" s="3" t="s">
        <v>55</v>
      </c>
      <c r="G11" s="3" t="s">
        <v>56</v>
      </c>
      <c r="H11" t="s">
        <v>31</v>
      </c>
      <c r="I11" t="s">
        <v>57</v>
      </c>
      <c r="K11" t="s">
        <v>54</v>
      </c>
      <c r="L11" s="3" t="s">
        <v>55</v>
      </c>
      <c r="M11" s="3" t="s">
        <v>56</v>
      </c>
      <c r="N11" t="s">
        <v>31</v>
      </c>
      <c r="O11" t="s">
        <v>57</v>
      </c>
    </row>
    <row r="12" spans="1:15" x14ac:dyDescent="0.25">
      <c r="A12" s="3" t="s">
        <v>58</v>
      </c>
      <c r="B12" s="3"/>
      <c r="C12" s="6">
        <v>42064</v>
      </c>
      <c r="E12" s="3">
        <v>1</v>
      </c>
      <c r="F12" s="3">
        <v>0.33</v>
      </c>
      <c r="G12" s="9">
        <f>F12*$C$16</f>
        <v>66</v>
      </c>
      <c r="H12" s="10">
        <f>ROUND(G12,0)</f>
        <v>66</v>
      </c>
      <c r="I12" s="10">
        <f>+$C$13+H12</f>
        <v>166</v>
      </c>
      <c r="J12" s="3"/>
      <c r="K12" s="3">
        <v>1</v>
      </c>
      <c r="L12" s="29">
        <v>0.2</v>
      </c>
      <c r="M12" s="9">
        <f>L12*$C$16</f>
        <v>40</v>
      </c>
      <c r="N12" s="10">
        <f>ROUND(M12,0)</f>
        <v>40</v>
      </c>
      <c r="O12" s="10">
        <f>+$C$13+N12</f>
        <v>140</v>
      </c>
    </row>
    <row r="13" spans="1:15" x14ac:dyDescent="0.25">
      <c r="A13" s="3" t="s">
        <v>59</v>
      </c>
      <c r="B13" s="3"/>
      <c r="C13" s="5">
        <v>100</v>
      </c>
      <c r="E13" s="3">
        <v>2</v>
      </c>
      <c r="F13" s="29">
        <v>0.5</v>
      </c>
      <c r="G13" s="9">
        <f>F13*$C$16</f>
        <v>100</v>
      </c>
      <c r="H13" s="10">
        <f>ROUND(G13,0)</f>
        <v>100</v>
      </c>
      <c r="I13" s="10">
        <f>+$C$13+H13</f>
        <v>200</v>
      </c>
      <c r="J13" s="3"/>
      <c r="K13" s="3">
        <v>2</v>
      </c>
      <c r="L13" s="29">
        <v>0.25</v>
      </c>
      <c r="M13" s="9">
        <f>L13*$C$16</f>
        <v>50</v>
      </c>
      <c r="N13" s="10">
        <f>ROUND(M13,0)</f>
        <v>50</v>
      </c>
      <c r="O13" s="10">
        <f>+$C$13+N13</f>
        <v>150</v>
      </c>
    </row>
    <row r="14" spans="1:15" x14ac:dyDescent="0.25">
      <c r="A14" s="3" t="s">
        <v>60</v>
      </c>
      <c r="B14" s="3" t="s">
        <v>72</v>
      </c>
      <c r="C14" s="5">
        <v>300</v>
      </c>
      <c r="E14" s="3">
        <v>3</v>
      </c>
      <c r="F14" s="29">
        <v>1</v>
      </c>
      <c r="G14" s="9">
        <f>F14*$C$16</f>
        <v>200</v>
      </c>
      <c r="H14" s="10">
        <f>ROUND(G14,0)</f>
        <v>200</v>
      </c>
      <c r="I14" s="10">
        <f>+$C$13+H14</f>
        <v>300</v>
      </c>
      <c r="J14" s="3"/>
      <c r="K14" s="3">
        <v>3</v>
      </c>
      <c r="L14" s="29">
        <v>0.33</v>
      </c>
      <c r="M14" s="9">
        <f>L14*$C$16</f>
        <v>66</v>
      </c>
      <c r="N14" s="10">
        <f>ROUND(M14,0)</f>
        <v>66</v>
      </c>
      <c r="O14" s="10">
        <f>+$C$13+N14</f>
        <v>166</v>
      </c>
    </row>
    <row r="15" spans="1:15" x14ac:dyDescent="0.25">
      <c r="A15" s="3"/>
      <c r="E15" s="3"/>
      <c r="F15" s="3"/>
      <c r="G15" s="3"/>
      <c r="H15" s="3"/>
      <c r="I15" s="3"/>
      <c r="J15" s="3"/>
      <c r="K15" s="3">
        <v>4</v>
      </c>
      <c r="L15" s="29">
        <v>0.5</v>
      </c>
      <c r="M15" s="9">
        <f>L15*$C$16</f>
        <v>100</v>
      </c>
      <c r="N15" s="10">
        <f>ROUND(M15,0)</f>
        <v>100</v>
      </c>
      <c r="O15" s="10">
        <f>+$C$13+N15</f>
        <v>200</v>
      </c>
    </row>
    <row r="16" spans="1:15" x14ac:dyDescent="0.25">
      <c r="A16" s="3"/>
      <c r="B16" t="s">
        <v>61</v>
      </c>
      <c r="C16">
        <f>+C14-C13</f>
        <v>200</v>
      </c>
      <c r="E16" s="3"/>
      <c r="F16" s="3"/>
      <c r="G16" s="3"/>
      <c r="H16" s="3"/>
      <c r="I16" s="3"/>
      <c r="J16" s="3"/>
      <c r="K16" s="3">
        <v>5</v>
      </c>
      <c r="L16" s="29">
        <v>1</v>
      </c>
      <c r="M16" s="9">
        <f>L16*$C$16</f>
        <v>200</v>
      </c>
      <c r="N16" s="10">
        <f>ROUND(M16,0)</f>
        <v>200</v>
      </c>
      <c r="O16" s="10">
        <f>+$C$13+N16</f>
        <v>300</v>
      </c>
    </row>
    <row r="17" spans="1:15" x14ac:dyDescent="0.25">
      <c r="A17" s="3"/>
      <c r="C17" s="8" t="str">
        <f>IF(C16&lt;=0,"Yes","No")</f>
        <v>No</v>
      </c>
      <c r="D17" t="s">
        <v>62</v>
      </c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</row>
    <row r="18" spans="1:15" x14ac:dyDescent="0.25">
      <c r="A18" s="3"/>
      <c r="B18" t="s">
        <v>63</v>
      </c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</row>
    <row r="19" spans="1:15" x14ac:dyDescent="0.25">
      <c r="A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</row>
    <row r="20" spans="1:15" x14ac:dyDescent="0.25">
      <c r="A20" s="3"/>
      <c r="C20" t="s">
        <v>64</v>
      </c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</row>
    <row r="21" spans="1:15" x14ac:dyDescent="0.25">
      <c r="A21" s="3"/>
      <c r="C21" t="s">
        <v>65</v>
      </c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</row>
    <row r="22" spans="1:15" x14ac:dyDescent="0.25">
      <c r="A22" s="3"/>
      <c r="C22" s="13" t="s">
        <v>73</v>
      </c>
      <c r="D22" s="13"/>
      <c r="E22" s="13"/>
      <c r="F22" s="13"/>
      <c r="G22" s="13"/>
      <c r="H22" s="13"/>
      <c r="I22" s="13"/>
      <c r="J22" s="13"/>
      <c r="K22" s="13"/>
      <c r="L22" s="13"/>
      <c r="M22" s="3"/>
      <c r="N22" s="3"/>
      <c r="O22" s="3"/>
    </row>
    <row r="23" spans="1:15" x14ac:dyDescent="0.25">
      <c r="A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</row>
    <row r="24" spans="1:15" x14ac:dyDescent="0.25">
      <c r="A24" s="3" t="s">
        <v>74</v>
      </c>
      <c r="B24" s="13" t="s">
        <v>75</v>
      </c>
      <c r="C24" s="13"/>
      <c r="D24" s="13"/>
      <c r="E24" s="13"/>
      <c r="F24" s="13"/>
      <c r="G24" s="13"/>
      <c r="H24" s="13"/>
      <c r="I24" s="13"/>
      <c r="J24" s="13"/>
      <c r="K24" s="13"/>
      <c r="L24" s="3"/>
      <c r="M24" s="3"/>
      <c r="N24" s="3"/>
      <c r="O24" s="3"/>
    </row>
    <row r="25" spans="1:15" x14ac:dyDescent="0.25">
      <c r="A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</row>
    <row r="26" spans="1:15" x14ac:dyDescent="0.25">
      <c r="A26" s="3" t="s">
        <v>76</v>
      </c>
      <c r="E26" s="32" t="s">
        <v>52</v>
      </c>
      <c r="F26" s="33"/>
      <c r="G26" s="33"/>
      <c r="H26" s="33"/>
      <c r="I26" s="33"/>
      <c r="J26" s="18"/>
      <c r="K26" s="32" t="s">
        <v>53</v>
      </c>
      <c r="L26" s="33"/>
      <c r="M26" s="33"/>
      <c r="N26" s="33"/>
      <c r="O26" s="33"/>
    </row>
    <row r="27" spans="1:15" x14ac:dyDescent="0.25">
      <c r="A27" s="3"/>
      <c r="E27" s="3" t="s">
        <v>54</v>
      </c>
      <c r="F27" s="3" t="s">
        <v>55</v>
      </c>
      <c r="G27" s="3" t="s">
        <v>56</v>
      </c>
      <c r="H27" s="3" t="s">
        <v>31</v>
      </c>
      <c r="I27" s="3" t="s">
        <v>57</v>
      </c>
      <c r="J27" s="3"/>
      <c r="K27" s="3" t="s">
        <v>54</v>
      </c>
      <c r="L27" s="3" t="s">
        <v>55</v>
      </c>
      <c r="M27" s="3" t="s">
        <v>56</v>
      </c>
      <c r="N27" s="3" t="s">
        <v>31</v>
      </c>
      <c r="O27" s="3" t="s">
        <v>57</v>
      </c>
    </row>
    <row r="28" spans="1:15" x14ac:dyDescent="0.25">
      <c r="A28" s="3" t="s">
        <v>58</v>
      </c>
      <c r="B28" s="3"/>
      <c r="C28" s="14">
        <f>+C12</f>
        <v>42064</v>
      </c>
      <c r="E28" s="3">
        <v>1</v>
      </c>
      <c r="F28" s="3">
        <v>0.33</v>
      </c>
      <c r="G28" s="9">
        <f>F28*$C$32</f>
        <v>69.63000000000001</v>
      </c>
      <c r="H28" s="10">
        <f>ROUND(G28,0)</f>
        <v>70</v>
      </c>
      <c r="I28" s="10">
        <f>+$C$13+H28</f>
        <v>170</v>
      </c>
      <c r="J28" s="3"/>
      <c r="K28" s="3">
        <v>1</v>
      </c>
      <c r="L28" s="29">
        <v>0.2</v>
      </c>
      <c r="M28" s="9">
        <f>L28*$C$32</f>
        <v>42.2</v>
      </c>
      <c r="N28" s="10">
        <f>ROUND(M28,0)</f>
        <v>42</v>
      </c>
      <c r="O28" s="10">
        <f>+$C$13+N28</f>
        <v>142</v>
      </c>
    </row>
    <row r="29" spans="1:15" x14ac:dyDescent="0.25">
      <c r="A29" s="3" t="s">
        <v>59</v>
      </c>
      <c r="B29" s="3"/>
      <c r="C29" s="3">
        <f>+C13</f>
        <v>100</v>
      </c>
      <c r="E29" s="3">
        <v>2</v>
      </c>
      <c r="F29" s="29">
        <v>0.5</v>
      </c>
      <c r="G29" s="9">
        <f>F29*$C$32</f>
        <v>105.5</v>
      </c>
      <c r="H29" s="10">
        <f>ROUND(G29,0)</f>
        <v>106</v>
      </c>
      <c r="I29" s="10">
        <f>+$C$13+H29</f>
        <v>206</v>
      </c>
      <c r="J29" s="3"/>
      <c r="K29" s="3">
        <v>2</v>
      </c>
      <c r="L29" s="29">
        <v>0.25</v>
      </c>
      <c r="M29" s="9">
        <f>L29*$C$32</f>
        <v>52.75</v>
      </c>
      <c r="N29" s="10">
        <f>ROUND(M29,0)</f>
        <v>53</v>
      </c>
      <c r="O29" s="10">
        <f>+$C$13+N29</f>
        <v>153</v>
      </c>
    </row>
    <row r="30" spans="1:15" x14ac:dyDescent="0.25">
      <c r="A30" s="13" t="s">
        <v>77</v>
      </c>
      <c r="B30" s="3" t="s">
        <v>72</v>
      </c>
      <c r="C30" s="21">
        <v>311</v>
      </c>
      <c r="E30" s="3">
        <v>3</v>
      </c>
      <c r="F30" s="29">
        <v>1</v>
      </c>
      <c r="G30" s="9">
        <f>F30*$C$32</f>
        <v>211</v>
      </c>
      <c r="H30" s="10">
        <f>ROUND(G30,0)</f>
        <v>211</v>
      </c>
      <c r="I30" s="10">
        <f>+$C$13+H30</f>
        <v>311</v>
      </c>
      <c r="J30" s="3"/>
      <c r="K30" s="3">
        <v>3</v>
      </c>
      <c r="L30" s="29">
        <v>0.33</v>
      </c>
      <c r="M30" s="9">
        <f>L30*$C$32</f>
        <v>69.63000000000001</v>
      </c>
      <c r="N30" s="10">
        <f>ROUND(M30,0)</f>
        <v>70</v>
      </c>
      <c r="O30" s="10">
        <f>+$C$13+N30</f>
        <v>170</v>
      </c>
    </row>
    <row r="31" spans="1:15" x14ac:dyDescent="0.25">
      <c r="A31" s="3"/>
      <c r="E31" s="3"/>
      <c r="F31" s="3"/>
      <c r="G31" s="3"/>
      <c r="H31" s="3"/>
      <c r="I31" s="3"/>
      <c r="J31" s="3"/>
      <c r="K31" s="3">
        <v>4</v>
      </c>
      <c r="L31" s="29">
        <v>0.5</v>
      </c>
      <c r="M31" s="9">
        <f>L31*$C$32</f>
        <v>105.5</v>
      </c>
      <c r="N31" s="10">
        <f>ROUND(M31,0)</f>
        <v>106</v>
      </c>
      <c r="O31" s="10">
        <f>+$C$13+N31</f>
        <v>206</v>
      </c>
    </row>
    <row r="32" spans="1:15" x14ac:dyDescent="0.25">
      <c r="B32" t="s">
        <v>61</v>
      </c>
      <c r="C32">
        <f>+C30-C29</f>
        <v>211</v>
      </c>
      <c r="E32" s="3"/>
      <c r="F32" s="3"/>
      <c r="G32" s="3"/>
      <c r="H32" s="3"/>
      <c r="I32" s="3"/>
      <c r="J32" s="3"/>
      <c r="K32" s="3">
        <v>5</v>
      </c>
      <c r="L32" s="29">
        <v>1</v>
      </c>
      <c r="M32" s="9">
        <f>L32*$C$32</f>
        <v>211</v>
      </c>
      <c r="N32" s="10">
        <f>ROUND(M32,0)</f>
        <v>211</v>
      </c>
      <c r="O32" s="10">
        <f>+$C$13+N32</f>
        <v>311</v>
      </c>
    </row>
    <row r="33" spans="1:13" x14ac:dyDescent="0.25">
      <c r="C33" s="8" t="str">
        <f>IF(C32&lt;=0,"Yes","No")</f>
        <v>No</v>
      </c>
      <c r="D33" t="s">
        <v>62</v>
      </c>
    </row>
    <row r="34" spans="1:13" x14ac:dyDescent="0.25">
      <c r="B34" t="s">
        <v>63</v>
      </c>
    </row>
    <row r="36" spans="1:13" x14ac:dyDescent="0.25">
      <c r="A36" t="s">
        <v>78</v>
      </c>
    </row>
    <row r="37" spans="1:13" x14ac:dyDescent="0.25">
      <c r="A37" s="13" t="s">
        <v>79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</row>
    <row r="38" spans="1:13" x14ac:dyDescent="0.25">
      <c r="A38" t="s">
        <v>80</v>
      </c>
    </row>
    <row r="41" spans="1:13" x14ac:dyDescent="0.25">
      <c r="A41" t="s">
        <v>81</v>
      </c>
    </row>
    <row r="42" spans="1:13" x14ac:dyDescent="0.25">
      <c r="A42" t="s">
        <v>82</v>
      </c>
    </row>
    <row r="45" spans="1:13" x14ac:dyDescent="0.25">
      <c r="A45" s="22" t="s">
        <v>83</v>
      </c>
    </row>
    <row r="47" spans="1:13" x14ac:dyDescent="0.25">
      <c r="A47" t="s">
        <v>84</v>
      </c>
    </row>
    <row r="48" spans="1:13" x14ac:dyDescent="0.25">
      <c r="A48" t="s">
        <v>85</v>
      </c>
    </row>
    <row r="49" spans="2:8" x14ac:dyDescent="0.25">
      <c r="D49" s="20" t="s">
        <v>86</v>
      </c>
      <c r="E49" s="20" t="s">
        <v>76</v>
      </c>
    </row>
    <row r="50" spans="2:8" x14ac:dyDescent="0.25">
      <c r="B50" t="s">
        <v>87</v>
      </c>
      <c r="D50" s="13">
        <v>475</v>
      </c>
      <c r="E50" s="13">
        <v>500</v>
      </c>
    </row>
    <row r="51" spans="2:8" x14ac:dyDescent="0.25">
      <c r="B51" t="s">
        <v>88</v>
      </c>
      <c r="D51" s="13">
        <v>23</v>
      </c>
      <c r="E51" s="13">
        <v>32</v>
      </c>
    </row>
    <row r="52" spans="2:8" x14ac:dyDescent="0.25">
      <c r="B52" t="s">
        <v>89</v>
      </c>
      <c r="D52">
        <f>+D50+D51</f>
        <v>498</v>
      </c>
      <c r="E52">
        <f>+E50+E51</f>
        <v>532</v>
      </c>
    </row>
    <row r="53" spans="2:8" x14ac:dyDescent="0.25">
      <c r="B53" t="s">
        <v>90</v>
      </c>
      <c r="D53" s="13">
        <v>213</v>
      </c>
      <c r="E53" s="13">
        <v>213</v>
      </c>
    </row>
    <row r="54" spans="2:8" x14ac:dyDescent="0.25">
      <c r="B54" t="s">
        <v>91</v>
      </c>
      <c r="D54" s="19">
        <f>+I13</f>
        <v>200</v>
      </c>
      <c r="E54" s="19">
        <f>+I29</f>
        <v>206</v>
      </c>
      <c r="F54" t="s">
        <v>92</v>
      </c>
    </row>
    <row r="55" spans="2:8" x14ac:dyDescent="0.25">
      <c r="B55" t="s">
        <v>93</v>
      </c>
      <c r="D55">
        <f>+C14</f>
        <v>300</v>
      </c>
      <c r="E55" s="21">
        <f>+C30</f>
        <v>311</v>
      </c>
    </row>
    <row r="56" spans="2:8" x14ac:dyDescent="0.25">
      <c r="B56" t="s">
        <v>94</v>
      </c>
      <c r="D56" s="4">
        <f>+D54-D51</f>
        <v>177</v>
      </c>
      <c r="E56" s="4">
        <f>+E54-E51</f>
        <v>174</v>
      </c>
      <c r="F56" t="s">
        <v>95</v>
      </c>
      <c r="H56" t="s">
        <v>96</v>
      </c>
    </row>
    <row r="57" spans="2:8" x14ac:dyDescent="0.25">
      <c r="B57" t="s">
        <v>97</v>
      </c>
      <c r="D57">
        <v>0</v>
      </c>
      <c r="E57">
        <v>0</v>
      </c>
    </row>
    <row r="58" spans="2:8" x14ac:dyDescent="0.25">
      <c r="B58" t="s">
        <v>98</v>
      </c>
      <c r="D58" s="4">
        <f>+D52-D54</f>
        <v>298</v>
      </c>
      <c r="E58" s="4">
        <f>+E52-E54</f>
        <v>326</v>
      </c>
    </row>
    <row r="59" spans="2:8" x14ac:dyDescent="0.25">
      <c r="B59" t="s">
        <v>99</v>
      </c>
      <c r="D59" t="s">
        <v>100</v>
      </c>
      <c r="E59" t="s">
        <v>100</v>
      </c>
    </row>
    <row r="61" spans="2:8" x14ac:dyDescent="0.25">
      <c r="B61" t="s">
        <v>101</v>
      </c>
    </row>
  </sheetData>
  <pageMargins left="0.7" right="0.7" top="0.75" bottom="0.75" header="0.3" footer="0.3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6"/>
  <sheetViews>
    <sheetView workbookViewId="0">
      <selection activeCell="A7" sqref="A7"/>
    </sheetView>
  </sheetViews>
  <sheetFormatPr defaultRowHeight="15" x14ac:dyDescent="0.25"/>
  <cols>
    <col min="6" max="6" width="13" customWidth="1"/>
  </cols>
  <sheetData>
    <row r="1" spans="1:10" x14ac:dyDescent="0.25">
      <c r="A1" s="23" t="s">
        <v>102</v>
      </c>
      <c r="D1" t="s">
        <v>103</v>
      </c>
      <c r="F1" s="1">
        <v>42771</v>
      </c>
    </row>
    <row r="2" spans="1:10" x14ac:dyDescent="0.25">
      <c r="A2" s="23"/>
    </row>
    <row r="3" spans="1:10" x14ac:dyDescent="0.25">
      <c r="A3" s="13" t="s">
        <v>104</v>
      </c>
      <c r="B3" s="13"/>
      <c r="C3" s="13"/>
      <c r="D3" s="13"/>
      <c r="E3" s="13"/>
      <c r="F3" s="13"/>
    </row>
    <row r="4" spans="1:10" x14ac:dyDescent="0.25">
      <c r="A4" s="24" t="s">
        <v>105</v>
      </c>
      <c r="B4" s="24"/>
      <c r="C4" s="24"/>
      <c r="D4" s="24"/>
      <c r="E4" s="24"/>
      <c r="F4" s="24"/>
    </row>
    <row r="6" spans="1:10" x14ac:dyDescent="0.25">
      <c r="A6" s="25" t="s">
        <v>106</v>
      </c>
    </row>
    <row r="7" spans="1:10" x14ac:dyDescent="0.25">
      <c r="A7" s="17" t="s">
        <v>107</v>
      </c>
    </row>
    <row r="8" spans="1:10" x14ac:dyDescent="0.25">
      <c r="B8" s="3"/>
      <c r="C8" s="3"/>
      <c r="D8" s="3"/>
      <c r="E8" s="3"/>
      <c r="F8" s="3"/>
      <c r="G8" s="3"/>
      <c r="H8" s="3"/>
      <c r="I8" s="3"/>
      <c r="J8" s="3"/>
    </row>
    <row r="9" spans="1:10" x14ac:dyDescent="0.25">
      <c r="A9" s="3" t="s">
        <v>108</v>
      </c>
      <c r="B9" s="3"/>
      <c r="C9" s="3"/>
      <c r="D9" s="3"/>
      <c r="E9" s="3"/>
      <c r="F9" s="3"/>
      <c r="G9" s="3"/>
      <c r="H9" s="3"/>
      <c r="I9" s="3"/>
      <c r="J9" s="3"/>
    </row>
    <row r="10" spans="1:10" x14ac:dyDescent="0.25">
      <c r="A10" s="3" t="s">
        <v>109</v>
      </c>
      <c r="B10" s="3"/>
      <c r="C10" s="3"/>
      <c r="D10" s="3"/>
      <c r="E10" s="3"/>
      <c r="F10" s="3"/>
      <c r="G10" s="3"/>
      <c r="H10" s="3"/>
      <c r="I10" s="3"/>
      <c r="J10" s="3"/>
    </row>
    <row r="11" spans="1:10" x14ac:dyDescent="0.25">
      <c r="A11" s="3" t="s">
        <v>110</v>
      </c>
      <c r="B11" s="3"/>
      <c r="C11" s="3"/>
      <c r="D11" s="3"/>
      <c r="E11" s="3"/>
      <c r="F11" s="3"/>
      <c r="G11" s="3"/>
      <c r="H11" s="3"/>
      <c r="I11" s="3"/>
      <c r="J11" s="3"/>
    </row>
    <row r="12" spans="1:10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</row>
    <row r="13" spans="1:10" x14ac:dyDescent="0.25">
      <c r="A13" s="3" t="s">
        <v>111</v>
      </c>
      <c r="B13" s="3"/>
      <c r="C13" s="3"/>
      <c r="D13" s="3"/>
      <c r="E13" s="3"/>
      <c r="F13" s="3"/>
      <c r="G13" s="3"/>
      <c r="H13" s="3"/>
      <c r="I13" s="3"/>
      <c r="J13" s="3"/>
    </row>
    <row r="14" spans="1:10" x14ac:dyDescent="0.25">
      <c r="A14" s="3" t="s">
        <v>112</v>
      </c>
      <c r="B14" s="3"/>
      <c r="C14" s="3"/>
      <c r="D14" s="3"/>
      <c r="E14" s="3"/>
      <c r="F14" s="3"/>
      <c r="G14" s="3"/>
      <c r="H14" s="3"/>
      <c r="I14" s="3"/>
      <c r="J14" s="3"/>
    </row>
    <row r="15" spans="1:10" x14ac:dyDescent="0.25">
      <c r="B15" s="3"/>
      <c r="C15" s="3"/>
      <c r="D15" s="3"/>
      <c r="E15" s="3"/>
      <c r="F15" s="3"/>
      <c r="G15" s="3"/>
      <c r="H15" s="3"/>
      <c r="I15" s="3"/>
      <c r="J15" s="3"/>
    </row>
    <row r="16" spans="1:10" x14ac:dyDescent="0.25">
      <c r="A16" s="3" t="s">
        <v>113</v>
      </c>
      <c r="B16" s="3"/>
      <c r="C16" s="3"/>
      <c r="D16" s="3"/>
      <c r="E16" s="3"/>
      <c r="F16" s="3"/>
      <c r="G16" s="3"/>
      <c r="H16" s="3"/>
      <c r="I16" s="3"/>
    </row>
    <row r="17" spans="1:10" x14ac:dyDescent="0.25">
      <c r="C17" s="23" t="s">
        <v>114</v>
      </c>
      <c r="E17" s="3"/>
      <c r="F17" s="3"/>
      <c r="G17" s="3"/>
      <c r="H17" s="3"/>
      <c r="I17" s="3"/>
    </row>
    <row r="18" spans="1:10" x14ac:dyDescent="0.25">
      <c r="A18" t="s">
        <v>115</v>
      </c>
      <c r="F18" t="s">
        <v>116</v>
      </c>
      <c r="G18" t="s">
        <v>117</v>
      </c>
      <c r="I18" s="3"/>
    </row>
    <row r="19" spans="1:10" x14ac:dyDescent="0.25">
      <c r="A19">
        <v>1</v>
      </c>
      <c r="B19" t="s">
        <v>118</v>
      </c>
      <c r="D19" s="26" t="s">
        <v>119</v>
      </c>
      <c r="E19" s="27">
        <v>42736</v>
      </c>
      <c r="F19" t="s">
        <v>120</v>
      </c>
      <c r="I19" s="3"/>
    </row>
    <row r="20" spans="1:10" x14ac:dyDescent="0.25">
      <c r="A20">
        <v>2</v>
      </c>
      <c r="D20" s="3" t="s">
        <v>121</v>
      </c>
      <c r="E20" s="14">
        <v>42767</v>
      </c>
      <c r="G20" t="s">
        <v>120</v>
      </c>
      <c r="I20" s="3"/>
    </row>
    <row r="21" spans="1:10" x14ac:dyDescent="0.25">
      <c r="A21">
        <v>3</v>
      </c>
      <c r="D21" s="3" t="s">
        <v>121</v>
      </c>
      <c r="E21" s="14">
        <v>43132</v>
      </c>
      <c r="G21" t="s">
        <v>120</v>
      </c>
      <c r="I21" s="3"/>
    </row>
    <row r="22" spans="1:10" x14ac:dyDescent="0.25">
      <c r="A22">
        <v>4</v>
      </c>
      <c r="D22" s="3" t="s">
        <v>121</v>
      </c>
      <c r="E22" s="14">
        <v>43497</v>
      </c>
      <c r="G22" t="s">
        <v>120</v>
      </c>
      <c r="I22" s="3"/>
      <c r="J22" s="3"/>
    </row>
    <row r="23" spans="1:10" x14ac:dyDescent="0.25">
      <c r="I23" s="3"/>
      <c r="J23" s="3"/>
    </row>
    <row r="24" spans="1:10" x14ac:dyDescent="0.25">
      <c r="I24" s="3"/>
      <c r="J24" s="3"/>
    </row>
    <row r="25" spans="1:10" x14ac:dyDescent="0.25">
      <c r="A25" t="s">
        <v>115</v>
      </c>
      <c r="F25" t="s">
        <v>116</v>
      </c>
      <c r="G25" t="s">
        <v>117</v>
      </c>
      <c r="I25" s="3"/>
      <c r="J25" s="3"/>
    </row>
    <row r="26" spans="1:10" x14ac:dyDescent="0.25">
      <c r="A26">
        <v>1</v>
      </c>
      <c r="B26" t="s">
        <v>118</v>
      </c>
      <c r="D26" s="26" t="s">
        <v>119</v>
      </c>
      <c r="E26" s="27">
        <v>42736</v>
      </c>
      <c r="F26" t="s">
        <v>122</v>
      </c>
      <c r="I26" s="3"/>
      <c r="J26" s="3"/>
    </row>
    <row r="27" spans="1:10" x14ac:dyDescent="0.25">
      <c r="A27">
        <v>2</v>
      </c>
      <c r="D27" s="3" t="s">
        <v>121</v>
      </c>
      <c r="E27" s="14">
        <v>42767</v>
      </c>
      <c r="G27" t="s">
        <v>122</v>
      </c>
      <c r="I27" s="3"/>
      <c r="J27" s="3"/>
    </row>
    <row r="28" spans="1:10" x14ac:dyDescent="0.25">
      <c r="A28">
        <v>3</v>
      </c>
      <c r="D28" s="3" t="s">
        <v>121</v>
      </c>
      <c r="E28" s="14">
        <v>43132</v>
      </c>
      <c r="G28" t="s">
        <v>122</v>
      </c>
      <c r="I28" s="3"/>
      <c r="J28" s="3"/>
    </row>
    <row r="29" spans="1:10" x14ac:dyDescent="0.25">
      <c r="A29">
        <v>4</v>
      </c>
      <c r="D29" s="3" t="s">
        <v>121</v>
      </c>
      <c r="E29" s="14">
        <v>43497</v>
      </c>
      <c r="G29" t="s">
        <v>122</v>
      </c>
      <c r="I29" s="3"/>
      <c r="J29" s="3"/>
    </row>
    <row r="30" spans="1:10" x14ac:dyDescent="0.25">
      <c r="E30" s="3"/>
      <c r="F30" s="3"/>
      <c r="G30" s="3"/>
      <c r="H30" s="3"/>
      <c r="I30" s="3"/>
      <c r="J30" s="3"/>
    </row>
    <row r="31" spans="1:10" x14ac:dyDescent="0.25">
      <c r="C31" s="23" t="s">
        <v>123</v>
      </c>
      <c r="E31" s="3"/>
      <c r="F31" s="3"/>
      <c r="G31" s="3"/>
      <c r="H31" s="3"/>
      <c r="I31" s="3"/>
      <c r="J31" s="3"/>
    </row>
    <row r="32" spans="1:10" x14ac:dyDescent="0.25">
      <c r="A32" t="s">
        <v>115</v>
      </c>
      <c r="F32" t="s">
        <v>116</v>
      </c>
      <c r="G32" t="s">
        <v>117</v>
      </c>
      <c r="I32" s="3"/>
      <c r="J32" s="3"/>
    </row>
    <row r="33" spans="1:10" x14ac:dyDescent="0.25">
      <c r="A33">
        <v>1</v>
      </c>
      <c r="B33" t="s">
        <v>118</v>
      </c>
      <c r="D33" s="26" t="s">
        <v>119</v>
      </c>
      <c r="E33" s="27">
        <v>42736</v>
      </c>
      <c r="F33" t="s">
        <v>120</v>
      </c>
      <c r="I33" s="3"/>
      <c r="J33" s="3"/>
    </row>
    <row r="34" spans="1:10" x14ac:dyDescent="0.25">
      <c r="A34">
        <v>2</v>
      </c>
      <c r="D34" s="26" t="s">
        <v>124</v>
      </c>
      <c r="E34" s="27">
        <v>42736</v>
      </c>
      <c r="F34" t="s">
        <v>120</v>
      </c>
      <c r="I34" s="3"/>
      <c r="J34" s="3"/>
    </row>
    <row r="35" spans="1:10" x14ac:dyDescent="0.25">
      <c r="A35">
        <v>3</v>
      </c>
      <c r="D35" s="3" t="s">
        <v>121</v>
      </c>
      <c r="E35" s="14">
        <v>42767</v>
      </c>
      <c r="G35" t="s">
        <v>120</v>
      </c>
      <c r="I35" s="3"/>
      <c r="J35" s="3"/>
    </row>
    <row r="36" spans="1:10" x14ac:dyDescent="0.25">
      <c r="A36">
        <v>4</v>
      </c>
      <c r="D36" s="3" t="s">
        <v>121</v>
      </c>
      <c r="E36" s="14">
        <v>43132</v>
      </c>
      <c r="G36" t="s">
        <v>120</v>
      </c>
      <c r="I36" s="3"/>
      <c r="J36" s="3"/>
    </row>
    <row r="37" spans="1:10" x14ac:dyDescent="0.25">
      <c r="E37" s="3"/>
      <c r="F37" s="3"/>
      <c r="G37" s="3"/>
      <c r="H37" s="3"/>
      <c r="I37" s="3"/>
      <c r="J37" s="3"/>
    </row>
    <row r="38" spans="1:10" x14ac:dyDescent="0.25">
      <c r="E38" s="3"/>
      <c r="F38" s="3"/>
      <c r="G38" s="3"/>
      <c r="H38" s="3"/>
      <c r="I38" s="3"/>
      <c r="J38" s="3"/>
    </row>
    <row r="39" spans="1:10" x14ac:dyDescent="0.25">
      <c r="A39" t="s">
        <v>115</v>
      </c>
      <c r="F39" t="s">
        <v>116</v>
      </c>
      <c r="G39" t="s">
        <v>117</v>
      </c>
      <c r="I39" s="3"/>
      <c r="J39" s="3"/>
    </row>
    <row r="40" spans="1:10" x14ac:dyDescent="0.25">
      <c r="A40">
        <v>1</v>
      </c>
      <c r="B40" t="s">
        <v>118</v>
      </c>
      <c r="D40" s="26" t="s">
        <v>119</v>
      </c>
      <c r="E40" s="27">
        <v>42736</v>
      </c>
      <c r="F40" t="s">
        <v>122</v>
      </c>
      <c r="I40" s="3"/>
      <c r="J40" s="3"/>
    </row>
    <row r="41" spans="1:10" x14ac:dyDescent="0.25">
      <c r="A41">
        <v>2</v>
      </c>
      <c r="D41" s="26" t="s">
        <v>124</v>
      </c>
      <c r="E41" s="27">
        <v>42736</v>
      </c>
      <c r="F41" t="s">
        <v>120</v>
      </c>
      <c r="I41" s="3"/>
      <c r="J41" s="3"/>
    </row>
    <row r="42" spans="1:10" x14ac:dyDescent="0.25">
      <c r="A42">
        <v>3</v>
      </c>
      <c r="D42" s="3" t="s">
        <v>121</v>
      </c>
      <c r="E42" s="14">
        <v>42767</v>
      </c>
      <c r="G42" t="s">
        <v>120</v>
      </c>
      <c r="I42" s="3"/>
      <c r="J42" s="3"/>
    </row>
    <row r="43" spans="1:10" x14ac:dyDescent="0.25">
      <c r="A43">
        <v>4</v>
      </c>
      <c r="D43" s="3" t="s">
        <v>121</v>
      </c>
      <c r="E43" s="14">
        <v>43132</v>
      </c>
      <c r="G43" t="s">
        <v>120</v>
      </c>
      <c r="I43" s="3"/>
      <c r="J43" s="3"/>
    </row>
    <row r="44" spans="1:10" x14ac:dyDescent="0.25">
      <c r="E44" s="3"/>
      <c r="F44" s="3"/>
      <c r="G44" s="3"/>
      <c r="H44" s="3"/>
      <c r="I44" s="3"/>
      <c r="J44" s="3"/>
    </row>
    <row r="45" spans="1:10" x14ac:dyDescent="0.25">
      <c r="E45" s="3"/>
      <c r="F45" s="3"/>
      <c r="G45" s="3"/>
      <c r="H45" s="3"/>
      <c r="I45" s="3"/>
      <c r="J45" s="3"/>
    </row>
    <row r="46" spans="1:10" x14ac:dyDescent="0.25">
      <c r="A46" t="s">
        <v>115</v>
      </c>
      <c r="F46" t="s">
        <v>116</v>
      </c>
      <c r="G46" t="s">
        <v>117</v>
      </c>
      <c r="I46" s="3"/>
    </row>
    <row r="47" spans="1:10" x14ac:dyDescent="0.25">
      <c r="A47">
        <v>1</v>
      </c>
      <c r="B47" t="s">
        <v>118</v>
      </c>
      <c r="D47" s="26" t="s">
        <v>119</v>
      </c>
      <c r="E47" s="27">
        <v>42736</v>
      </c>
      <c r="F47" t="s">
        <v>120</v>
      </c>
      <c r="I47" s="3"/>
    </row>
    <row r="48" spans="1:10" x14ac:dyDescent="0.25">
      <c r="A48">
        <v>2</v>
      </c>
      <c r="D48" s="26" t="s">
        <v>124</v>
      </c>
      <c r="E48" s="27">
        <v>42736</v>
      </c>
      <c r="F48" t="s">
        <v>122</v>
      </c>
      <c r="I48" s="3"/>
    </row>
    <row r="49" spans="1:9" x14ac:dyDescent="0.25">
      <c r="A49">
        <v>3</v>
      </c>
      <c r="D49" s="3" t="s">
        <v>121</v>
      </c>
      <c r="E49" s="14">
        <v>42767</v>
      </c>
      <c r="G49" t="s">
        <v>122</v>
      </c>
      <c r="I49" s="3"/>
    </row>
    <row r="50" spans="1:9" x14ac:dyDescent="0.25">
      <c r="A50">
        <v>4</v>
      </c>
      <c r="D50" s="3" t="s">
        <v>121</v>
      </c>
      <c r="E50" s="14">
        <v>43132</v>
      </c>
      <c r="G50" t="s">
        <v>122</v>
      </c>
      <c r="I50" s="3"/>
    </row>
    <row r="51" spans="1:9" x14ac:dyDescent="0.25">
      <c r="D51" s="3"/>
      <c r="E51" s="14"/>
      <c r="I51" s="3"/>
    </row>
    <row r="52" spans="1:9" x14ac:dyDescent="0.25">
      <c r="D52" s="3"/>
      <c r="E52" s="14"/>
      <c r="I52" s="3"/>
    </row>
    <row r="53" spans="1:9" x14ac:dyDescent="0.25">
      <c r="A53" t="s">
        <v>115</v>
      </c>
      <c r="F53" t="s">
        <v>116</v>
      </c>
      <c r="G53" t="s">
        <v>117</v>
      </c>
      <c r="I53" s="3"/>
    </row>
    <row r="54" spans="1:9" x14ac:dyDescent="0.25">
      <c r="A54">
        <v>1</v>
      </c>
      <c r="B54" t="s">
        <v>118</v>
      </c>
      <c r="D54" s="26" t="s">
        <v>119</v>
      </c>
      <c r="E54" s="27">
        <v>42736</v>
      </c>
      <c r="F54" t="s">
        <v>122</v>
      </c>
      <c r="I54" s="3"/>
    </row>
    <row r="55" spans="1:9" x14ac:dyDescent="0.25">
      <c r="A55">
        <v>2</v>
      </c>
      <c r="D55" s="26" t="s">
        <v>124</v>
      </c>
      <c r="E55" s="27">
        <v>42736</v>
      </c>
      <c r="F55" t="s">
        <v>122</v>
      </c>
      <c r="I55" s="3"/>
    </row>
    <row r="56" spans="1:9" x14ac:dyDescent="0.25">
      <c r="A56">
        <v>3</v>
      </c>
      <c r="D56" s="3" t="s">
        <v>121</v>
      </c>
      <c r="E56" s="14">
        <v>42767</v>
      </c>
      <c r="G56" t="s">
        <v>122</v>
      </c>
      <c r="I56" s="3"/>
    </row>
    <row r="57" spans="1:9" x14ac:dyDescent="0.25">
      <c r="A57">
        <v>4</v>
      </c>
      <c r="D57" s="3" t="s">
        <v>121</v>
      </c>
      <c r="E57" s="14">
        <v>43132</v>
      </c>
      <c r="G57" t="s">
        <v>122</v>
      </c>
      <c r="I57" s="3"/>
    </row>
    <row r="58" spans="1:9" x14ac:dyDescent="0.25">
      <c r="D58" s="3"/>
      <c r="E58" s="14"/>
      <c r="I58" s="3"/>
    </row>
    <row r="59" spans="1:9" x14ac:dyDescent="0.25">
      <c r="C59" s="23" t="s">
        <v>125</v>
      </c>
      <c r="I59" s="3"/>
    </row>
    <row r="60" spans="1:9" x14ac:dyDescent="0.25">
      <c r="A60" t="s">
        <v>115</v>
      </c>
      <c r="F60" t="s">
        <v>116</v>
      </c>
      <c r="G60" t="s">
        <v>117</v>
      </c>
      <c r="I60" s="3"/>
    </row>
    <row r="61" spans="1:9" x14ac:dyDescent="0.25">
      <c r="A61">
        <v>1</v>
      </c>
      <c r="B61" t="s">
        <v>118</v>
      </c>
      <c r="D61" s="26" t="s">
        <v>119</v>
      </c>
      <c r="E61" s="27">
        <v>42736</v>
      </c>
      <c r="F61" t="s">
        <v>122</v>
      </c>
      <c r="I61" s="3"/>
    </row>
    <row r="62" spans="1:9" x14ac:dyDescent="0.25">
      <c r="A62">
        <v>2</v>
      </c>
      <c r="D62" s="3" t="s">
        <v>121</v>
      </c>
      <c r="E62" s="14">
        <v>42767</v>
      </c>
      <c r="G62" t="s">
        <v>122</v>
      </c>
      <c r="I62" s="3"/>
    </row>
    <row r="63" spans="1:9" x14ac:dyDescent="0.25">
      <c r="A63">
        <v>3</v>
      </c>
      <c r="D63" s="26" t="s">
        <v>124</v>
      </c>
      <c r="E63" s="27">
        <v>42736</v>
      </c>
      <c r="F63" t="s">
        <v>122</v>
      </c>
      <c r="I63" s="3"/>
    </row>
    <row r="64" spans="1:9" x14ac:dyDescent="0.25">
      <c r="A64">
        <v>4</v>
      </c>
      <c r="D64" s="3" t="s">
        <v>126</v>
      </c>
      <c r="E64" s="14">
        <v>42767</v>
      </c>
      <c r="G64" t="s">
        <v>122</v>
      </c>
      <c r="I64" s="3"/>
    </row>
    <row r="65" spans="1:10" x14ac:dyDescent="0.25">
      <c r="H65" s="3"/>
      <c r="I65" s="3"/>
      <c r="J65" s="3"/>
    </row>
    <row r="66" spans="1:10" x14ac:dyDescent="0.25">
      <c r="H66" s="3"/>
      <c r="I66" s="3"/>
      <c r="J66" s="3"/>
    </row>
    <row r="67" spans="1:10" x14ac:dyDescent="0.25">
      <c r="A67" t="s">
        <v>115</v>
      </c>
      <c r="F67" t="s">
        <v>116</v>
      </c>
      <c r="G67" t="s">
        <v>117</v>
      </c>
      <c r="I67" s="3"/>
      <c r="J67" s="3"/>
    </row>
    <row r="68" spans="1:10" x14ac:dyDescent="0.25">
      <c r="A68">
        <v>1</v>
      </c>
      <c r="B68" t="s">
        <v>118</v>
      </c>
      <c r="D68" s="26" t="s">
        <v>119</v>
      </c>
      <c r="E68" s="27">
        <v>42736</v>
      </c>
      <c r="F68" t="s">
        <v>122</v>
      </c>
      <c r="I68" s="3"/>
      <c r="J68" s="3"/>
    </row>
    <row r="69" spans="1:10" x14ac:dyDescent="0.25">
      <c r="A69">
        <v>2</v>
      </c>
      <c r="D69" s="3" t="s">
        <v>121</v>
      </c>
      <c r="E69" s="14">
        <v>42767</v>
      </c>
      <c r="G69" t="s">
        <v>122</v>
      </c>
      <c r="I69" s="3"/>
      <c r="J69" s="3"/>
    </row>
    <row r="70" spans="1:10" x14ac:dyDescent="0.25">
      <c r="A70">
        <v>3</v>
      </c>
      <c r="D70" s="26" t="s">
        <v>124</v>
      </c>
      <c r="E70" s="27">
        <v>42736</v>
      </c>
      <c r="F70" t="s">
        <v>120</v>
      </c>
      <c r="I70" s="3"/>
      <c r="J70" s="3"/>
    </row>
    <row r="71" spans="1:10" x14ac:dyDescent="0.25">
      <c r="A71">
        <v>4</v>
      </c>
      <c r="D71" s="3" t="s">
        <v>126</v>
      </c>
      <c r="E71" s="14">
        <v>42767</v>
      </c>
      <c r="G71" t="s">
        <v>120</v>
      </c>
      <c r="I71" s="3"/>
      <c r="J71" s="3"/>
    </row>
    <row r="72" spans="1:10" x14ac:dyDescent="0.25">
      <c r="E72" s="3"/>
      <c r="F72" s="3"/>
      <c r="G72" s="3"/>
      <c r="H72" s="3"/>
      <c r="I72" s="3"/>
      <c r="J72" s="3"/>
    </row>
    <row r="73" spans="1:10" x14ac:dyDescent="0.25">
      <c r="E73" s="3"/>
      <c r="F73" s="3"/>
      <c r="G73" s="3"/>
      <c r="H73" s="3"/>
      <c r="I73" s="3"/>
      <c r="J73" s="3"/>
    </row>
    <row r="74" spans="1:10" x14ac:dyDescent="0.25">
      <c r="A74" t="s">
        <v>115</v>
      </c>
      <c r="F74" t="s">
        <v>116</v>
      </c>
      <c r="G74" t="s">
        <v>117</v>
      </c>
      <c r="H74" s="3"/>
      <c r="I74" s="3"/>
      <c r="J74" s="3"/>
    </row>
    <row r="75" spans="1:10" x14ac:dyDescent="0.25">
      <c r="A75">
        <v>1</v>
      </c>
      <c r="B75" t="s">
        <v>118</v>
      </c>
      <c r="D75" s="26" t="s">
        <v>119</v>
      </c>
      <c r="E75" s="27">
        <v>42736</v>
      </c>
      <c r="F75" t="s">
        <v>120</v>
      </c>
      <c r="H75" s="3"/>
      <c r="I75" s="3"/>
      <c r="J75" s="3"/>
    </row>
    <row r="76" spans="1:10" x14ac:dyDescent="0.25">
      <c r="A76">
        <v>2</v>
      </c>
      <c r="D76" s="3" t="s">
        <v>121</v>
      </c>
      <c r="E76" s="14">
        <v>42767</v>
      </c>
      <c r="G76" t="s">
        <v>120</v>
      </c>
      <c r="H76" s="3"/>
      <c r="I76" s="3"/>
      <c r="J76" s="3"/>
    </row>
    <row r="77" spans="1:10" x14ac:dyDescent="0.25">
      <c r="A77">
        <v>3</v>
      </c>
      <c r="D77" s="26" t="s">
        <v>124</v>
      </c>
      <c r="E77" s="27">
        <v>42736</v>
      </c>
      <c r="F77" t="s">
        <v>122</v>
      </c>
      <c r="H77" s="3"/>
      <c r="I77" s="3"/>
      <c r="J77" s="3"/>
    </row>
    <row r="78" spans="1:10" x14ac:dyDescent="0.25">
      <c r="A78">
        <v>4</v>
      </c>
      <c r="D78" s="3" t="s">
        <v>126</v>
      </c>
      <c r="E78" s="14">
        <v>42767</v>
      </c>
      <c r="G78" t="s">
        <v>122</v>
      </c>
      <c r="H78" s="3"/>
      <c r="I78" s="3"/>
      <c r="J78" s="3"/>
    </row>
    <row r="79" spans="1:10" x14ac:dyDescent="0.25">
      <c r="H79" s="3"/>
      <c r="I79" s="3"/>
      <c r="J79" s="3"/>
    </row>
    <row r="80" spans="1:10" x14ac:dyDescent="0.25">
      <c r="H80" s="3"/>
      <c r="I80" s="3"/>
      <c r="J80" s="3"/>
    </row>
    <row r="81" spans="1:10" x14ac:dyDescent="0.25">
      <c r="A81" t="s">
        <v>115</v>
      </c>
      <c r="F81" t="s">
        <v>116</v>
      </c>
      <c r="G81" t="s">
        <v>117</v>
      </c>
      <c r="H81" s="3"/>
      <c r="I81" s="3"/>
      <c r="J81" s="3"/>
    </row>
    <row r="82" spans="1:10" x14ac:dyDescent="0.25">
      <c r="A82">
        <v>1</v>
      </c>
      <c r="B82" t="s">
        <v>118</v>
      </c>
      <c r="D82" s="26" t="s">
        <v>119</v>
      </c>
      <c r="E82" s="27">
        <v>42736</v>
      </c>
      <c r="F82" t="s">
        <v>120</v>
      </c>
      <c r="H82" s="3"/>
      <c r="I82" s="3"/>
      <c r="J82" s="3"/>
    </row>
    <row r="83" spans="1:10" x14ac:dyDescent="0.25">
      <c r="A83">
        <v>2</v>
      </c>
      <c r="D83" s="3" t="s">
        <v>121</v>
      </c>
      <c r="E83" s="14">
        <v>42767</v>
      </c>
      <c r="G83" t="s">
        <v>120</v>
      </c>
      <c r="H83" s="3"/>
      <c r="I83" s="3"/>
      <c r="J83" s="3"/>
    </row>
    <row r="84" spans="1:10" x14ac:dyDescent="0.25">
      <c r="A84">
        <v>3</v>
      </c>
      <c r="D84" s="26" t="s">
        <v>124</v>
      </c>
      <c r="E84" s="27">
        <v>42736</v>
      </c>
      <c r="F84" t="s">
        <v>120</v>
      </c>
      <c r="H84" s="3"/>
      <c r="I84" s="3"/>
      <c r="J84" s="3"/>
    </row>
    <row r="85" spans="1:10" x14ac:dyDescent="0.25">
      <c r="A85">
        <v>4</v>
      </c>
      <c r="D85" s="3" t="s">
        <v>126</v>
      </c>
      <c r="E85" s="14">
        <v>42767</v>
      </c>
      <c r="G85" t="s">
        <v>120</v>
      </c>
      <c r="H85" s="3"/>
      <c r="I85" s="3"/>
      <c r="J85" s="3"/>
    </row>
    <row r="86" spans="1:10" x14ac:dyDescent="0.25">
      <c r="E86" s="3"/>
      <c r="F86" s="3"/>
      <c r="G86" s="3"/>
      <c r="H86" s="3"/>
      <c r="I86" s="3"/>
      <c r="J86" s="3"/>
    </row>
    <row r="87" spans="1:10" x14ac:dyDescent="0.25">
      <c r="C87" s="23" t="s">
        <v>127</v>
      </c>
      <c r="E87" s="25" t="s">
        <v>128</v>
      </c>
      <c r="F87" s="3"/>
      <c r="G87" s="3"/>
      <c r="H87" s="3"/>
      <c r="I87" s="3"/>
      <c r="J87" s="3"/>
    </row>
    <row r="88" spans="1:10" x14ac:dyDescent="0.25">
      <c r="A88" s="24" t="s">
        <v>129</v>
      </c>
      <c r="B88" s="24"/>
      <c r="C88" s="24"/>
      <c r="D88" s="24"/>
      <c r="E88" s="24"/>
      <c r="F88" s="24"/>
      <c r="G88" s="24"/>
      <c r="H88" s="3"/>
      <c r="I88" s="3"/>
      <c r="J88" s="3"/>
    </row>
    <row r="89" spans="1:10" x14ac:dyDescent="0.25">
      <c r="E89" s="3"/>
      <c r="F89" s="3"/>
      <c r="G89" s="3"/>
      <c r="H89" s="3"/>
      <c r="I89" s="3"/>
      <c r="J89" s="3"/>
    </row>
    <row r="90" spans="1:10" x14ac:dyDescent="0.25">
      <c r="A90" t="s">
        <v>115</v>
      </c>
      <c r="F90" t="s">
        <v>116</v>
      </c>
      <c r="G90" t="s">
        <v>117</v>
      </c>
      <c r="H90" s="3"/>
      <c r="I90" s="3"/>
      <c r="J90" s="3"/>
    </row>
    <row r="91" spans="1:10" x14ac:dyDescent="0.25">
      <c r="A91">
        <v>1</v>
      </c>
      <c r="B91" t="s">
        <v>118</v>
      </c>
      <c r="D91" s="26" t="s">
        <v>119</v>
      </c>
      <c r="E91" s="27">
        <v>42736</v>
      </c>
      <c r="F91" t="s">
        <v>120</v>
      </c>
      <c r="H91" s="3"/>
      <c r="I91" s="3"/>
      <c r="J91" s="3"/>
    </row>
    <row r="92" spans="1:10" x14ac:dyDescent="0.25">
      <c r="A92">
        <v>2</v>
      </c>
      <c r="D92" s="24" t="s">
        <v>124</v>
      </c>
      <c r="E92" s="28">
        <v>42736</v>
      </c>
      <c r="G92" t="s">
        <v>120</v>
      </c>
      <c r="H92" s="3"/>
      <c r="I92" s="3"/>
      <c r="J92" s="3"/>
    </row>
    <row r="93" spans="1:10" x14ac:dyDescent="0.25">
      <c r="A93">
        <v>3</v>
      </c>
      <c r="D93" s="26" t="s">
        <v>124</v>
      </c>
      <c r="E93" s="27">
        <v>42736</v>
      </c>
      <c r="F93" t="s">
        <v>120</v>
      </c>
      <c r="H93" s="3"/>
      <c r="I93" s="3"/>
      <c r="J93" s="3"/>
    </row>
    <row r="94" spans="1:10" x14ac:dyDescent="0.25">
      <c r="A94">
        <v>4</v>
      </c>
      <c r="D94" s="24" t="s">
        <v>124</v>
      </c>
      <c r="E94" s="28">
        <v>42736</v>
      </c>
      <c r="G94" t="s">
        <v>120</v>
      </c>
      <c r="H94" s="3"/>
      <c r="I94" s="3"/>
      <c r="J94" s="3"/>
    </row>
    <row r="95" spans="1:10" x14ac:dyDescent="0.25">
      <c r="H95" s="3"/>
      <c r="I95" s="3"/>
      <c r="J95" s="3"/>
    </row>
    <row r="96" spans="1:10" x14ac:dyDescent="0.25">
      <c r="H96" s="3"/>
      <c r="I96" s="3"/>
      <c r="J96" s="3"/>
    </row>
    <row r="97" spans="1:10" x14ac:dyDescent="0.25">
      <c r="A97" t="s">
        <v>115</v>
      </c>
      <c r="F97" t="s">
        <v>116</v>
      </c>
      <c r="G97" t="s">
        <v>117</v>
      </c>
      <c r="H97" s="3"/>
      <c r="I97" s="3"/>
      <c r="J97" s="3"/>
    </row>
    <row r="98" spans="1:10" x14ac:dyDescent="0.25">
      <c r="A98">
        <v>1</v>
      </c>
      <c r="B98" t="s">
        <v>118</v>
      </c>
      <c r="D98" s="26" t="s">
        <v>119</v>
      </c>
      <c r="E98" s="27">
        <v>42736</v>
      </c>
      <c r="F98" t="s">
        <v>122</v>
      </c>
      <c r="H98" s="3"/>
      <c r="I98" s="3"/>
      <c r="J98" s="3"/>
    </row>
    <row r="99" spans="1:10" x14ac:dyDescent="0.25">
      <c r="A99">
        <v>2</v>
      </c>
      <c r="D99" s="24" t="s">
        <v>124</v>
      </c>
      <c r="E99" s="28">
        <v>42736</v>
      </c>
      <c r="G99" t="s">
        <v>122</v>
      </c>
      <c r="H99" s="3"/>
      <c r="I99" s="3"/>
      <c r="J99" s="3"/>
    </row>
    <row r="100" spans="1:10" x14ac:dyDescent="0.25">
      <c r="A100">
        <v>3</v>
      </c>
      <c r="D100" s="26" t="s">
        <v>124</v>
      </c>
      <c r="E100" s="27">
        <v>42736</v>
      </c>
      <c r="F100" t="s">
        <v>122</v>
      </c>
      <c r="H100" s="3"/>
      <c r="I100" s="3"/>
      <c r="J100" s="3"/>
    </row>
    <row r="101" spans="1:10" x14ac:dyDescent="0.25">
      <c r="A101">
        <v>4</v>
      </c>
      <c r="D101" s="24" t="s">
        <v>124</v>
      </c>
      <c r="E101" s="28">
        <v>42736</v>
      </c>
      <c r="G101" t="s">
        <v>122</v>
      </c>
      <c r="H101" s="3"/>
      <c r="I101" s="3"/>
      <c r="J101" s="3"/>
    </row>
    <row r="102" spans="1:10" x14ac:dyDescent="0.25">
      <c r="E102" s="3"/>
      <c r="F102" s="3"/>
      <c r="G102" s="3"/>
      <c r="H102" s="3"/>
      <c r="I102" s="3"/>
      <c r="J102" s="3"/>
    </row>
    <row r="103" spans="1:10" x14ac:dyDescent="0.25">
      <c r="B103" s="3"/>
      <c r="C103" s="3"/>
      <c r="D103" s="3"/>
      <c r="E103" s="3"/>
      <c r="F103" s="3"/>
      <c r="G103" s="3"/>
      <c r="H103" s="3"/>
      <c r="I103" s="3"/>
      <c r="J103" s="3"/>
    </row>
    <row r="104" spans="1:10" x14ac:dyDescent="0.25">
      <c r="A104" t="s">
        <v>115</v>
      </c>
      <c r="F104" t="s">
        <v>116</v>
      </c>
      <c r="G104" t="s">
        <v>117</v>
      </c>
      <c r="H104" s="3"/>
      <c r="I104" s="3"/>
      <c r="J104" s="3"/>
    </row>
    <row r="105" spans="1:10" x14ac:dyDescent="0.25">
      <c r="A105">
        <v>1</v>
      </c>
      <c r="B105" t="s">
        <v>118</v>
      </c>
      <c r="D105" s="26" t="s">
        <v>119</v>
      </c>
      <c r="E105" s="27">
        <v>42736</v>
      </c>
      <c r="F105" t="s">
        <v>120</v>
      </c>
      <c r="H105" s="3"/>
    </row>
    <row r="106" spans="1:10" x14ac:dyDescent="0.25">
      <c r="A106">
        <v>2</v>
      </c>
      <c r="D106" s="24" t="s">
        <v>124</v>
      </c>
      <c r="E106" s="28">
        <v>42736</v>
      </c>
      <c r="G106" t="s">
        <v>120</v>
      </c>
      <c r="H106" s="3"/>
    </row>
    <row r="107" spans="1:10" x14ac:dyDescent="0.25">
      <c r="A107">
        <v>3</v>
      </c>
      <c r="D107" s="26" t="s">
        <v>124</v>
      </c>
      <c r="E107" s="27">
        <v>42736</v>
      </c>
      <c r="F107" t="s">
        <v>122</v>
      </c>
      <c r="H107" s="3"/>
      <c r="I107" s="3"/>
      <c r="J107" s="3"/>
    </row>
    <row r="108" spans="1:10" x14ac:dyDescent="0.25">
      <c r="A108">
        <v>4</v>
      </c>
      <c r="D108" s="24" t="s">
        <v>124</v>
      </c>
      <c r="E108" s="28">
        <v>42736</v>
      </c>
      <c r="G108" t="s">
        <v>122</v>
      </c>
      <c r="H108" s="3"/>
      <c r="I108" s="3"/>
      <c r="J108" s="3"/>
    </row>
    <row r="109" spans="1:10" x14ac:dyDescent="0.25">
      <c r="H109" s="3"/>
      <c r="I109" s="3"/>
      <c r="J109" s="3"/>
    </row>
    <row r="110" spans="1:10" x14ac:dyDescent="0.25">
      <c r="H110" s="3"/>
      <c r="I110" s="3"/>
      <c r="J110" s="3"/>
    </row>
    <row r="111" spans="1:10" x14ac:dyDescent="0.25">
      <c r="A111" t="s">
        <v>115</v>
      </c>
      <c r="F111" t="s">
        <v>116</v>
      </c>
      <c r="G111" t="s">
        <v>117</v>
      </c>
      <c r="H111" s="3"/>
      <c r="I111" s="3"/>
      <c r="J111" s="3"/>
    </row>
    <row r="112" spans="1:10" x14ac:dyDescent="0.25">
      <c r="A112">
        <v>1</v>
      </c>
      <c r="B112" t="s">
        <v>118</v>
      </c>
      <c r="D112" s="26" t="s">
        <v>119</v>
      </c>
      <c r="E112" s="27">
        <v>42736</v>
      </c>
      <c r="F112" t="s">
        <v>122</v>
      </c>
      <c r="I112" s="3"/>
      <c r="J112" s="3"/>
    </row>
    <row r="113" spans="1:10" x14ac:dyDescent="0.25">
      <c r="A113">
        <v>2</v>
      </c>
      <c r="D113" s="24" t="s">
        <v>124</v>
      </c>
      <c r="E113" s="28">
        <v>42736</v>
      </c>
      <c r="G113" t="s">
        <v>122</v>
      </c>
      <c r="I113" s="3"/>
      <c r="J113" s="3"/>
    </row>
    <row r="114" spans="1:10" x14ac:dyDescent="0.25">
      <c r="A114">
        <v>3</v>
      </c>
      <c r="D114" s="26" t="s">
        <v>124</v>
      </c>
      <c r="E114" s="27">
        <v>42736</v>
      </c>
      <c r="F114" t="s">
        <v>120</v>
      </c>
      <c r="I114" s="3"/>
      <c r="J114" s="3"/>
    </row>
    <row r="115" spans="1:10" x14ac:dyDescent="0.25">
      <c r="A115">
        <v>4</v>
      </c>
      <c r="D115" s="24" t="s">
        <v>124</v>
      </c>
      <c r="E115" s="28">
        <v>42736</v>
      </c>
      <c r="G115" t="s">
        <v>120</v>
      </c>
      <c r="I115" s="3"/>
      <c r="J115" s="3"/>
    </row>
    <row r="116" spans="1:10" x14ac:dyDescent="0.25">
      <c r="I116" s="3"/>
      <c r="J116" s="3"/>
    </row>
    <row r="117" spans="1:10" x14ac:dyDescent="0.25">
      <c r="I117" s="3"/>
      <c r="J117" s="3"/>
    </row>
    <row r="118" spans="1:10" x14ac:dyDescent="0.25">
      <c r="A118" t="s">
        <v>130</v>
      </c>
      <c r="F118" t="s">
        <v>116</v>
      </c>
      <c r="G118" t="s">
        <v>117</v>
      </c>
      <c r="I118" s="3"/>
      <c r="J118" s="3"/>
    </row>
    <row r="119" spans="1:10" x14ac:dyDescent="0.25">
      <c r="A119">
        <v>1</v>
      </c>
      <c r="B119" t="s">
        <v>118</v>
      </c>
      <c r="D119" s="26" t="s">
        <v>119</v>
      </c>
      <c r="E119" s="27">
        <v>42736</v>
      </c>
      <c r="F119" t="s">
        <v>120</v>
      </c>
      <c r="I119" s="3"/>
      <c r="J119" s="3"/>
    </row>
    <row r="120" spans="1:10" x14ac:dyDescent="0.25">
      <c r="A120">
        <v>2</v>
      </c>
      <c r="D120" s="26" t="s">
        <v>124</v>
      </c>
      <c r="E120" s="27">
        <v>42736</v>
      </c>
      <c r="F120" t="s">
        <v>120</v>
      </c>
      <c r="I120" s="3"/>
      <c r="J120" s="3"/>
    </row>
    <row r="121" spans="1:10" x14ac:dyDescent="0.25">
      <c r="A121">
        <v>3</v>
      </c>
      <c r="D121" s="26" t="s">
        <v>124</v>
      </c>
      <c r="E121" s="27">
        <v>42736</v>
      </c>
      <c r="F121" t="s">
        <v>120</v>
      </c>
      <c r="I121" s="3"/>
      <c r="J121" s="3"/>
    </row>
    <row r="122" spans="1:10" x14ac:dyDescent="0.25">
      <c r="A122">
        <v>4</v>
      </c>
      <c r="D122" s="24" t="s">
        <v>124</v>
      </c>
      <c r="E122" s="28">
        <v>42736</v>
      </c>
      <c r="G122" t="s">
        <v>120</v>
      </c>
      <c r="I122" s="3"/>
      <c r="J122" s="3"/>
    </row>
    <row r="123" spans="1:10" x14ac:dyDescent="0.25">
      <c r="I123" s="3"/>
      <c r="J123" s="3"/>
    </row>
    <row r="124" spans="1:10" x14ac:dyDescent="0.25">
      <c r="I124" s="3"/>
      <c r="J124" s="3"/>
    </row>
    <row r="125" spans="1:10" x14ac:dyDescent="0.25">
      <c r="A125" t="s">
        <v>130</v>
      </c>
      <c r="F125" t="s">
        <v>116</v>
      </c>
      <c r="G125" t="s">
        <v>117</v>
      </c>
      <c r="I125" s="3"/>
      <c r="J125" s="3"/>
    </row>
    <row r="126" spans="1:10" x14ac:dyDescent="0.25">
      <c r="A126">
        <v>1</v>
      </c>
      <c r="B126" t="s">
        <v>118</v>
      </c>
      <c r="D126" s="26" t="s">
        <v>119</v>
      </c>
      <c r="E126" s="27">
        <v>42736</v>
      </c>
      <c r="F126" t="s">
        <v>122</v>
      </c>
      <c r="I126" s="3"/>
      <c r="J126" s="3"/>
    </row>
    <row r="127" spans="1:10" x14ac:dyDescent="0.25">
      <c r="A127">
        <v>2</v>
      </c>
      <c r="D127" s="24" t="s">
        <v>124</v>
      </c>
      <c r="E127" s="28">
        <v>42736</v>
      </c>
      <c r="G127" t="s">
        <v>122</v>
      </c>
    </row>
    <row r="128" spans="1:10" x14ac:dyDescent="0.25">
      <c r="A128">
        <v>3</v>
      </c>
      <c r="D128" s="24" t="s">
        <v>124</v>
      </c>
      <c r="E128" s="28">
        <v>42736</v>
      </c>
      <c r="G128" t="s">
        <v>122</v>
      </c>
    </row>
    <row r="129" spans="1:7" x14ac:dyDescent="0.25">
      <c r="A129">
        <v>4</v>
      </c>
      <c r="D129" s="24" t="s">
        <v>124</v>
      </c>
      <c r="E129" s="28">
        <v>42736</v>
      </c>
      <c r="G129" t="s">
        <v>122</v>
      </c>
    </row>
    <row r="142" spans="1:7" x14ac:dyDescent="0.25">
      <c r="A142" s="3"/>
      <c r="B142" s="3"/>
      <c r="C142" s="3"/>
      <c r="D142" s="3"/>
      <c r="E142" s="3"/>
      <c r="F142" s="3"/>
      <c r="G142" s="3"/>
    </row>
    <row r="143" spans="1:7" x14ac:dyDescent="0.25">
      <c r="A143" s="3"/>
      <c r="B143" s="3"/>
      <c r="C143" s="3"/>
      <c r="D143" s="3"/>
      <c r="E143" s="14"/>
      <c r="F143" s="3"/>
      <c r="G143" s="3"/>
    </row>
    <row r="144" spans="1:7" x14ac:dyDescent="0.25">
      <c r="A144" s="3"/>
      <c r="B144" s="3"/>
      <c r="C144" s="3"/>
      <c r="D144" s="3"/>
      <c r="E144" s="14"/>
      <c r="F144" s="3"/>
      <c r="G144" s="3"/>
    </row>
    <row r="145" spans="1:7" x14ac:dyDescent="0.25">
      <c r="A145" s="3"/>
      <c r="B145" s="3"/>
      <c r="C145" s="3"/>
      <c r="D145" s="3"/>
      <c r="E145" s="14"/>
      <c r="F145" s="3"/>
      <c r="G145" s="3"/>
    </row>
    <row r="146" spans="1:7" x14ac:dyDescent="0.25">
      <c r="A146" s="3"/>
      <c r="B146" s="3"/>
      <c r="C146" s="3"/>
      <c r="D146" s="3"/>
      <c r="E146" s="14"/>
      <c r="F146" s="3"/>
      <c r="G146" s="3"/>
    </row>
  </sheetData>
  <pageMargins left="0.7" right="0.7" top="0.75" bottom="0.75" header="0.3" footer="0.3"/>
  <pageSetup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General Rules</vt:lpstr>
      <vt:lpstr>Full Cert Phase-Ins</vt:lpstr>
      <vt:lpstr>UT-GR Calculations</vt:lpstr>
      <vt:lpstr>Conversion Scenarios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Jed Graef</dc:creator>
  <cp:lastModifiedBy>Jed Graef</cp:lastModifiedBy>
  <dcterms:created xsi:type="dcterms:W3CDTF">2012-07-26T17:06:50Z</dcterms:created>
  <dcterms:modified xsi:type="dcterms:W3CDTF">2019-12-18T13:42:02Z</dcterms:modified>
</cp:coreProperties>
</file>