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dsoftware-my.sharepoint.com/personal/jed_graef_hdsoftware_com/Documents/Desktop/TRACS/203A/"/>
    </mc:Choice>
  </mc:AlternateContent>
  <xr:revisionPtr revIDLastSave="0" documentId="8_{9427C1FD-E0FE-4BA9-B0DC-A622D447A909}" xr6:coauthVersionLast="41" xr6:coauthVersionMax="41" xr10:uidLastSave="{00000000-0000-0000-0000-000000000000}"/>
  <bookViews>
    <workbookView xWindow="690" yWindow="585" windowWidth="20550" windowHeight="14640"/>
  </bookViews>
  <sheets>
    <sheet name="General" sheetId="6" r:id="rId1"/>
    <sheet name="Combined Examples" sheetId="2" r:id="rId2"/>
  </sheets>
  <definedNames>
    <definedName name="_xlnm.Print_Area" localSheetId="1">'Combined Examples'!$A$1:$U$42</definedName>
    <definedName name="_xlnm.Print_Area" localSheetId="0">General!$A$1:$K$30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4" i="2" l="1"/>
  <c r="Q15" i="2"/>
  <c r="J14" i="2"/>
  <c r="J15" i="2"/>
  <c r="C21" i="2"/>
  <c r="C10" i="2"/>
  <c r="C17" i="2"/>
  <c r="C18" i="2"/>
  <c r="C19" i="2"/>
  <c r="C22" i="2"/>
  <c r="C14" i="2"/>
  <c r="C15" i="2"/>
  <c r="Q30" i="2"/>
  <c r="Q10" i="2"/>
  <c r="Q17" i="2"/>
  <c r="Q18" i="2"/>
  <c r="Q27" i="2"/>
  <c r="Q28" i="2"/>
  <c r="J10" i="2"/>
  <c r="J17" i="2"/>
  <c r="J18" i="2"/>
  <c r="J21" i="2"/>
  <c r="J22" i="2"/>
  <c r="Q22" i="2"/>
  <c r="Q23" i="2"/>
  <c r="Q24" i="2"/>
  <c r="C24" i="2"/>
  <c r="C26" i="2"/>
  <c r="Q31" i="2"/>
  <c r="Q34" i="2"/>
  <c r="Q36" i="2"/>
</calcChain>
</file>

<file path=xl/sharedStrings.xml><?xml version="1.0" encoding="utf-8"?>
<sst xmlns="http://schemas.openxmlformats.org/spreadsheetml/2006/main" count="101" uniqueCount="74">
  <si>
    <t>% eligible</t>
  </si>
  <si>
    <t>% ineligible</t>
  </si>
  <si>
    <t>Assistance Adjustment</t>
  </si>
  <si>
    <t>Assistance before proration</t>
  </si>
  <si>
    <t>Assistance without proration</t>
  </si>
  <si>
    <t>Difference</t>
  </si>
  <si>
    <t>Gross Rent</t>
  </si>
  <si>
    <t>Number of eligible members</t>
  </si>
  <si>
    <t>Number of ineligible members</t>
  </si>
  <si>
    <t>Prorated Assistance</t>
  </si>
  <si>
    <t>Prorated Tenant Rent</t>
  </si>
  <si>
    <t>Prorated TTP</t>
  </si>
  <si>
    <t>Section 236 without other assistance</t>
  </si>
  <si>
    <t>Total in family</t>
  </si>
  <si>
    <t>TTP as normally calculated</t>
  </si>
  <si>
    <t>TTP without proration</t>
  </si>
  <si>
    <t>Utility Allowance</t>
  </si>
  <si>
    <t>Round 4</t>
  </si>
  <si>
    <t>Round 2</t>
  </si>
  <si>
    <t>Round 0</t>
  </si>
  <si>
    <t>Notes:</t>
  </si>
  <si>
    <t>Round 4 means to round to 4 decimals</t>
  </si>
  <si>
    <t>Round 2 means to round to 2 decimals</t>
  </si>
  <si>
    <t>Round 0 means to round to the dollar</t>
  </si>
  <si>
    <t>Utility Reimbursement</t>
  </si>
  <si>
    <t>Prorated Difference</t>
  </si>
  <si>
    <t>Exhibit 3-12</t>
  </si>
  <si>
    <t>Exhibit 3-13</t>
  </si>
  <si>
    <t>Exhibit 3-14</t>
  </si>
  <si>
    <t>Field</t>
  </si>
  <si>
    <t>Note: Enter data in Red fields only</t>
  </si>
  <si>
    <t>Official Calculation Methods</t>
  </si>
  <si>
    <t>When calculating decimal fractions, calculate to a minimum of 7 decimals</t>
  </si>
  <si>
    <t>When multiplying or dividing dollar amounts, calculate to a minimum of 6 decimals</t>
  </si>
  <si>
    <t>Section 236 Market Rent</t>
  </si>
  <si>
    <t>Section 236 Basic Rent</t>
  </si>
  <si>
    <t>S8/Rent Supp/RAP Gross Rent</t>
  </si>
  <si>
    <t>Note: Fields below refer to S8/Rent Supp or RAP values</t>
  </si>
  <si>
    <t>Section 236 With additional assistance (S8/Rent Supp/RAP)</t>
  </si>
  <si>
    <t>Section 8/RAP/Rent Supp--Not in a 236 Project</t>
  </si>
  <si>
    <t>Note: Subsidy type on the cert is Section 236</t>
  </si>
  <si>
    <t>Note: Subsidy type on the cert is S8, Rent Supp or RAP</t>
  </si>
  <si>
    <t xml:space="preserve">         Project is Section 236</t>
  </si>
  <si>
    <t>Enter on 50059</t>
  </si>
  <si>
    <t>Removed the longer example sheets in the 202C version that were tied to the 4350.3 Handbook exhibits 3-12 through 3-14.</t>
  </si>
  <si>
    <t>There is sometimes confusion in the industry concerning which set of rules applies to a particular situation.  The following is intended to clarify the rules.</t>
  </si>
  <si>
    <t>Use this example when the certification subsidy type is Section 236.</t>
  </si>
  <si>
    <r>
      <t xml:space="preserve">Use this example when the certification subsidy type is Section 8, RAP or Rent Supp and the Project </t>
    </r>
    <r>
      <rPr>
        <b/>
        <sz val="10"/>
        <rFont val="Arial"/>
        <family val="2"/>
      </rPr>
      <t xml:space="preserve">IS </t>
    </r>
    <r>
      <rPr>
        <sz val="10"/>
        <rFont val="Arial"/>
        <family val="2"/>
      </rPr>
      <t>a Section 236 Project.</t>
    </r>
  </si>
  <si>
    <r>
      <t xml:space="preserve">Use this example when the certification subsidy type is Section 8, RAP or Rent Supp and the Project </t>
    </r>
    <r>
      <rPr>
        <b/>
        <sz val="10"/>
        <rFont val="Arial"/>
        <family val="2"/>
      </rPr>
      <t>IS NOT</t>
    </r>
    <r>
      <rPr>
        <sz val="10"/>
        <rFont val="Arial"/>
        <family val="2"/>
      </rPr>
      <t xml:space="preserve"> a Section 236 Project.</t>
    </r>
  </si>
  <si>
    <t>A sample case would be a Rent Supp certification in a Section 236 project. The Secondary Subsidy Type flag will be set to S.</t>
  </si>
  <si>
    <t>When rounding do not use banker's rounding. If your rounding function or algorithm uses banker's rounding, write or use a function that always rounds up at .5</t>
  </si>
  <si>
    <t>The Secondary Subsidy Type flag will not be set to S.</t>
  </si>
  <si>
    <t xml:space="preserve">         Project is not Section 236</t>
  </si>
  <si>
    <t>Noncitizen Rule Proration for TRACS 202D</t>
  </si>
  <si>
    <t>Non-Citizen Rule Proration</t>
  </si>
  <si>
    <t>Updated field labels for clarity.</t>
  </si>
  <si>
    <t>New Changes in this version</t>
  </si>
  <si>
    <t>Change Color Coding</t>
  </si>
  <si>
    <t>Must not be negative.</t>
  </si>
  <si>
    <t>Exhibit 3-14 rules--Section 236 with additional  assistance:</t>
  </si>
  <si>
    <t>Lines 1-3 contain the Section 236 Market Rent, 236 Basic Rent and the difference (market minus basic).</t>
  </si>
  <si>
    <t>The difference must not be negative.  This means that market must be greater than or equal to basic rent.</t>
  </si>
  <si>
    <t>If the basic rent is greater than market, line 3 will be negative--thereby inappropriately reducing the tenant rent.</t>
  </si>
  <si>
    <t>If a 236 basic rent has not been defined on the rent schedule, it is not appropriate to substitute the Section 8 contract rent.</t>
  </si>
  <si>
    <t>The exhibit explicitly calls for basic rent--not contract rent.</t>
  </si>
  <si>
    <t>The purpose of the proration is to increase the rent over what the household would normally pay.</t>
  </si>
  <si>
    <t>Note: If this is Section 8, the "TTP as normally calculated" field would apply the normal minimum TTP rules.  If there is no minimum rent exception the TTP is $25 if it would calculate to less. If there is an exception a value less than $25 is allowed.</t>
  </si>
  <si>
    <t>Section 236 Tenant Rent</t>
  </si>
  <si>
    <t>Gross Rent (Contract Rent + UA)</t>
  </si>
  <si>
    <t>Note: There are no calculation changes for 203A</t>
  </si>
  <si>
    <t>Changes since 202D</t>
  </si>
  <si>
    <t>If a Section 8 RAD Component 1 tenant has assistance that is 0 or negative, do not do noncitizen rule proration calculations. Leave the assistance as normally calculated.</t>
  </si>
  <si>
    <t>Proration for RAD Component 1 Households with 0 or negative Assistance</t>
  </si>
  <si>
    <t>Last Revised 4/19/2019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</si>
</sst>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$&quot;#,##0_);\(&quot;$&quot;#,##0\)"/>
    <numFmt numFmtId="164" formatCode="0.0000000"/>
    <numFmt numFmtId="165" formatCode="0.000000"/>
  </numFmts>
  <fonts count="10" x14ac:knownFonts="1">
    <font>
      <sz val="10"/>
      <name val="Arial"/>
    </font>
    <font>
      <b/>
      <sz val="18"/>
      <name val="Arial"/>
    </font>
    <font>
      <b/>
      <sz val="12"/>
      <name val="Arial"/>
    </font>
    <font>
      <sz val="10"/>
      <color indexed="10"/>
      <name val="Arial"/>
      <family val="2"/>
    </font>
    <font>
      <sz val="8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" fontId="5" fillId="0" borderId="0"/>
    <xf numFmtId="3" fontId="5" fillId="0" borderId="0"/>
    <xf numFmtId="5" fontId="5" fillId="0" borderId="0"/>
    <xf numFmtId="14" fontId="5" fillId="0" borderId="0"/>
    <xf numFmtId="2" fontId="5" fillId="0" borderId="0"/>
    <xf numFmtId="0" fontId="1" fillId="0" borderId="0"/>
    <xf numFmtId="0" fontId="2" fillId="0" borderId="0"/>
    <xf numFmtId="0" fontId="5" fillId="0" borderId="1"/>
  </cellStyleXfs>
  <cellXfs count="121">
    <xf numFmtId="0" fontId="0" fillId="0" borderId="0" xfId="0"/>
    <xf numFmtId="0" fontId="5" fillId="0" borderId="0" xfId="1" applyNumberFormat="1"/>
    <xf numFmtId="0" fontId="3" fillId="0" borderId="0" xfId="0" applyFont="1"/>
    <xf numFmtId="0" fontId="0" fillId="0" borderId="0" xfId="0" applyFill="1"/>
    <xf numFmtId="0" fontId="0" fillId="0" borderId="0" xfId="0" applyAlignment="1">
      <alignment wrapText="1"/>
    </xf>
    <xf numFmtId="0" fontId="0" fillId="3" borderId="2" xfId="0" applyFill="1" applyBorder="1" applyAlignment="1">
      <alignment wrapText="1"/>
    </xf>
    <xf numFmtId="0" fontId="0" fillId="4" borderId="2" xfId="0" applyFill="1" applyBorder="1" applyAlignment="1">
      <alignment wrapText="1"/>
    </xf>
    <xf numFmtId="0" fontId="0" fillId="0" borderId="0" xfId="0" applyFill="1" applyAlignment="1">
      <alignment wrapText="1"/>
    </xf>
    <xf numFmtId="0" fontId="7" fillId="0" borderId="0" xfId="1" applyNumberFormat="1" applyFont="1" applyFill="1" applyAlignment="1">
      <alignment wrapText="1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6" fillId="0" borderId="0" xfId="1" applyNumberFormat="1" applyFont="1" applyFill="1"/>
    <xf numFmtId="0" fontId="0" fillId="0" borderId="2" xfId="0" applyBorder="1"/>
    <xf numFmtId="2" fontId="0" fillId="0" borderId="2" xfId="0" applyNumberFormat="1" applyBorder="1"/>
    <xf numFmtId="0" fontId="9" fillId="2" borderId="2" xfId="0" applyFont="1" applyFill="1" applyBorder="1" applyProtection="1">
      <protection locked="0"/>
    </xf>
    <xf numFmtId="165" fontId="0" fillId="0" borderId="2" xfId="0" applyNumberFormat="1" applyBorder="1"/>
    <xf numFmtId="164" fontId="0" fillId="0" borderId="2" xfId="0" applyNumberFormat="1" applyBorder="1"/>
    <xf numFmtId="0" fontId="0" fillId="0" borderId="3" xfId="0" applyBorder="1"/>
    <xf numFmtId="2" fontId="0" fillId="0" borderId="3" xfId="0" applyNumberFormat="1" applyBorder="1"/>
    <xf numFmtId="0" fontId="0" fillId="0" borderId="4" xfId="0" applyBorder="1"/>
    <xf numFmtId="0" fontId="0" fillId="0" borderId="0" xfId="0" applyBorder="1"/>
    <xf numFmtId="0" fontId="5" fillId="0" borderId="0" xfId="1" applyNumberFormat="1" applyBorder="1"/>
    <xf numFmtId="0" fontId="5" fillId="0" borderId="5" xfId="1" applyNumberFormat="1" applyBorder="1"/>
    <xf numFmtId="0" fontId="0" fillId="5" borderId="6" xfId="0" applyFill="1" applyBorder="1"/>
    <xf numFmtId="0" fontId="0" fillId="0" borderId="0" xfId="1" applyNumberFormat="1" applyFont="1" applyBorder="1"/>
    <xf numFmtId="0" fontId="0" fillId="0" borderId="6" xfId="0" applyBorder="1"/>
    <xf numFmtId="0" fontId="0" fillId="0" borderId="5" xfId="0" applyBorder="1"/>
    <xf numFmtId="2" fontId="0" fillId="0" borderId="0" xfId="0" applyNumberFormat="1" applyBorder="1"/>
    <xf numFmtId="0" fontId="0" fillId="0" borderId="7" xfId="0" applyBorder="1"/>
    <xf numFmtId="0" fontId="9" fillId="2" borderId="7" xfId="0" applyFont="1" applyFill="1" applyBorder="1" applyProtection="1">
      <protection locked="0"/>
    </xf>
    <xf numFmtId="0" fontId="0" fillId="0" borderId="8" xfId="0" applyBorder="1"/>
    <xf numFmtId="0" fontId="5" fillId="0" borderId="4" xfId="1" applyNumberFormat="1" applyBorder="1"/>
    <xf numFmtId="0" fontId="5" fillId="5" borderId="6" xfId="1" applyNumberFormat="1" applyFont="1" applyFill="1" applyBorder="1"/>
    <xf numFmtId="0" fontId="0" fillId="0" borderId="4" xfId="1" applyNumberFormat="1" applyFont="1" applyBorder="1"/>
    <xf numFmtId="0" fontId="0" fillId="0" borderId="9" xfId="0" applyBorder="1"/>
    <xf numFmtId="0" fontId="0" fillId="0" borderId="10" xfId="0" applyBorder="1"/>
    <xf numFmtId="0" fontId="0" fillId="0" borderId="11" xfId="0" applyFill="1" applyBorder="1"/>
    <xf numFmtId="0" fontId="0" fillId="0" borderId="12" xfId="0" applyFill="1" applyBorder="1"/>
    <xf numFmtId="0" fontId="0" fillId="0" borderId="12" xfId="0" applyBorder="1"/>
    <xf numFmtId="0" fontId="0" fillId="0" borderId="13" xfId="0" applyBorder="1"/>
    <xf numFmtId="0" fontId="5" fillId="0" borderId="2" xfId="1" applyNumberFormat="1" applyBorder="1"/>
    <xf numFmtId="0" fontId="0" fillId="2" borderId="2" xfId="0" applyFill="1" applyBorder="1" applyProtection="1">
      <protection locked="0"/>
    </xf>
    <xf numFmtId="0" fontId="0" fillId="0" borderId="14" xfId="0" applyBorder="1"/>
    <xf numFmtId="0" fontId="3" fillId="0" borderId="0" xfId="0" applyFont="1" applyBorder="1"/>
    <xf numFmtId="0" fontId="5" fillId="0" borderId="6" xfId="1" applyNumberFormat="1" applyBorder="1"/>
    <xf numFmtId="0" fontId="5" fillId="0" borderId="11" xfId="1" applyNumberFormat="1" applyBorder="1"/>
    <xf numFmtId="0" fontId="0" fillId="0" borderId="4" xfId="0" applyFill="1" applyBorder="1"/>
    <xf numFmtId="0" fontId="0" fillId="0" borderId="0" xfId="0" applyFill="1" applyBorder="1"/>
    <xf numFmtId="0" fontId="0" fillId="0" borderId="5" xfId="0" applyFill="1" applyBorder="1"/>
    <xf numFmtId="0" fontId="5" fillId="0" borderId="0" xfId="1" applyNumberFormat="1" applyFill="1"/>
    <xf numFmtId="0" fontId="0" fillId="0" borderId="14" xfId="0" applyFill="1" applyBorder="1"/>
    <xf numFmtId="0" fontId="0" fillId="6" borderId="2" xfId="0" applyFill="1" applyBorder="1"/>
    <xf numFmtId="0" fontId="0" fillId="6" borderId="15" xfId="0" applyFill="1" applyBorder="1"/>
    <xf numFmtId="0" fontId="0" fillId="6" borderId="0" xfId="0" applyFill="1" applyBorder="1"/>
    <xf numFmtId="0" fontId="0" fillId="6" borderId="5" xfId="0" applyFill="1" applyBorder="1"/>
    <xf numFmtId="0" fontId="0" fillId="3" borderId="0" xfId="0" applyFill="1" applyAlignment="1">
      <alignment wrapText="1"/>
    </xf>
    <xf numFmtId="0" fontId="6" fillId="5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0" fontId="7" fillId="4" borderId="16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Fill="1" applyBorder="1" applyAlignment="1">
      <alignment wrapText="1"/>
    </xf>
    <xf numFmtId="0" fontId="7" fillId="0" borderId="2" xfId="1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wrapText="1"/>
    </xf>
    <xf numFmtId="0" fontId="7" fillId="3" borderId="0" xfId="0" applyFont="1" applyFill="1" applyAlignment="1">
      <alignment horizontal="center" wrapText="1"/>
    </xf>
    <xf numFmtId="0" fontId="0" fillId="3" borderId="0" xfId="0" applyFill="1" applyAlignment="1">
      <alignment horizontal="center" wrapText="1"/>
    </xf>
    <xf numFmtId="0" fontId="6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0" fillId="0" borderId="2" xfId="0" applyFill="1" applyBorder="1"/>
    <xf numFmtId="0" fontId="0" fillId="0" borderId="15" xfId="0" applyFill="1" applyBorder="1"/>
    <xf numFmtId="0" fontId="6" fillId="6" borderId="21" xfId="0" applyFont="1" applyFill="1" applyBorder="1" applyAlignment="1">
      <alignment wrapText="1"/>
    </xf>
    <xf numFmtId="0" fontId="6" fillId="6" borderId="22" xfId="0" applyFont="1" applyFill="1" applyBorder="1" applyAlignment="1">
      <alignment wrapText="1"/>
    </xf>
    <xf numFmtId="0" fontId="0" fillId="0" borderId="17" xfId="0" applyFill="1" applyBorder="1"/>
    <xf numFmtId="0" fontId="0" fillId="0" borderId="18" xfId="0" applyFill="1" applyBorder="1"/>
    <xf numFmtId="0" fontId="0" fillId="0" borderId="19" xfId="0" applyFill="1" applyBorder="1"/>
    <xf numFmtId="0" fontId="6" fillId="6" borderId="21" xfId="1" applyNumberFormat="1" applyFont="1" applyFill="1" applyBorder="1" applyAlignment="1">
      <alignment horizontal="left"/>
    </xf>
    <xf numFmtId="0" fontId="6" fillId="6" borderId="22" xfId="1" applyNumberFormat="1" applyFont="1" applyFill="1" applyBorder="1" applyAlignment="1">
      <alignment horizontal="left"/>
    </xf>
    <xf numFmtId="0" fontId="0" fillId="0" borderId="27" xfId="0" applyFill="1" applyBorder="1"/>
    <xf numFmtId="0" fontId="0" fillId="0" borderId="28" xfId="0" applyFill="1" applyBorder="1"/>
    <xf numFmtId="0" fontId="0" fillId="0" borderId="2" xfId="0" applyBorder="1"/>
    <xf numFmtId="0" fontId="0" fillId="0" borderId="15" xfId="0" applyBorder="1"/>
    <xf numFmtId="0" fontId="0" fillId="6" borderId="2" xfId="0" applyFill="1" applyBorder="1"/>
    <xf numFmtId="0" fontId="0" fillId="6" borderId="15" xfId="0" applyFill="1" applyBorder="1"/>
    <xf numFmtId="0" fontId="5" fillId="6" borderId="2" xfId="1" applyNumberFormat="1" applyFont="1" applyFill="1" applyBorder="1"/>
    <xf numFmtId="0" fontId="5" fillId="6" borderId="15" xfId="1" applyNumberFormat="1" applyFont="1" applyFill="1" applyBorder="1"/>
    <xf numFmtId="0" fontId="0" fillId="0" borderId="2" xfId="1" applyNumberFormat="1" applyFont="1" applyBorder="1"/>
    <xf numFmtId="0" fontId="0" fillId="0" borderId="15" xfId="1" applyNumberFormat="1" applyFont="1" applyBorder="1"/>
    <xf numFmtId="0" fontId="6" fillId="6" borderId="2" xfId="1" applyNumberFormat="1" applyFont="1" applyFill="1" applyBorder="1"/>
    <xf numFmtId="0" fontId="6" fillId="6" borderId="15" xfId="1" applyNumberFormat="1" applyFont="1" applyFill="1" applyBorder="1"/>
    <xf numFmtId="2" fontId="0" fillId="0" borderId="2" xfId="0" applyNumberFormat="1" applyFill="1" applyBorder="1" applyAlignment="1">
      <alignment wrapText="1"/>
    </xf>
    <xf numFmtId="2" fontId="0" fillId="0" borderId="15" xfId="0" applyNumberFormat="1" applyFill="1" applyBorder="1" applyAlignment="1">
      <alignment wrapText="1"/>
    </xf>
    <xf numFmtId="0" fontId="6" fillId="0" borderId="6" xfId="0" applyFont="1" applyFill="1" applyBorder="1"/>
    <xf numFmtId="0" fontId="6" fillId="0" borderId="2" xfId="0" applyFont="1" applyFill="1" applyBorder="1"/>
    <xf numFmtId="0" fontId="6" fillId="0" borderId="15" xfId="0" applyFont="1" applyFill="1" applyBorder="1"/>
    <xf numFmtId="0" fontId="5" fillId="5" borderId="2" xfId="1" applyNumberFormat="1" applyFont="1" applyFill="1" applyBorder="1" applyAlignment="1">
      <alignment horizontal="center"/>
    </xf>
    <xf numFmtId="0" fontId="5" fillId="5" borderId="15" xfId="1" applyNumberFormat="1" applyFont="1" applyFill="1" applyBorder="1" applyAlignment="1">
      <alignment horizontal="center"/>
    </xf>
    <xf numFmtId="0" fontId="0" fillId="0" borderId="7" xfId="0" applyFill="1" applyBorder="1"/>
    <xf numFmtId="0" fontId="0" fillId="0" borderId="24" xfId="0" applyFill="1" applyBorder="1"/>
    <xf numFmtId="0" fontId="6" fillId="0" borderId="25" xfId="0" applyFont="1" applyFill="1" applyBorder="1"/>
    <xf numFmtId="0" fontId="6" fillId="0" borderId="26" xfId="0" applyFont="1" applyFill="1" applyBorder="1"/>
    <xf numFmtId="0" fontId="0" fillId="0" borderId="23" xfId="0" applyBorder="1"/>
    <xf numFmtId="0" fontId="0" fillId="0" borderId="0" xfId="0" applyBorder="1"/>
    <xf numFmtId="0" fontId="0" fillId="0" borderId="5" xfId="0" applyBorder="1"/>
    <xf numFmtId="0" fontId="0" fillId="6" borderId="2" xfId="0" applyFill="1" applyBorder="1" applyAlignment="1">
      <alignment horizontal="left"/>
    </xf>
    <xf numFmtId="0" fontId="0" fillId="6" borderId="15" xfId="0" applyFill="1" applyBorder="1" applyAlignment="1">
      <alignment horizontal="left"/>
    </xf>
    <xf numFmtId="0" fontId="6" fillId="0" borderId="20" xfId="0" applyFont="1" applyFill="1" applyBorder="1" applyAlignment="1">
      <alignment wrapText="1"/>
    </xf>
    <xf numFmtId="0" fontId="6" fillId="0" borderId="21" xfId="0" applyFont="1" applyFill="1" applyBorder="1" applyAlignment="1">
      <alignment wrapText="1"/>
    </xf>
    <xf numFmtId="0" fontId="6" fillId="0" borderId="22" xfId="0" applyFont="1" applyFill="1" applyBorder="1" applyAlignment="1">
      <alignment wrapText="1"/>
    </xf>
    <xf numFmtId="0" fontId="6" fillId="0" borderId="6" xfId="1" applyNumberFormat="1" applyFont="1" applyFill="1" applyBorder="1"/>
    <xf numFmtId="0" fontId="6" fillId="0" borderId="2" xfId="1" applyNumberFormat="1" applyFont="1" applyFill="1" applyBorder="1"/>
    <xf numFmtId="0" fontId="6" fillId="0" borderId="15" xfId="1" applyNumberFormat="1" applyFont="1" applyFill="1" applyBorder="1"/>
    <xf numFmtId="0" fontId="6" fillId="6" borderId="2" xfId="0" applyFont="1" applyFill="1" applyBorder="1"/>
    <xf numFmtId="0" fontId="6" fillId="6" borderId="15" xfId="0" applyFont="1" applyFill="1" applyBorder="1"/>
    <xf numFmtId="0" fontId="7" fillId="5" borderId="17" xfId="1" applyNumberFormat="1" applyFont="1" applyFill="1" applyBorder="1" applyAlignment="1">
      <alignment horizontal="center"/>
    </xf>
    <xf numFmtId="0" fontId="7" fillId="5" borderId="18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0" fontId="6" fillId="0" borderId="2" xfId="0" applyFont="1" applyBorder="1"/>
    <xf numFmtId="0" fontId="6" fillId="0" borderId="15" xfId="0" applyFont="1" applyBorder="1"/>
    <xf numFmtId="0" fontId="6" fillId="0" borderId="2" xfId="1" applyNumberFormat="1" applyFont="1" applyBorder="1"/>
    <xf numFmtId="0" fontId="0" fillId="0" borderId="7" xfId="0" applyBorder="1"/>
    <xf numFmtId="0" fontId="0" fillId="4" borderId="2" xfId="0" applyFill="1" applyBorder="1"/>
    <xf numFmtId="0" fontId="9" fillId="2" borderId="2" xfId="1" applyNumberFormat="1" applyFont="1" applyFill="1" applyBorder="1"/>
  </cellXfs>
  <cellStyles count="9">
    <cellStyle name="Comma" xfId="1" builtinId="3"/>
    <cellStyle name="Comma0" xfId="2"/>
    <cellStyle name="Currency0" xfId="3"/>
    <cellStyle name="Date" xfId="4"/>
    <cellStyle name="Fixed" xfId="5"/>
    <cellStyle name="Heading 1" xfId="6" builtinId="16" customBuiltin="1"/>
    <cellStyle name="Heading 2" xfId="7" builtinId="17" customBuiltin="1"/>
    <cellStyle name="Normal" xfId="0" builtinId="0"/>
    <cellStyle name="Total" xfId="8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zoomScaleNormal="100" workbookViewId="0">
      <selection activeCell="E36" sqref="E36"/>
    </sheetView>
  </sheetViews>
  <sheetFormatPr defaultColWidth="8.7109375" defaultRowHeight="12.75" x14ac:dyDescent="0.2"/>
  <cols>
    <col min="1" max="16384" width="8.7109375" style="4"/>
  </cols>
  <sheetData>
    <row r="1" spans="1:14" x14ac:dyDescent="0.2">
      <c r="A1" s="56" t="s">
        <v>53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4" x14ac:dyDescent="0.2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4" x14ac:dyDescent="0.2">
      <c r="A3" s="57" t="s">
        <v>73</v>
      </c>
      <c r="B3" s="57"/>
      <c r="C3" s="57"/>
      <c r="D3" s="57"/>
    </row>
    <row r="4" spans="1:14" x14ac:dyDescent="0.2">
      <c r="A4" s="58" t="s">
        <v>57</v>
      </c>
      <c r="B4" s="58"/>
      <c r="C4" s="58"/>
      <c r="D4" s="58"/>
    </row>
    <row r="5" spans="1:14" x14ac:dyDescent="0.2">
      <c r="A5" s="6"/>
      <c r="B5" s="59" t="s">
        <v>70</v>
      </c>
      <c r="C5" s="59"/>
      <c r="D5" s="59"/>
    </row>
    <row r="6" spans="1:14" x14ac:dyDescent="0.2">
      <c r="A6" s="5"/>
      <c r="B6" s="59" t="s">
        <v>56</v>
      </c>
      <c r="C6" s="59"/>
      <c r="D6" s="59"/>
    </row>
    <row r="8" spans="1:14" ht="24" customHeight="1" x14ac:dyDescent="0.2">
      <c r="A8" s="60" t="s">
        <v>44</v>
      </c>
      <c r="B8" s="60"/>
      <c r="C8" s="60"/>
      <c r="D8" s="60"/>
      <c r="E8" s="60"/>
      <c r="F8" s="60"/>
      <c r="G8" s="60"/>
      <c r="H8" s="60"/>
      <c r="I8" s="60"/>
      <c r="J8" s="60"/>
      <c r="K8" s="60"/>
    </row>
    <row r="9" spans="1:14" x14ac:dyDescent="0.2">
      <c r="A9" s="60" t="s">
        <v>55</v>
      </c>
      <c r="B9" s="60"/>
      <c r="C9" s="60"/>
      <c r="D9" s="60"/>
      <c r="E9" s="60"/>
      <c r="F9" s="60"/>
      <c r="G9" s="60"/>
      <c r="H9" s="60"/>
      <c r="I9" s="60"/>
      <c r="J9" s="60"/>
      <c r="K9" s="60"/>
    </row>
    <row r="11" spans="1:14" ht="27.6" customHeight="1" x14ac:dyDescent="0.2">
      <c r="A11" s="60" t="s">
        <v>45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7"/>
      <c r="M11" s="7"/>
      <c r="N11" s="7"/>
    </row>
    <row r="12" spans="1:14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x14ac:dyDescent="0.2">
      <c r="A13" s="61" t="s">
        <v>39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7"/>
      <c r="M13" s="7"/>
      <c r="N13" s="7"/>
    </row>
    <row r="14" spans="1:14" ht="24.95" customHeight="1" x14ac:dyDescent="0.2">
      <c r="A14" s="7"/>
      <c r="B14" s="62" t="s">
        <v>48</v>
      </c>
      <c r="C14" s="62"/>
      <c r="D14" s="62"/>
      <c r="E14" s="62"/>
      <c r="F14" s="62"/>
      <c r="G14" s="62"/>
      <c r="H14" s="62"/>
      <c r="I14" s="62"/>
      <c r="J14" s="62"/>
      <c r="K14" s="62"/>
      <c r="L14" s="7"/>
      <c r="M14" s="7"/>
      <c r="N14" s="7"/>
    </row>
    <row r="15" spans="1:14" x14ac:dyDescent="0.2">
      <c r="A15" s="7"/>
      <c r="B15" s="62" t="s">
        <v>51</v>
      </c>
      <c r="C15" s="62"/>
      <c r="D15" s="62"/>
      <c r="E15" s="62"/>
      <c r="F15" s="62"/>
      <c r="G15" s="62"/>
      <c r="H15" s="62"/>
      <c r="I15" s="62"/>
      <c r="J15" s="62"/>
      <c r="K15" s="62"/>
      <c r="L15" s="7"/>
      <c r="M15" s="7"/>
      <c r="N15" s="7"/>
    </row>
    <row r="16" spans="1:14" x14ac:dyDescent="0.2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x14ac:dyDescent="0.2">
      <c r="A17" s="61" t="s">
        <v>12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7"/>
      <c r="M17" s="7"/>
      <c r="N17" s="7"/>
    </row>
    <row r="18" spans="1:14" x14ac:dyDescent="0.2">
      <c r="A18" s="8"/>
      <c r="B18" s="62" t="s">
        <v>46</v>
      </c>
      <c r="C18" s="62"/>
      <c r="D18" s="62"/>
      <c r="E18" s="62"/>
      <c r="F18" s="62"/>
      <c r="G18" s="62"/>
      <c r="H18" s="62"/>
      <c r="I18" s="62"/>
      <c r="J18" s="62"/>
      <c r="K18" s="62"/>
      <c r="L18" s="7"/>
      <c r="M18" s="7"/>
      <c r="N18" s="7"/>
    </row>
    <row r="19" spans="1:14" x14ac:dyDescent="0.2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x14ac:dyDescent="0.2">
      <c r="A20" s="61" t="s">
        <v>38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7"/>
      <c r="M20" s="7"/>
      <c r="N20" s="7"/>
    </row>
    <row r="21" spans="1:14" ht="25.5" customHeight="1" x14ac:dyDescent="0.2">
      <c r="A21" s="7"/>
      <c r="B21" s="62" t="s">
        <v>47</v>
      </c>
      <c r="C21" s="62"/>
      <c r="D21" s="62"/>
      <c r="E21" s="62"/>
      <c r="F21" s="62"/>
      <c r="G21" s="62"/>
      <c r="H21" s="62"/>
      <c r="I21" s="62"/>
      <c r="J21" s="62"/>
      <c r="K21" s="62"/>
      <c r="L21" s="7"/>
      <c r="M21" s="7"/>
      <c r="N21" s="7"/>
    </row>
    <row r="22" spans="1:14" ht="27" customHeight="1" x14ac:dyDescent="0.2">
      <c r="A22" s="7"/>
      <c r="B22" s="62" t="s">
        <v>49</v>
      </c>
      <c r="C22" s="62"/>
      <c r="D22" s="62"/>
      <c r="E22" s="62"/>
      <c r="F22" s="62"/>
      <c r="G22" s="62"/>
      <c r="H22" s="62"/>
      <c r="I22" s="62"/>
      <c r="J22" s="62"/>
      <c r="K22" s="62"/>
      <c r="L22" s="7"/>
      <c r="M22" s="7"/>
      <c r="N22" s="7"/>
    </row>
    <row r="23" spans="1:14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x14ac:dyDescent="0.2">
      <c r="A24" s="62" t="s">
        <v>59</v>
      </c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7"/>
    </row>
    <row r="25" spans="1:14" x14ac:dyDescent="0.2">
      <c r="A25" s="62" t="s">
        <v>60</v>
      </c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7"/>
    </row>
    <row r="26" spans="1:14" x14ac:dyDescent="0.2">
      <c r="A26" s="62" t="s">
        <v>61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7"/>
    </row>
    <row r="27" spans="1:14" x14ac:dyDescent="0.2">
      <c r="A27" s="62" t="s">
        <v>65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7"/>
    </row>
    <row r="28" spans="1:14" x14ac:dyDescent="0.2">
      <c r="A28" s="62" t="s">
        <v>62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7"/>
    </row>
    <row r="29" spans="1:14" ht="26.1" customHeight="1" x14ac:dyDescent="0.2">
      <c r="A29" s="62" t="s">
        <v>63</v>
      </c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7"/>
    </row>
    <row r="30" spans="1:14" x14ac:dyDescent="0.2">
      <c r="A30" s="62" t="s">
        <v>64</v>
      </c>
      <c r="B30" s="62"/>
      <c r="C30" s="62"/>
      <c r="D30" s="62"/>
      <c r="E30" s="62"/>
      <c r="F30" s="62"/>
      <c r="G30" s="62"/>
      <c r="H30" s="62"/>
      <c r="I30" s="62"/>
      <c r="J30" s="62"/>
      <c r="K30" s="62"/>
      <c r="L30" s="7"/>
    </row>
    <row r="31" spans="1:14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</row>
    <row r="32" spans="1:14" x14ac:dyDescent="0.2">
      <c r="A32" s="63" t="s">
        <v>72</v>
      </c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 ht="26.25" customHeight="1" x14ac:dyDescent="0.2">
      <c r="A33" s="55"/>
      <c r="B33" s="65" t="s">
        <v>71</v>
      </c>
      <c r="C33" s="66"/>
      <c r="D33" s="66"/>
      <c r="E33" s="66"/>
      <c r="F33" s="66"/>
      <c r="G33" s="66"/>
      <c r="H33" s="66"/>
      <c r="I33" s="66"/>
      <c r="J33" s="66"/>
      <c r="K33" s="66"/>
    </row>
  </sheetData>
  <mergeCells count="25">
    <mergeCell ref="A32:K32"/>
    <mergeCell ref="B33:K33"/>
    <mergeCell ref="A26:K26"/>
    <mergeCell ref="A27:K27"/>
    <mergeCell ref="A28:K28"/>
    <mergeCell ref="A29:K29"/>
    <mergeCell ref="A30:K30"/>
    <mergeCell ref="B18:K18"/>
    <mergeCell ref="A20:K20"/>
    <mergeCell ref="B21:K21"/>
    <mergeCell ref="B22:K22"/>
    <mergeCell ref="A24:K24"/>
    <mergeCell ref="A25:K25"/>
    <mergeCell ref="A9:K9"/>
    <mergeCell ref="A11:K11"/>
    <mergeCell ref="A13:K13"/>
    <mergeCell ref="B14:K14"/>
    <mergeCell ref="B15:K15"/>
    <mergeCell ref="A17:K17"/>
    <mergeCell ref="A1:K1"/>
    <mergeCell ref="A3:D3"/>
    <mergeCell ref="A4:D4"/>
    <mergeCell ref="B5:D5"/>
    <mergeCell ref="B6:D6"/>
    <mergeCell ref="A8:K8"/>
  </mergeCells>
  <phoneticPr fontId="4" type="noConversion"/>
  <pageMargins left="0.75" right="0.75" top="1.33923611111111" bottom="1" header="0.5" footer="0.5"/>
  <pageSetup scale="95" orientation="portrait" r:id="rId1"/>
  <headerFooter alignWithMargins="0">
    <oddHeader>&amp;C&amp;14TRACS 202D Non-Citizen Rule Proration
General</oddHeader>
    <oddFooter>&amp;L&amp;8page &amp;P of &amp;N&amp;R&amp;8revised 8/22/2011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zoomScaleNormal="100" workbookViewId="0">
      <selection activeCell="A3" sqref="A3:E3"/>
    </sheetView>
  </sheetViews>
  <sheetFormatPr defaultRowHeight="12.75" x14ac:dyDescent="0.2"/>
  <cols>
    <col min="1" max="1" width="6" bestFit="1" customWidth="1"/>
    <col min="3" max="3" width="12.28515625" customWidth="1"/>
    <col min="6" max="6" width="10" customWidth="1"/>
    <col min="8" max="8" width="4.5703125" bestFit="1" customWidth="1"/>
    <col min="10" max="10" width="12.28515625" customWidth="1"/>
    <col min="15" max="15" width="4.5703125" bestFit="1" customWidth="1"/>
    <col min="17" max="17" width="12.85546875" customWidth="1"/>
  </cols>
  <sheetData>
    <row r="1" spans="1:21" x14ac:dyDescent="0.2">
      <c r="A1" s="117" t="s">
        <v>54</v>
      </c>
      <c r="B1" s="117"/>
      <c r="C1" s="117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x14ac:dyDescent="0.2">
      <c r="A2" s="118" t="s">
        <v>31</v>
      </c>
      <c r="B2" s="118"/>
      <c r="C2" s="118"/>
      <c r="D2" s="1"/>
      <c r="E2" s="1"/>
      <c r="F2" s="1"/>
      <c r="G2" s="1"/>
      <c r="H2" s="1"/>
      <c r="I2" s="120" t="s">
        <v>30</v>
      </c>
      <c r="J2" s="120"/>
      <c r="K2" s="120"/>
      <c r="L2" s="1"/>
      <c r="M2" s="1"/>
      <c r="N2" s="1"/>
      <c r="O2" s="1"/>
      <c r="P2" s="1"/>
      <c r="Q2" s="1"/>
      <c r="R2" s="1"/>
      <c r="S2" s="1"/>
      <c r="T2" s="1"/>
    </row>
    <row r="3" spans="1:21" x14ac:dyDescent="0.2">
      <c r="A3" s="119" t="s">
        <v>69</v>
      </c>
      <c r="B3" s="119"/>
      <c r="C3" s="119"/>
      <c r="D3" s="119"/>
      <c r="E3" s="119"/>
      <c r="F3" s="49"/>
      <c r="G3" s="49"/>
      <c r="H3" s="49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1" ht="13.5" thickBot="1" x14ac:dyDescent="0.25">
      <c r="A4" s="3"/>
      <c r="B4" s="3"/>
      <c r="C4" s="49"/>
      <c r="D4" s="49"/>
      <c r="E4" s="49"/>
      <c r="F4" s="49"/>
      <c r="G4" s="49"/>
      <c r="H4" s="49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1" x14ac:dyDescent="0.2">
      <c r="A5" s="112" t="s">
        <v>39</v>
      </c>
      <c r="B5" s="113"/>
      <c r="C5" s="113"/>
      <c r="D5" s="113"/>
      <c r="E5" s="113"/>
      <c r="F5" s="114"/>
      <c r="G5" s="1"/>
      <c r="H5" s="112" t="s">
        <v>12</v>
      </c>
      <c r="I5" s="113"/>
      <c r="J5" s="113"/>
      <c r="K5" s="113"/>
      <c r="L5" s="113"/>
      <c r="M5" s="114"/>
      <c r="N5" s="1"/>
      <c r="O5" s="112" t="s">
        <v>38</v>
      </c>
      <c r="P5" s="113"/>
      <c r="Q5" s="113"/>
      <c r="R5" s="113"/>
      <c r="S5" s="113"/>
      <c r="T5" s="113"/>
      <c r="U5" s="114"/>
    </row>
    <row r="6" spans="1:21" x14ac:dyDescent="0.2">
      <c r="A6" s="23" t="s">
        <v>29</v>
      </c>
      <c r="B6" s="20"/>
      <c r="C6" s="93" t="s">
        <v>26</v>
      </c>
      <c r="D6" s="93"/>
      <c r="E6" s="93"/>
      <c r="F6" s="94"/>
      <c r="G6" s="1"/>
      <c r="H6" s="32" t="s">
        <v>29</v>
      </c>
      <c r="I6" s="21"/>
      <c r="J6" s="93" t="s">
        <v>27</v>
      </c>
      <c r="K6" s="93"/>
      <c r="L6" s="93"/>
      <c r="M6" s="94"/>
      <c r="N6" s="1"/>
      <c r="O6" s="32" t="s">
        <v>29</v>
      </c>
      <c r="P6" s="21"/>
      <c r="Q6" s="93" t="s">
        <v>28</v>
      </c>
      <c r="R6" s="93"/>
      <c r="S6" s="93"/>
      <c r="T6" s="93"/>
      <c r="U6" s="94"/>
    </row>
    <row r="7" spans="1:21" x14ac:dyDescent="0.2">
      <c r="A7" s="19"/>
      <c r="B7" s="20"/>
      <c r="C7" s="24"/>
      <c r="D7" s="21"/>
      <c r="E7" s="21"/>
      <c r="F7" s="22"/>
      <c r="G7" s="1"/>
      <c r="H7" s="33"/>
      <c r="I7" s="21"/>
      <c r="J7" s="24"/>
      <c r="K7" s="21"/>
      <c r="L7" s="21"/>
      <c r="M7" s="22"/>
      <c r="N7" s="1"/>
      <c r="O7" s="33"/>
      <c r="P7" s="21"/>
      <c r="Q7" s="24"/>
      <c r="R7" s="21"/>
      <c r="S7" s="21"/>
      <c r="T7" s="21"/>
      <c r="U7" s="26"/>
    </row>
    <row r="8" spans="1:21" x14ac:dyDescent="0.2">
      <c r="A8" s="25">
        <v>1</v>
      </c>
      <c r="B8" s="17"/>
      <c r="C8" s="14">
        <v>456</v>
      </c>
      <c r="D8" s="115" t="s">
        <v>68</v>
      </c>
      <c r="E8" s="115"/>
      <c r="F8" s="116"/>
      <c r="H8" s="25">
        <v>1</v>
      </c>
      <c r="I8" s="12"/>
      <c r="J8" s="14">
        <v>555</v>
      </c>
      <c r="K8" s="115" t="s">
        <v>34</v>
      </c>
      <c r="L8" s="115"/>
      <c r="M8" s="116"/>
      <c r="O8" s="25">
        <v>1</v>
      </c>
      <c r="P8" s="12"/>
      <c r="Q8" s="14">
        <v>600</v>
      </c>
      <c r="R8" s="67" t="s">
        <v>34</v>
      </c>
      <c r="S8" s="67"/>
      <c r="T8" s="67"/>
      <c r="U8" s="68"/>
    </row>
    <row r="9" spans="1:21" x14ac:dyDescent="0.2">
      <c r="A9" s="25">
        <v>2</v>
      </c>
      <c r="B9" s="17"/>
      <c r="C9" s="14">
        <v>0</v>
      </c>
      <c r="D9" s="78" t="s">
        <v>14</v>
      </c>
      <c r="E9" s="78"/>
      <c r="F9" s="79"/>
      <c r="H9" s="34">
        <v>2</v>
      </c>
      <c r="I9" s="28"/>
      <c r="J9" s="29">
        <v>444</v>
      </c>
      <c r="K9" s="67" t="s">
        <v>67</v>
      </c>
      <c r="L9" s="67"/>
      <c r="M9" s="68"/>
      <c r="O9" s="25">
        <v>2</v>
      </c>
      <c r="P9" s="12"/>
      <c r="Q9" s="14">
        <v>399</v>
      </c>
      <c r="R9" s="95" t="s">
        <v>35</v>
      </c>
      <c r="S9" s="95"/>
      <c r="T9" s="95"/>
      <c r="U9" s="96"/>
    </row>
    <row r="10" spans="1:21" x14ac:dyDescent="0.2">
      <c r="A10" s="25">
        <v>3</v>
      </c>
      <c r="B10" s="17"/>
      <c r="C10" s="12">
        <f>+C8-C9</f>
        <v>456</v>
      </c>
      <c r="D10" s="78" t="s">
        <v>3</v>
      </c>
      <c r="E10" s="78"/>
      <c r="F10" s="79"/>
      <c r="H10" s="25">
        <v>3</v>
      </c>
      <c r="I10" s="12"/>
      <c r="J10" s="12">
        <f>J8-J9</f>
        <v>111</v>
      </c>
      <c r="K10" s="78" t="s">
        <v>5</v>
      </c>
      <c r="L10" s="78"/>
      <c r="M10" s="79"/>
      <c r="O10" s="25">
        <v>3</v>
      </c>
      <c r="P10" s="12"/>
      <c r="Q10" s="42">
        <f>Q8-Q9</f>
        <v>201</v>
      </c>
      <c r="R10" s="50" t="s">
        <v>5</v>
      </c>
      <c r="S10" s="97" t="s">
        <v>58</v>
      </c>
      <c r="T10" s="97"/>
      <c r="U10" s="98"/>
    </row>
    <row r="11" spans="1:21" x14ac:dyDescent="0.2">
      <c r="A11" s="25"/>
      <c r="B11" s="20"/>
      <c r="C11" s="20"/>
      <c r="D11" s="20"/>
      <c r="E11" s="20"/>
      <c r="F11" s="26"/>
      <c r="H11" s="19"/>
      <c r="I11" s="20"/>
      <c r="J11" s="20"/>
      <c r="K11" s="20"/>
      <c r="L11" s="20"/>
      <c r="M11" s="26"/>
      <c r="O11" s="19"/>
      <c r="P11" s="20"/>
      <c r="Q11" s="20"/>
      <c r="R11" s="47"/>
      <c r="S11" s="47"/>
      <c r="T11" s="47"/>
      <c r="U11" s="48"/>
    </row>
    <row r="12" spans="1:21" x14ac:dyDescent="0.2">
      <c r="A12" s="25">
        <v>4</v>
      </c>
      <c r="B12" s="17"/>
      <c r="C12" s="14">
        <v>5</v>
      </c>
      <c r="D12" s="78" t="s">
        <v>7</v>
      </c>
      <c r="E12" s="78"/>
      <c r="F12" s="79"/>
      <c r="H12" s="25">
        <v>4</v>
      </c>
      <c r="I12" s="12"/>
      <c r="J12" s="14">
        <v>5</v>
      </c>
      <c r="K12" s="78" t="s">
        <v>8</v>
      </c>
      <c r="L12" s="78"/>
      <c r="M12" s="79"/>
      <c r="O12" s="25">
        <v>4</v>
      </c>
      <c r="P12" s="12"/>
      <c r="Q12" s="14">
        <v>5</v>
      </c>
      <c r="R12" s="67" t="s">
        <v>8</v>
      </c>
      <c r="S12" s="67"/>
      <c r="T12" s="67"/>
      <c r="U12" s="68"/>
    </row>
    <row r="13" spans="1:21" x14ac:dyDescent="0.2">
      <c r="A13" s="25"/>
      <c r="B13" s="17"/>
      <c r="C13" s="14">
        <v>6</v>
      </c>
      <c r="D13" s="78" t="s">
        <v>13</v>
      </c>
      <c r="E13" s="78"/>
      <c r="F13" s="79"/>
      <c r="H13" s="25"/>
      <c r="I13" s="12"/>
      <c r="J13" s="14">
        <v>6</v>
      </c>
      <c r="K13" s="78" t="s">
        <v>13</v>
      </c>
      <c r="L13" s="78"/>
      <c r="M13" s="79"/>
      <c r="O13" s="25"/>
      <c r="P13" s="12"/>
      <c r="Q13" s="14">
        <v>6</v>
      </c>
      <c r="R13" s="67" t="s">
        <v>13</v>
      </c>
      <c r="S13" s="67"/>
      <c r="T13" s="67"/>
      <c r="U13" s="68"/>
    </row>
    <row r="14" spans="1:21" x14ac:dyDescent="0.2">
      <c r="A14" s="25">
        <v>5</v>
      </c>
      <c r="B14" s="17"/>
      <c r="C14" s="16">
        <f>+C12/C13</f>
        <v>0.83333333333333337</v>
      </c>
      <c r="D14" s="78" t="s">
        <v>0</v>
      </c>
      <c r="E14" s="78"/>
      <c r="F14" s="79"/>
      <c r="H14" s="25">
        <v>5</v>
      </c>
      <c r="I14" s="12"/>
      <c r="J14" s="16">
        <f>+J12/J13</f>
        <v>0.83333333333333337</v>
      </c>
      <c r="K14" s="78" t="s">
        <v>1</v>
      </c>
      <c r="L14" s="78"/>
      <c r="M14" s="79"/>
      <c r="O14" s="25">
        <v>5</v>
      </c>
      <c r="P14" s="12"/>
      <c r="Q14" s="16">
        <f>+Q12/Q13</f>
        <v>0.83333333333333337</v>
      </c>
      <c r="R14" s="67" t="s">
        <v>1</v>
      </c>
      <c r="S14" s="67"/>
      <c r="T14" s="67"/>
      <c r="U14" s="68"/>
    </row>
    <row r="15" spans="1:21" x14ac:dyDescent="0.2">
      <c r="A15" s="25"/>
      <c r="B15" s="17" t="s">
        <v>17</v>
      </c>
      <c r="C15" s="12">
        <f>ROUND(C14,4)</f>
        <v>0.83330000000000004</v>
      </c>
      <c r="D15" s="78"/>
      <c r="E15" s="78"/>
      <c r="F15" s="79"/>
      <c r="H15" s="25"/>
      <c r="I15" s="12" t="s">
        <v>17</v>
      </c>
      <c r="J15" s="12">
        <f>ROUND(J14,4)</f>
        <v>0.83330000000000004</v>
      </c>
      <c r="K15" s="78"/>
      <c r="L15" s="78"/>
      <c r="M15" s="79"/>
      <c r="O15" s="25"/>
      <c r="P15" s="12" t="s">
        <v>17</v>
      </c>
      <c r="Q15" s="12">
        <f>ROUND(Q14,4)</f>
        <v>0.83330000000000004</v>
      </c>
      <c r="R15" s="67"/>
      <c r="S15" s="67"/>
      <c r="T15" s="67"/>
      <c r="U15" s="68"/>
    </row>
    <row r="16" spans="1:21" x14ac:dyDescent="0.2">
      <c r="A16" s="25"/>
      <c r="B16" s="20"/>
      <c r="C16" s="20"/>
      <c r="D16" s="20"/>
      <c r="E16" s="20"/>
      <c r="F16" s="26"/>
      <c r="H16" s="35"/>
      <c r="I16" s="30"/>
      <c r="J16" s="30"/>
      <c r="K16" s="99"/>
      <c r="L16" s="100"/>
      <c r="M16" s="101"/>
      <c r="O16" s="19"/>
      <c r="P16" s="20"/>
      <c r="Q16" s="20"/>
      <c r="R16" s="47"/>
      <c r="S16" s="47"/>
      <c r="T16" s="47"/>
      <c r="U16" s="48"/>
    </row>
    <row r="17" spans="1:22" x14ac:dyDescent="0.2">
      <c r="A17" s="25">
        <v>6</v>
      </c>
      <c r="B17" s="17"/>
      <c r="C17" s="15">
        <f>+C10*C15</f>
        <v>379.98480000000001</v>
      </c>
      <c r="D17" s="80" t="s">
        <v>9</v>
      </c>
      <c r="E17" s="80"/>
      <c r="F17" s="81"/>
      <c r="H17" s="25">
        <v>6</v>
      </c>
      <c r="I17" s="12"/>
      <c r="J17" s="15">
        <f>+J10*J15</f>
        <v>92.496300000000005</v>
      </c>
      <c r="K17" s="78" t="s">
        <v>25</v>
      </c>
      <c r="L17" s="78"/>
      <c r="M17" s="79"/>
      <c r="O17" s="25">
        <v>6</v>
      </c>
      <c r="P17" s="12"/>
      <c r="Q17" s="15">
        <f>+Q10*Q15</f>
        <v>167.4933</v>
      </c>
      <c r="R17" s="67" t="s">
        <v>25</v>
      </c>
      <c r="S17" s="67"/>
      <c r="T17" s="67"/>
      <c r="U17" s="68"/>
    </row>
    <row r="18" spans="1:22" x14ac:dyDescent="0.2">
      <c r="A18" s="25"/>
      <c r="B18" s="17" t="s">
        <v>18</v>
      </c>
      <c r="C18" s="13">
        <f>ROUND(C17,2)</f>
        <v>379.98</v>
      </c>
      <c r="D18" s="51"/>
      <c r="E18" s="51"/>
      <c r="F18" s="52"/>
      <c r="H18" s="25"/>
      <c r="I18" s="12" t="s">
        <v>18</v>
      </c>
      <c r="J18" s="13">
        <f>ROUND(J17,2)</f>
        <v>92.5</v>
      </c>
      <c r="K18" s="78"/>
      <c r="L18" s="78"/>
      <c r="M18" s="79"/>
      <c r="O18" s="25"/>
      <c r="P18" s="12" t="s">
        <v>18</v>
      </c>
      <c r="Q18" s="13">
        <f>ROUND(Q17,2)</f>
        <v>167.49</v>
      </c>
      <c r="R18" s="67"/>
      <c r="S18" s="67"/>
      <c r="T18" s="67"/>
      <c r="U18" s="68"/>
    </row>
    <row r="19" spans="1:22" ht="24.6" customHeight="1" x14ac:dyDescent="0.2">
      <c r="A19" s="25"/>
      <c r="B19" s="18" t="s">
        <v>19</v>
      </c>
      <c r="C19" s="12">
        <f>ROUND(C18,0)</f>
        <v>380</v>
      </c>
      <c r="D19" s="110" t="s">
        <v>43</v>
      </c>
      <c r="E19" s="110"/>
      <c r="F19" s="111"/>
      <c r="H19" s="19"/>
      <c r="I19" s="20"/>
      <c r="J19" s="27"/>
      <c r="K19" s="20"/>
      <c r="L19" s="20"/>
      <c r="M19" s="26"/>
      <c r="O19" s="25"/>
      <c r="P19" s="12"/>
      <c r="Q19" s="13"/>
      <c r="R19" s="88" t="s">
        <v>37</v>
      </c>
      <c r="S19" s="88"/>
      <c r="T19" s="88"/>
      <c r="U19" s="89"/>
      <c r="V19" s="3"/>
    </row>
    <row r="20" spans="1:22" x14ac:dyDescent="0.2">
      <c r="A20" s="25"/>
      <c r="B20" s="27"/>
      <c r="C20" s="20"/>
      <c r="D20" s="53"/>
      <c r="E20" s="53"/>
      <c r="F20" s="54"/>
      <c r="H20" s="19"/>
      <c r="I20" s="20"/>
      <c r="J20" s="20"/>
      <c r="K20" s="20"/>
      <c r="L20" s="20"/>
      <c r="M20" s="26"/>
      <c r="O20" s="25">
        <v>7</v>
      </c>
      <c r="P20" s="12"/>
      <c r="Q20" s="14">
        <v>500</v>
      </c>
      <c r="R20" s="67" t="s">
        <v>36</v>
      </c>
      <c r="S20" s="67"/>
      <c r="T20" s="67"/>
      <c r="U20" s="68"/>
      <c r="V20" s="3"/>
    </row>
    <row r="21" spans="1:22" x14ac:dyDescent="0.2">
      <c r="A21" s="25">
        <v>7</v>
      </c>
      <c r="B21" s="18"/>
      <c r="C21" s="12">
        <f>+C8</f>
        <v>456</v>
      </c>
      <c r="D21" s="80" t="s">
        <v>6</v>
      </c>
      <c r="E21" s="80"/>
      <c r="F21" s="81"/>
      <c r="H21" s="25">
        <v>7</v>
      </c>
      <c r="I21" s="12"/>
      <c r="J21" s="13">
        <f>+J9+J18</f>
        <v>536.5</v>
      </c>
      <c r="K21" s="80" t="s">
        <v>10</v>
      </c>
      <c r="L21" s="80"/>
      <c r="M21" s="81"/>
      <c r="O21" s="25">
        <v>8</v>
      </c>
      <c r="P21" s="12"/>
      <c r="Q21" s="14">
        <v>379</v>
      </c>
      <c r="R21" s="78" t="s">
        <v>15</v>
      </c>
      <c r="S21" s="78"/>
      <c r="T21" s="78"/>
      <c r="U21" s="79"/>
    </row>
    <row r="22" spans="1:22" x14ac:dyDescent="0.2">
      <c r="A22" s="25">
        <v>8</v>
      </c>
      <c r="B22" s="17"/>
      <c r="C22" s="12">
        <f>+C21-C19</f>
        <v>76</v>
      </c>
      <c r="D22" s="80" t="s">
        <v>11</v>
      </c>
      <c r="E22" s="80"/>
      <c r="F22" s="81"/>
      <c r="H22" s="25"/>
      <c r="I22" s="13" t="s">
        <v>19</v>
      </c>
      <c r="J22" s="12">
        <f>ROUND(J21,0)</f>
        <v>537</v>
      </c>
      <c r="K22" s="78"/>
      <c r="L22" s="78"/>
      <c r="M22" s="79"/>
      <c r="O22" s="25">
        <v>9</v>
      </c>
      <c r="P22" s="12"/>
      <c r="Q22" s="12">
        <f>Q20-Q21</f>
        <v>121</v>
      </c>
      <c r="R22" s="78" t="s">
        <v>4</v>
      </c>
      <c r="S22" s="78"/>
      <c r="T22" s="78"/>
      <c r="U22" s="79"/>
    </row>
    <row r="23" spans="1:22" x14ac:dyDescent="0.2">
      <c r="A23" s="25">
        <v>9</v>
      </c>
      <c r="B23" s="17"/>
      <c r="C23" s="14">
        <v>22</v>
      </c>
      <c r="D23" s="80" t="s">
        <v>16</v>
      </c>
      <c r="E23" s="80"/>
      <c r="F23" s="81"/>
      <c r="H23" s="19"/>
      <c r="I23" s="20"/>
      <c r="J23" s="20"/>
      <c r="K23" s="20"/>
      <c r="L23" s="20"/>
      <c r="M23" s="26"/>
      <c r="O23" s="25">
        <v>10</v>
      </c>
      <c r="P23" s="12"/>
      <c r="Q23" s="15">
        <f>+Q22*Q15</f>
        <v>100.8293</v>
      </c>
      <c r="R23" s="78" t="s">
        <v>2</v>
      </c>
      <c r="S23" s="78"/>
      <c r="T23" s="78"/>
      <c r="U23" s="79"/>
    </row>
    <row r="24" spans="1:22" x14ac:dyDescent="0.2">
      <c r="A24" s="25">
        <v>10</v>
      </c>
      <c r="B24" s="17"/>
      <c r="C24" s="12">
        <f>IF(C22-C23&lt;0,0,C22-C23)</f>
        <v>54</v>
      </c>
      <c r="D24" s="80" t="s">
        <v>10</v>
      </c>
      <c r="E24" s="80"/>
      <c r="F24" s="81"/>
      <c r="H24" s="90" t="s">
        <v>40</v>
      </c>
      <c r="I24" s="91"/>
      <c r="J24" s="91"/>
      <c r="K24" s="91"/>
      <c r="L24" s="91"/>
      <c r="M24" s="92"/>
      <c r="O24" s="25"/>
      <c r="P24" s="12" t="s">
        <v>18</v>
      </c>
      <c r="Q24" s="13">
        <f>ROUND(Q23,2)</f>
        <v>100.83</v>
      </c>
      <c r="R24" s="78"/>
      <c r="S24" s="78"/>
      <c r="T24" s="78"/>
      <c r="U24" s="79"/>
    </row>
    <row r="25" spans="1:22" x14ac:dyDescent="0.2">
      <c r="A25" s="25"/>
      <c r="B25" s="20"/>
      <c r="C25" s="20"/>
      <c r="D25" s="53"/>
      <c r="E25" s="53"/>
      <c r="F25" s="54"/>
      <c r="H25" s="19"/>
      <c r="I25" s="20"/>
      <c r="J25" s="20"/>
      <c r="K25" s="20"/>
      <c r="L25" s="20"/>
      <c r="M25" s="26"/>
      <c r="O25" s="19"/>
      <c r="P25" s="20"/>
      <c r="Q25" s="27"/>
      <c r="R25" s="43"/>
      <c r="S25" s="20"/>
      <c r="T25" s="20"/>
      <c r="U25" s="26"/>
    </row>
    <row r="26" spans="1:22" x14ac:dyDescent="0.2">
      <c r="A26" s="25">
        <v>11</v>
      </c>
      <c r="B26" s="17"/>
      <c r="C26" s="12">
        <f>IF(C22-C23&gt;0,0,C22-C23)</f>
        <v>0</v>
      </c>
      <c r="D26" s="102" t="s">
        <v>24</v>
      </c>
      <c r="E26" s="102"/>
      <c r="F26" s="103"/>
      <c r="H26" s="19"/>
      <c r="I26" s="20"/>
      <c r="J26" s="20"/>
      <c r="K26" s="20"/>
      <c r="L26" s="20"/>
      <c r="M26" s="26"/>
      <c r="O26" s="19"/>
      <c r="P26" s="20"/>
      <c r="Q26" s="20"/>
      <c r="R26" s="20"/>
      <c r="S26" s="20"/>
      <c r="T26" s="20"/>
      <c r="U26" s="26"/>
    </row>
    <row r="27" spans="1:22" x14ac:dyDescent="0.2">
      <c r="A27" s="19"/>
      <c r="B27" s="20"/>
      <c r="C27" s="20"/>
      <c r="D27" s="20"/>
      <c r="E27" s="20"/>
      <c r="F27" s="26"/>
      <c r="H27" s="19"/>
      <c r="I27" s="20"/>
      <c r="J27" s="20"/>
      <c r="K27" s="20"/>
      <c r="L27" s="20"/>
      <c r="M27" s="26"/>
      <c r="O27" s="25">
        <v>11</v>
      </c>
      <c r="P27" s="12"/>
      <c r="Q27" s="13">
        <f>+Q18+Q21+Q24</f>
        <v>647.32000000000005</v>
      </c>
      <c r="R27" s="78" t="s">
        <v>11</v>
      </c>
      <c r="S27" s="78"/>
      <c r="T27" s="78"/>
      <c r="U27" s="79"/>
    </row>
    <row r="28" spans="1:22" x14ac:dyDescent="0.2">
      <c r="A28" s="107" t="s">
        <v>41</v>
      </c>
      <c r="B28" s="108"/>
      <c r="C28" s="108"/>
      <c r="D28" s="108"/>
      <c r="E28" s="108"/>
      <c r="F28" s="109"/>
      <c r="G28" s="11"/>
      <c r="H28" s="19"/>
      <c r="I28" s="20"/>
      <c r="J28" s="20"/>
      <c r="K28" s="20"/>
      <c r="L28" s="20"/>
      <c r="M28" s="26"/>
      <c r="O28" s="25"/>
      <c r="P28" s="13" t="s">
        <v>19</v>
      </c>
      <c r="Q28" s="12">
        <f>ROUND(Q27,0)</f>
        <v>647</v>
      </c>
      <c r="R28" s="78"/>
      <c r="S28" s="78"/>
      <c r="T28" s="78"/>
      <c r="U28" s="79"/>
    </row>
    <row r="29" spans="1:22" x14ac:dyDescent="0.2">
      <c r="A29" s="107" t="s">
        <v>52</v>
      </c>
      <c r="B29" s="108"/>
      <c r="C29" s="108"/>
      <c r="D29" s="108"/>
      <c r="E29" s="108"/>
      <c r="F29" s="109"/>
      <c r="G29" s="11"/>
      <c r="H29" s="19"/>
      <c r="I29" s="20"/>
      <c r="J29" s="20"/>
      <c r="K29" s="20"/>
      <c r="L29" s="20"/>
      <c r="M29" s="26"/>
      <c r="O29" s="19"/>
      <c r="P29" s="20"/>
      <c r="Q29" s="20"/>
      <c r="R29" s="20"/>
      <c r="S29" s="20"/>
      <c r="T29" s="20"/>
      <c r="U29" s="26"/>
    </row>
    <row r="30" spans="1:22" x14ac:dyDescent="0.2">
      <c r="A30" s="46"/>
      <c r="B30" s="47"/>
      <c r="C30" s="47"/>
      <c r="D30" s="47"/>
      <c r="E30" s="47"/>
      <c r="F30" s="48"/>
      <c r="H30" s="19"/>
      <c r="I30" s="20"/>
      <c r="J30" s="20"/>
      <c r="K30" s="20"/>
      <c r="L30" s="20"/>
      <c r="M30" s="26"/>
      <c r="O30" s="25">
        <v>12</v>
      </c>
      <c r="P30" s="12"/>
      <c r="Q30" s="12">
        <f>+Q20</f>
        <v>500</v>
      </c>
      <c r="R30" s="78" t="s">
        <v>6</v>
      </c>
      <c r="S30" s="78"/>
      <c r="T30" s="78"/>
      <c r="U30" s="79"/>
    </row>
    <row r="31" spans="1:22" ht="51.6" customHeight="1" thickBot="1" x14ac:dyDescent="0.25">
      <c r="A31" s="104" t="s">
        <v>66</v>
      </c>
      <c r="B31" s="105"/>
      <c r="C31" s="105"/>
      <c r="D31" s="105"/>
      <c r="E31" s="105"/>
      <c r="F31" s="106"/>
      <c r="G31" s="3"/>
      <c r="H31" s="36"/>
      <c r="I31" s="37"/>
      <c r="J31" s="38"/>
      <c r="K31" s="38"/>
      <c r="L31" s="38"/>
      <c r="M31" s="39"/>
      <c r="O31" s="25">
        <v>13</v>
      </c>
      <c r="P31" s="12"/>
      <c r="Q31" s="12">
        <f>+Q30-Q28</f>
        <v>-147</v>
      </c>
      <c r="R31" s="80" t="s">
        <v>9</v>
      </c>
      <c r="S31" s="80"/>
      <c r="T31" s="80"/>
      <c r="U31" s="81"/>
    </row>
    <row r="32" spans="1:22" x14ac:dyDescent="0.2">
      <c r="A32" s="3"/>
      <c r="B32" s="3"/>
      <c r="C32" s="3"/>
      <c r="D32" s="3"/>
      <c r="E32" s="3"/>
      <c r="F32" s="3"/>
      <c r="G32" s="3"/>
      <c r="H32" s="3"/>
      <c r="I32" s="3"/>
      <c r="O32" s="19"/>
      <c r="P32" s="20"/>
      <c r="Q32" s="20"/>
      <c r="R32" s="53"/>
      <c r="S32" s="53"/>
      <c r="T32" s="53"/>
      <c r="U32" s="54"/>
    </row>
    <row r="33" spans="1:21" ht="13.5" thickBot="1" x14ac:dyDescent="0.25">
      <c r="A33" s="3"/>
      <c r="B33" s="3"/>
      <c r="C33" s="3"/>
      <c r="D33" s="3"/>
      <c r="E33" s="3"/>
      <c r="F33" s="3"/>
      <c r="G33" s="3"/>
      <c r="H33" s="3"/>
      <c r="I33" s="3"/>
      <c r="O33" s="25">
        <v>14</v>
      </c>
      <c r="P33" s="12"/>
      <c r="Q33" s="41">
        <v>34</v>
      </c>
      <c r="R33" s="80" t="s">
        <v>16</v>
      </c>
      <c r="S33" s="80"/>
      <c r="T33" s="80"/>
      <c r="U33" s="81"/>
    </row>
    <row r="34" spans="1:21" x14ac:dyDescent="0.2">
      <c r="A34" s="71" t="s">
        <v>20</v>
      </c>
      <c r="B34" s="72"/>
      <c r="C34" s="72"/>
      <c r="D34" s="72"/>
      <c r="E34" s="72"/>
      <c r="F34" s="72"/>
      <c r="G34" s="72"/>
      <c r="H34" s="72"/>
      <c r="I34" s="72"/>
      <c r="J34" s="72"/>
      <c r="K34" s="73"/>
      <c r="O34" s="25">
        <v>15</v>
      </c>
      <c r="P34" s="12"/>
      <c r="Q34" s="12">
        <f>IF(Q28-Q33&lt;0,0,Q28-Q33)</f>
        <v>613</v>
      </c>
      <c r="R34" s="82" t="s">
        <v>10</v>
      </c>
      <c r="S34" s="82"/>
      <c r="T34" s="82"/>
      <c r="U34" s="83"/>
    </row>
    <row r="35" spans="1:21" x14ac:dyDescent="0.2">
      <c r="A35" s="19"/>
      <c r="B35" s="76" t="s">
        <v>21</v>
      </c>
      <c r="C35" s="76"/>
      <c r="D35" s="76"/>
      <c r="E35" s="76"/>
      <c r="F35" s="76"/>
      <c r="G35" s="76"/>
      <c r="H35" s="76"/>
      <c r="I35" s="76"/>
      <c r="J35" s="76"/>
      <c r="K35" s="77"/>
      <c r="O35" s="19"/>
      <c r="P35" s="20"/>
      <c r="Q35" s="20"/>
      <c r="R35" s="21"/>
      <c r="S35" s="21"/>
      <c r="T35" s="21"/>
      <c r="U35" s="26"/>
    </row>
    <row r="36" spans="1:21" x14ac:dyDescent="0.2">
      <c r="A36" s="19"/>
      <c r="B36" s="67" t="s">
        <v>22</v>
      </c>
      <c r="C36" s="67"/>
      <c r="D36" s="67"/>
      <c r="E36" s="67"/>
      <c r="F36" s="67"/>
      <c r="G36" s="67"/>
      <c r="H36" s="67"/>
      <c r="I36" s="67"/>
      <c r="J36" s="67"/>
      <c r="K36" s="68"/>
      <c r="L36" s="1"/>
      <c r="M36" s="1"/>
      <c r="N36" s="1"/>
      <c r="O36" s="44">
        <v>16</v>
      </c>
      <c r="P36" s="40"/>
      <c r="Q36" s="12">
        <f>IF(Q28-Q33&gt;0,0,Q28-Q33)</f>
        <v>0</v>
      </c>
      <c r="R36" s="84" t="s">
        <v>24</v>
      </c>
      <c r="S36" s="84"/>
      <c r="T36" s="84"/>
      <c r="U36" s="85"/>
    </row>
    <row r="37" spans="1:21" x14ac:dyDescent="0.2">
      <c r="A37" s="19"/>
      <c r="B37" s="67" t="s">
        <v>23</v>
      </c>
      <c r="C37" s="67"/>
      <c r="D37" s="67"/>
      <c r="E37" s="67"/>
      <c r="F37" s="67"/>
      <c r="G37" s="67"/>
      <c r="H37" s="67"/>
      <c r="I37" s="67"/>
      <c r="J37" s="67"/>
      <c r="K37" s="68"/>
      <c r="L37" s="1"/>
      <c r="M37" s="1"/>
      <c r="N37" s="1"/>
      <c r="O37" s="31"/>
      <c r="P37" s="21"/>
      <c r="Q37" s="20"/>
      <c r="R37" s="24"/>
      <c r="S37" s="21"/>
      <c r="T37" s="21"/>
      <c r="U37" s="26"/>
    </row>
    <row r="38" spans="1:21" x14ac:dyDescent="0.2">
      <c r="A38" s="19"/>
      <c r="B38" s="20"/>
      <c r="C38" s="21"/>
      <c r="D38" s="21"/>
      <c r="E38" s="21"/>
      <c r="F38" s="21"/>
      <c r="G38" s="21"/>
      <c r="H38" s="21"/>
      <c r="I38" s="21"/>
      <c r="J38" s="21"/>
      <c r="K38" s="22"/>
      <c r="L38" s="1"/>
      <c r="M38" s="1"/>
      <c r="N38" s="1"/>
      <c r="O38" s="31"/>
      <c r="P38" s="86" t="s">
        <v>41</v>
      </c>
      <c r="Q38" s="86"/>
      <c r="R38" s="86"/>
      <c r="S38" s="86"/>
      <c r="T38" s="86"/>
      <c r="U38" s="87"/>
    </row>
    <row r="39" spans="1:21" ht="13.5" thickBot="1" x14ac:dyDescent="0.25">
      <c r="A39" s="19"/>
      <c r="B39" s="67" t="s">
        <v>32</v>
      </c>
      <c r="C39" s="67"/>
      <c r="D39" s="67"/>
      <c r="E39" s="67"/>
      <c r="F39" s="67"/>
      <c r="G39" s="67"/>
      <c r="H39" s="67"/>
      <c r="I39" s="67"/>
      <c r="J39" s="67"/>
      <c r="K39" s="68"/>
      <c r="L39" s="1"/>
      <c r="M39" s="1"/>
      <c r="N39" s="1"/>
      <c r="O39" s="45"/>
      <c r="P39" s="74" t="s">
        <v>42</v>
      </c>
      <c r="Q39" s="74"/>
      <c r="R39" s="74"/>
      <c r="S39" s="74"/>
      <c r="T39" s="74"/>
      <c r="U39" s="75"/>
    </row>
    <row r="40" spans="1:21" x14ac:dyDescent="0.2">
      <c r="A40" s="19"/>
      <c r="B40" s="67" t="s">
        <v>33</v>
      </c>
      <c r="C40" s="67"/>
      <c r="D40" s="67"/>
      <c r="E40" s="67"/>
      <c r="F40" s="67"/>
      <c r="G40" s="67"/>
      <c r="H40" s="67"/>
      <c r="I40" s="67"/>
      <c r="J40" s="67"/>
      <c r="K40" s="68"/>
      <c r="L40" s="3"/>
      <c r="M40" s="3"/>
      <c r="N40" s="3"/>
      <c r="O40" s="3"/>
      <c r="P40" s="3"/>
      <c r="Q40" s="3"/>
    </row>
    <row r="41" spans="1:21" x14ac:dyDescent="0.2">
      <c r="A41" s="46"/>
      <c r="B41" s="20"/>
      <c r="C41" s="47"/>
      <c r="D41" s="47"/>
      <c r="E41" s="47"/>
      <c r="F41" s="47"/>
      <c r="G41" s="47"/>
      <c r="H41" s="47"/>
      <c r="I41" s="47"/>
      <c r="J41" s="47"/>
      <c r="K41" s="48"/>
      <c r="L41" s="3"/>
      <c r="M41" s="3"/>
      <c r="N41" s="3"/>
      <c r="O41" s="3"/>
      <c r="P41" s="3"/>
      <c r="Q41" s="3"/>
    </row>
    <row r="42" spans="1:21" ht="36.6" customHeight="1" thickBot="1" x14ac:dyDescent="0.25">
      <c r="A42" s="36"/>
      <c r="B42" s="69" t="s">
        <v>50</v>
      </c>
      <c r="C42" s="69"/>
      <c r="D42" s="69"/>
      <c r="E42" s="69"/>
      <c r="F42" s="69"/>
      <c r="G42" s="69"/>
      <c r="H42" s="69"/>
      <c r="I42" s="69"/>
      <c r="J42" s="69"/>
      <c r="K42" s="70"/>
      <c r="L42" s="3"/>
      <c r="M42" s="3"/>
      <c r="N42" s="3"/>
      <c r="O42" s="3"/>
      <c r="P42" s="3"/>
      <c r="Q42" s="3"/>
    </row>
    <row r="43" spans="1:21" x14ac:dyDescent="0.2">
      <c r="A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2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2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21" x14ac:dyDescent="0.2">
      <c r="A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21" x14ac:dyDescent="0.2">
      <c r="A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2"/>
    </row>
    <row r="48" spans="1:2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8" x14ac:dyDescent="0.2">
      <c r="A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1:18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8" x14ac:dyDescent="0.2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8" x14ac:dyDescent="0.2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</row>
  </sheetData>
  <mergeCells count="71">
    <mergeCell ref="A1:C1"/>
    <mergeCell ref="A2:C2"/>
    <mergeCell ref="A3:E3"/>
    <mergeCell ref="I2:K2"/>
    <mergeCell ref="A5:F5"/>
    <mergeCell ref="H5:M5"/>
    <mergeCell ref="O5:U5"/>
    <mergeCell ref="D8:F8"/>
    <mergeCell ref="D9:F9"/>
    <mergeCell ref="D10:F10"/>
    <mergeCell ref="D12:F12"/>
    <mergeCell ref="D13:F13"/>
    <mergeCell ref="C6:F6"/>
    <mergeCell ref="J6:M6"/>
    <mergeCell ref="K8:M8"/>
    <mergeCell ref="K9:M9"/>
    <mergeCell ref="D14:F14"/>
    <mergeCell ref="D15:F15"/>
    <mergeCell ref="D17:F17"/>
    <mergeCell ref="D19:F19"/>
    <mergeCell ref="D21:F21"/>
    <mergeCell ref="D22:F22"/>
    <mergeCell ref="D23:F23"/>
    <mergeCell ref="D24:F24"/>
    <mergeCell ref="D26:F26"/>
    <mergeCell ref="A31:F31"/>
    <mergeCell ref="A28:F28"/>
    <mergeCell ref="A29:F29"/>
    <mergeCell ref="K10:M10"/>
    <mergeCell ref="K12:M12"/>
    <mergeCell ref="K13:M13"/>
    <mergeCell ref="K14:M14"/>
    <mergeCell ref="K15:M15"/>
    <mergeCell ref="K16:M16"/>
    <mergeCell ref="K17:M17"/>
    <mergeCell ref="K18:M18"/>
    <mergeCell ref="K21:M21"/>
    <mergeCell ref="K22:M22"/>
    <mergeCell ref="H24:M24"/>
    <mergeCell ref="Q6:U6"/>
    <mergeCell ref="R8:U8"/>
    <mergeCell ref="R9:U9"/>
    <mergeCell ref="S10:U10"/>
    <mergeCell ref="R12:U12"/>
    <mergeCell ref="R28:U28"/>
    <mergeCell ref="R13:U13"/>
    <mergeCell ref="R14:U14"/>
    <mergeCell ref="R17:U17"/>
    <mergeCell ref="R18:U18"/>
    <mergeCell ref="R19:U19"/>
    <mergeCell ref="R20:U20"/>
    <mergeCell ref="R31:U31"/>
    <mergeCell ref="R33:U33"/>
    <mergeCell ref="R34:U34"/>
    <mergeCell ref="R36:U36"/>
    <mergeCell ref="P38:U38"/>
    <mergeCell ref="R21:U21"/>
    <mergeCell ref="R22:U22"/>
    <mergeCell ref="R23:U23"/>
    <mergeCell ref="R24:U24"/>
    <mergeCell ref="R27:U27"/>
    <mergeCell ref="B40:K40"/>
    <mergeCell ref="B42:K42"/>
    <mergeCell ref="A34:K34"/>
    <mergeCell ref="P39:U39"/>
    <mergeCell ref="R15:U15"/>
    <mergeCell ref="B35:K35"/>
    <mergeCell ref="B36:K36"/>
    <mergeCell ref="B37:K37"/>
    <mergeCell ref="B39:K39"/>
    <mergeCell ref="R30:U30"/>
  </mergeCells>
  <phoneticPr fontId="4" type="noConversion"/>
  <pageMargins left="0.75" right="0.75" top="1.06944444444444" bottom="1" header="0.5" footer="0.5"/>
  <pageSetup scale="65" orientation="landscape" r:id="rId1"/>
  <headerFooter alignWithMargins="0">
    <oddHeader>&amp;C&amp;14TRACS 202D Non-Citizen Rule  Proration
Combined Examples</oddHeader>
    <oddFooter>&amp;L&amp;8page &amp;P of &amp;N&amp;R&amp;8revised 8/22/2011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General</vt:lpstr>
      <vt:lpstr>Combined Examples</vt:lpstr>
      <vt:lpstr>'Combined Examples'!Print_Area</vt:lpstr>
      <vt:lpstr>General!Print_Area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 Graef</dc:creator>
  <cp:lastModifiedBy>Jed Graef</cp:lastModifiedBy>
  <cp:lastPrinted>2012-06-19T11:48:01Z</cp:lastPrinted>
  <dcterms:created xsi:type="dcterms:W3CDTF">2007-05-06T23:02:14Z</dcterms:created>
  <dcterms:modified xsi:type="dcterms:W3CDTF">2019-12-18T13:37:06Z</dcterms:modified>
</cp:coreProperties>
</file>